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<sst xmlns="http://schemas.openxmlformats.org/spreadsheetml/2006/main" count="134" uniqueCount="65">
  <si>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</si>
  <si>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</si>
  <si>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</si>
  <si>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</si>
  <si>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</si>
  <si>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</si>
  <si>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</si>
  <si>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</si>
  <si>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</si>
  <si>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</si>
  <si>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</si>
  <si>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</si>
  <si>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</si>
  <si>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</si>
  <si>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</si>
  <si>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</si>
  <si>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</si>
  <si>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</si>
  <si>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</si>
  <si>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</si>
  <si>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</si>
  <si>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</si>
  <si>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</si>
  <si>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</si>
  <si>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</si>
  <si>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</si>
  <si>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</si>
  <si>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</si>
  <si>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</si>
  <si>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</si>
  <si>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</si>
  <si>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</si>
  <si>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</si>
  <si>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</si>
  <si>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</si>
  <si>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</si>
  <si>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</si>
  <si>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</si>
  <si>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</si>
  <si>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</si>
  <si>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</si>
  <si>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</si>
  <si>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</si>
  <si>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</si>
  <si>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</si>
  <si>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</si>
  <si>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</si>
  <si>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</si>
  <si>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</si>
  <si>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</si>
  <si>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</si>
  <si>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</si>
  <si>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</si>
  <si>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</si>
  <si>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</si>
  <si>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Fonte: Demonstrativo de Execução orçamentária sistema AFI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</si>
  <si>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</si>
  <si>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</si>
  <si>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</si>
  <si>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</si>
  <si>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</si>
  <si>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</si>
  <si>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Data da última atualização:  05/05/2021</t>
  </si>
  <si>
    <t>Data da última atualização: 05/05/2021</t>
  </si>
  <si>
    <t>ABRIL/2021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</si>
</sst>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Arial1"/>
      <family val="0"/>
    </font>
    <font>
      <sz val="12"/>
      <color rgb="FF333333"/>
      <name val="Arial1"/>
      <family val="0"/>
    </font>
    <font>
      <b/>
      <sz val="12"/>
      <color rgb="FF333333"/>
      <name val="Arial1"/>
      <family val="0"/>
    </font>
    <font>
      <b/>
      <sz val="12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sz val="11"/>
      <color rgb="FF000000"/>
      <name val="Arial1"/>
      <family val="0"/>
    </font>
    <font>
      <b/>
      <sz val="12"/>
      <color rgb="FFFF6600"/>
      <name val="Arial1"/>
      <family val="0"/>
    </font>
    <font>
      <sz val="11"/>
      <color rgb="FF333333"/>
      <name val="Arial1"/>
      <family val="0"/>
    </font>
    <font>
      <b/>
      <sz val="12"/>
      <color rgb="FFE6E6E6"/>
      <name val="Arial1"/>
      <family val="0"/>
    </font>
    <font>
      <b/>
      <sz val="16"/>
      <color rgb="FFFF0000"/>
      <name val="Arial1"/>
      <family val="0"/>
    </font>
    <font>
      <b/>
      <sz val="16"/>
      <color rgb="FF333333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8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7" fillId="40" borderId="11" xfId="0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40" borderId="11" xfId="0" applyFont="1" applyFill="1" applyBorder="1" applyAlignment="1">
      <alignment horizontal="left" vertical="center" wrapText="1"/>
    </xf>
    <xf numFmtId="4" fontId="79" fillId="40" borderId="1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/>
    </xf>
    <xf numFmtId="4" fontId="81" fillId="0" borderId="11" xfId="0" applyNumberFormat="1" applyFont="1" applyBorder="1" applyAlignment="1">
      <alignment horizontal="center" vertical="center" wrapText="1"/>
    </xf>
    <xf numFmtId="4" fontId="7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1" fillId="0" borderId="11" xfId="0" applyFont="1" applyFill="1" applyBorder="1" applyAlignment="1">
      <alignment/>
    </xf>
    <xf numFmtId="4" fontId="81" fillId="0" borderId="1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78" fillId="0" borderId="11" xfId="0" applyFont="1" applyBorder="1" applyAlignment="1">
      <alignment horizontal="left" vertical="center" wrapText="1"/>
    </xf>
    <xf numFmtId="4" fontId="77" fillId="0" borderId="11" xfId="0" applyNumberFormat="1" applyFont="1" applyBorder="1" applyAlignment="1">
      <alignment horizontal="center" vertical="center"/>
    </xf>
    <xf numFmtId="4" fontId="78" fillId="40" borderId="12" xfId="0" applyNumberFormat="1" applyFont="1" applyFill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 vertical="center"/>
    </xf>
    <xf numFmtId="4" fontId="78" fillId="40" borderId="12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4" fontId="81" fillId="41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79" fillId="40" borderId="11" xfId="0" applyFont="1" applyFill="1" applyBorder="1" applyAlignment="1">
      <alignment horizontal="left" vertical="center" wrapText="1"/>
    </xf>
    <xf numFmtId="4" fontId="79" fillId="40" borderId="12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83" fillId="40" borderId="11" xfId="0" applyFont="1" applyFill="1" applyBorder="1" applyAlignment="1">
      <alignment horizontal="right" vertical="center"/>
    </xf>
    <xf numFmtId="4" fontId="78" fillId="4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170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4" fontId="81" fillId="0" borderId="0" xfId="0" applyNumberFormat="1" applyFont="1" applyAlignment="1">
      <alignment horizontal="center" vertical="center" wrapText="1"/>
    </xf>
    <xf numFmtId="0" fontId="78" fillId="0" borderId="0" xfId="0" applyFont="1" applyFill="1" applyAlignment="1">
      <alignment horizontal="left"/>
    </xf>
    <xf numFmtId="0" fontId="85" fillId="42" borderId="11" xfId="0" applyFont="1" applyFill="1" applyBorder="1" applyAlignment="1">
      <alignment horizontal="center" vertical="center" wrapText="1"/>
    </xf>
    <xf numFmtId="0" fontId="85" fillId="42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86" fillId="0" borderId="0" xfId="0" applyNumberFormat="1" applyFont="1" applyFill="1" applyAlignment="1">
      <alignment horizontal="right" vertical="center"/>
    </xf>
    <xf numFmtId="0" fontId="87" fillId="0" borderId="0" xfId="0" applyFont="1" applyFill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638175</xdr:rowOff>
    </xdr:from>
    <xdr:to>
      <xdr:col>14</xdr:col>
      <xdr:colOff>1257300</xdr:colOff>
      <xdr:row>0</xdr:row>
      <xdr:rowOff>1228725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03875" y="638175"/>
          <a:ext cx="2638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70" zoomScaleNormal="70" zoomScalePageLayoutView="0" workbookViewId="0" topLeftCell="A1">
      <selection activeCell="A53" sqref="A53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7.69921875" style="0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64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SUM(B8:B18)</f>
        <v>228510505</v>
      </c>
      <c r="C7" s="7">
        <f>SUM(C8:C18)</f>
        <v>19304453.64</v>
      </c>
      <c r="D7" s="7">
        <f>SUM(D8:D18)</f>
        <v>15042568.75</v>
      </c>
      <c r="E7" s="7">
        <f>SUM(E8:E18)</f>
        <v>16889893.84</v>
      </c>
      <c r="F7" s="7">
        <f>SUM(F8:F18)</f>
        <v>17116053.45</v>
      </c>
      <c r="G7" s="7"/>
      <c r="H7" s="7"/>
      <c r="I7" s="7"/>
      <c r="J7" s="7"/>
      <c r="K7" s="7"/>
      <c r="L7" s="7"/>
      <c r="M7" s="7"/>
      <c r="N7" s="7"/>
      <c r="O7" s="7">
        <f>SUM(C7:N7)</f>
        <v>68352969.68</v>
      </c>
      <c r="P7" s="8"/>
    </row>
    <row r="8" spans="1:15" s="13" customFormat="1" ht="30" customHeight="1">
      <c r="A8" s="10" t="s">
        <v>18</v>
      </c>
      <c r="B8" s="11">
        <v>4000000</v>
      </c>
      <c r="C8" s="11">
        <v>0</v>
      </c>
      <c r="D8" s="11">
        <v>0</v>
      </c>
      <c r="E8" s="11">
        <v>2108.65</v>
      </c>
      <c r="F8" s="11">
        <v>0</v>
      </c>
      <c r="G8" s="11"/>
      <c r="H8" s="11"/>
      <c r="I8" s="11"/>
      <c r="J8" s="12"/>
      <c r="K8" s="12"/>
      <c r="L8" s="12"/>
      <c r="M8" s="12"/>
      <c r="N8" s="12"/>
      <c r="O8" s="12">
        <f>SUM(C8:N8)</f>
        <v>2108.65</v>
      </c>
    </row>
    <row r="9" spans="1:15" s="13" customFormat="1" ht="30" customHeight="1">
      <c r="A9" s="10" t="s">
        <v>19</v>
      </c>
      <c r="B9" s="11">
        <v>2298000</v>
      </c>
      <c r="C9" s="11">
        <v>0</v>
      </c>
      <c r="D9" s="11">
        <v>0</v>
      </c>
      <c r="E9" s="11">
        <v>70.19</v>
      </c>
      <c r="F9" s="36">
        <v>0</v>
      </c>
      <c r="G9" s="11"/>
      <c r="H9" s="11"/>
      <c r="I9" s="11"/>
      <c r="J9" s="12"/>
      <c r="K9" s="12"/>
      <c r="L9" s="12"/>
      <c r="M9" s="12"/>
      <c r="N9" s="12"/>
      <c r="O9" s="12">
        <f aca="true" t="shared" si="0" ref="O9:O38">SUM(C9:N9)</f>
        <v>70.19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/>
      <c r="H10" s="11"/>
      <c r="I10" s="11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>
      <c r="A11" s="14" t="s">
        <v>21</v>
      </c>
      <c r="B11" s="15">
        <v>1000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1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>
      <c r="A12" s="14" t="s">
        <v>22</v>
      </c>
      <c r="B12" s="15">
        <v>180066000</v>
      </c>
      <c r="C12" s="15">
        <v>16414745.86</v>
      </c>
      <c r="D12" s="15">
        <v>10158174.99</v>
      </c>
      <c r="E12" s="15">
        <v>12400938.99</v>
      </c>
      <c r="F12" s="15">
        <v>12826259.52</v>
      </c>
      <c r="G12" s="15"/>
      <c r="H12" s="15"/>
      <c r="I12" s="11"/>
      <c r="J12" s="12"/>
      <c r="K12" s="12"/>
      <c r="L12" s="12"/>
      <c r="M12" s="12"/>
      <c r="N12" s="12"/>
      <c r="O12" s="12">
        <f t="shared" si="0"/>
        <v>51800119.36</v>
      </c>
    </row>
    <row r="13" spans="1:15" s="16" customFormat="1" ht="30" customHeight="1">
      <c r="A13" s="14" t="s">
        <v>23</v>
      </c>
      <c r="B13" s="15">
        <f>1960000+28796000</f>
        <v>30756000</v>
      </c>
      <c r="C13" s="15">
        <f>8378.38+1665949.06</f>
        <v>1674327.44</v>
      </c>
      <c r="D13" s="15">
        <f>137566.24+3478892.58</f>
        <v>3616458.8200000003</v>
      </c>
      <c r="E13" s="15">
        <f>131673.16+2959669.37</f>
        <v>3091342.5300000003</v>
      </c>
      <c r="F13" s="15">
        <f>130773.37+2970217.95</f>
        <v>3100991.3200000003</v>
      </c>
      <c r="G13" s="15"/>
      <c r="H13" s="15"/>
      <c r="I13" s="11"/>
      <c r="J13" s="11"/>
      <c r="K13" s="11"/>
      <c r="L13" s="11"/>
      <c r="M13" s="11"/>
      <c r="N13" s="11"/>
      <c r="O13" s="12">
        <f t="shared" si="0"/>
        <v>11483120.11</v>
      </c>
    </row>
    <row r="14" spans="1:15" s="16" customFormat="1" ht="30" customHeight="1">
      <c r="A14" s="14" t="s">
        <v>24</v>
      </c>
      <c r="B14" s="15">
        <v>8567000</v>
      </c>
      <c r="C14" s="15">
        <v>1144380.34</v>
      </c>
      <c r="D14" s="15">
        <v>1167051.82</v>
      </c>
      <c r="E14" s="15">
        <v>1210154.93</v>
      </c>
      <c r="F14" s="15">
        <v>1108171.64</v>
      </c>
      <c r="G14" s="15"/>
      <c r="H14" s="15"/>
      <c r="I14" s="11"/>
      <c r="J14" s="11"/>
      <c r="K14" s="11"/>
      <c r="L14" s="11"/>
      <c r="M14" s="11"/>
      <c r="N14" s="11"/>
      <c r="O14" s="12">
        <f t="shared" si="0"/>
        <v>4629758.7299999995</v>
      </c>
    </row>
    <row r="15" spans="1:15" s="13" customFormat="1" ht="30" customHeight="1">
      <c r="A15" s="14" t="s">
        <v>25</v>
      </c>
      <c r="B15" s="15">
        <v>1300000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1"/>
      <c r="J15" s="12"/>
      <c r="K15" s="12"/>
      <c r="L15" s="12"/>
      <c r="M15" s="12"/>
      <c r="N15" s="12"/>
      <c r="O15" s="12">
        <f t="shared" si="0"/>
        <v>0</v>
      </c>
    </row>
    <row r="16" spans="1:15" s="13" customFormat="1" ht="30" customHeight="1">
      <c r="A16" s="10" t="s">
        <v>26</v>
      </c>
      <c r="B16" s="11">
        <v>21505</v>
      </c>
      <c r="C16" s="11">
        <v>7000</v>
      </c>
      <c r="D16" s="11">
        <v>7000</v>
      </c>
      <c r="E16" s="11">
        <v>1867.19</v>
      </c>
      <c r="F16" s="11">
        <v>3776.83</v>
      </c>
      <c r="G16" s="11"/>
      <c r="H16" s="11"/>
      <c r="I16" s="11"/>
      <c r="J16" s="12"/>
      <c r="K16" s="12"/>
      <c r="L16" s="12"/>
      <c r="M16" s="12"/>
      <c r="N16" s="12"/>
      <c r="O16" s="12">
        <f t="shared" si="0"/>
        <v>19644.02</v>
      </c>
    </row>
    <row r="17" spans="1:15" s="13" customFormat="1" ht="30" customHeight="1">
      <c r="A17" s="10" t="s">
        <v>27</v>
      </c>
      <c r="B17" s="11">
        <v>600000</v>
      </c>
      <c r="C17" s="11">
        <v>64000</v>
      </c>
      <c r="D17" s="11">
        <v>77000</v>
      </c>
      <c r="E17" s="11">
        <v>72412.17</v>
      </c>
      <c r="F17" s="11">
        <v>70000</v>
      </c>
      <c r="G17" s="11"/>
      <c r="H17" s="11"/>
      <c r="I17" s="11"/>
      <c r="J17" s="12"/>
      <c r="K17" s="12"/>
      <c r="L17" s="12"/>
      <c r="M17" s="12"/>
      <c r="N17" s="12"/>
      <c r="O17" s="12">
        <f t="shared" si="0"/>
        <v>283412.17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>
        <v>110999.19</v>
      </c>
      <c r="F18" s="11">
        <v>6854.14</v>
      </c>
      <c r="G18" s="11"/>
      <c r="H18" s="11"/>
      <c r="I18" s="11"/>
      <c r="J18" s="12"/>
      <c r="K18" s="12"/>
      <c r="L18" s="12"/>
      <c r="M18" s="12"/>
      <c r="N18" s="12"/>
      <c r="O18" s="12">
        <f t="shared" si="0"/>
        <v>134736.45</v>
      </c>
    </row>
    <row r="19" spans="1:15" s="13" customFormat="1" ht="25.5" customHeight="1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8"/>
      <c r="N19" s="18"/>
      <c r="O19" s="12">
        <f t="shared" si="0"/>
        <v>0</v>
      </c>
    </row>
    <row r="20" spans="1:15" s="5" customFormat="1" ht="25.5" customHeight="1">
      <c r="A20" s="6" t="s">
        <v>29</v>
      </c>
      <c r="B20" s="19">
        <f>SUM(B21:B38)</f>
        <v>60363546.879999995</v>
      </c>
      <c r="C20" s="19">
        <f>SUM(C21:C38)</f>
        <v>4302317.32</v>
      </c>
      <c r="D20" s="19">
        <f>SUM(D21:D38)</f>
        <v>4515925.8100000005</v>
      </c>
      <c r="E20" s="19">
        <f>SUM(E21:E38)</f>
        <v>4734189.109999999</v>
      </c>
      <c r="F20" s="19">
        <f>SUM(F21:F38)</f>
        <v>5250743.309999999</v>
      </c>
      <c r="G20" s="19"/>
      <c r="H20" s="19"/>
      <c r="I20" s="19"/>
      <c r="J20" s="19"/>
      <c r="K20" s="19"/>
      <c r="L20" s="19"/>
      <c r="M20" s="19"/>
      <c r="N20" s="19"/>
      <c r="O20" s="7">
        <f>SUM(C20:N20)</f>
        <v>18803175.549999997</v>
      </c>
    </row>
    <row r="21" spans="1:15" s="13" customFormat="1" ht="30" customHeight="1">
      <c r="A21" s="14" t="s">
        <v>30</v>
      </c>
      <c r="B21" s="15">
        <v>1090051.88</v>
      </c>
      <c r="C21" s="15">
        <v>140051.88</v>
      </c>
      <c r="D21" s="15">
        <v>0</v>
      </c>
      <c r="E21" s="15">
        <v>449216.01</v>
      </c>
      <c r="F21" s="15">
        <v>0</v>
      </c>
      <c r="G21" s="15"/>
      <c r="H21" s="15"/>
      <c r="I21" s="15"/>
      <c r="J21" s="12"/>
      <c r="K21" s="12"/>
      <c r="L21" s="12"/>
      <c r="M21" s="12"/>
      <c r="N21" s="12"/>
      <c r="O21" s="12">
        <f t="shared" si="0"/>
        <v>589267.89</v>
      </c>
    </row>
    <row r="22" spans="1:15" s="13" customFormat="1" ht="30" customHeight="1">
      <c r="A22" s="14" t="s">
        <v>31</v>
      </c>
      <c r="B22" s="15">
        <v>12665000</v>
      </c>
      <c r="C22" s="15">
        <v>1278668.08</v>
      </c>
      <c r="D22" s="15">
        <v>1304711.66</v>
      </c>
      <c r="E22" s="15">
        <v>800334.73</v>
      </c>
      <c r="F22" s="15">
        <v>819857.09</v>
      </c>
      <c r="G22" s="15"/>
      <c r="H22" s="15"/>
      <c r="I22" s="15"/>
      <c r="J22" s="12"/>
      <c r="K22" s="12"/>
      <c r="L22" s="12"/>
      <c r="M22" s="12"/>
      <c r="N22" s="12"/>
      <c r="O22" s="12">
        <f t="shared" si="0"/>
        <v>4203571.5600000005</v>
      </c>
    </row>
    <row r="23" spans="1:15" s="13" customFormat="1" ht="30" customHeight="1">
      <c r="A23" s="14" t="s">
        <v>32</v>
      </c>
      <c r="B23" s="15">
        <v>700000</v>
      </c>
      <c r="C23" s="15">
        <v>0</v>
      </c>
      <c r="D23" s="15">
        <v>4338.8</v>
      </c>
      <c r="E23" s="15">
        <v>16551.8</v>
      </c>
      <c r="F23" s="15">
        <v>5266.14</v>
      </c>
      <c r="G23" s="15"/>
      <c r="H23" s="15"/>
      <c r="I23" s="15"/>
      <c r="J23" s="12"/>
      <c r="K23" s="12"/>
      <c r="L23" s="12"/>
      <c r="M23" s="12"/>
      <c r="N23" s="12"/>
      <c r="O23" s="12">
        <f t="shared" si="0"/>
        <v>26156.739999999998</v>
      </c>
    </row>
    <row r="24" spans="1:15" s="13" customFormat="1" ht="30" customHeight="1">
      <c r="A24" s="14" t="s">
        <v>33</v>
      </c>
      <c r="B24" s="15">
        <v>1343000</v>
      </c>
      <c r="C24" s="15">
        <v>0</v>
      </c>
      <c r="D24" s="15">
        <v>13000</v>
      </c>
      <c r="E24" s="15">
        <v>87919.33</v>
      </c>
      <c r="F24" s="15">
        <v>41890.61</v>
      </c>
      <c r="G24" s="15"/>
      <c r="H24" s="15"/>
      <c r="I24" s="15"/>
      <c r="J24" s="12"/>
      <c r="K24" s="12"/>
      <c r="L24" s="12"/>
      <c r="M24" s="12"/>
      <c r="N24" s="12"/>
      <c r="O24" s="12">
        <f t="shared" si="0"/>
        <v>142809.94</v>
      </c>
    </row>
    <row r="25" spans="1:15" s="13" customFormat="1" ht="30" customHeight="1">
      <c r="A25" s="14" t="s">
        <v>34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/>
      <c r="H25" s="15"/>
      <c r="I25" s="15"/>
      <c r="J25" s="12"/>
      <c r="K25" s="12"/>
      <c r="L25" s="12"/>
      <c r="M25" s="12"/>
      <c r="N25" s="12"/>
      <c r="O25" s="12">
        <f t="shared" si="0"/>
        <v>0</v>
      </c>
    </row>
    <row r="26" spans="1:15" s="13" customFormat="1" ht="30" customHeight="1">
      <c r="A26" s="14" t="s">
        <v>35</v>
      </c>
      <c r="B26" s="15">
        <v>10000</v>
      </c>
      <c r="C26" s="15">
        <v>0</v>
      </c>
      <c r="D26" s="15">
        <v>0</v>
      </c>
      <c r="E26" s="15">
        <v>0</v>
      </c>
      <c r="F26" s="15">
        <v>0</v>
      </c>
      <c r="G26" s="15"/>
      <c r="H26" s="15"/>
      <c r="I26" s="15"/>
      <c r="J26" s="12"/>
      <c r="K26" s="12"/>
      <c r="L26" s="12"/>
      <c r="M26" s="12"/>
      <c r="N26" s="12"/>
      <c r="O26" s="12">
        <f t="shared" si="0"/>
        <v>0</v>
      </c>
    </row>
    <row r="27" spans="1:15" s="13" customFormat="1" ht="30" customHeight="1">
      <c r="A27" s="14" t="s">
        <v>36</v>
      </c>
      <c r="B27" s="15">
        <v>700000</v>
      </c>
      <c r="C27" s="15">
        <v>0</v>
      </c>
      <c r="D27" s="15">
        <v>2716.1</v>
      </c>
      <c r="E27" s="15">
        <v>1832.87</v>
      </c>
      <c r="F27" s="15">
        <v>4240.86</v>
      </c>
      <c r="G27" s="15"/>
      <c r="H27" s="15"/>
      <c r="I27" s="15"/>
      <c r="J27" s="12"/>
      <c r="K27" s="12"/>
      <c r="L27" s="12"/>
      <c r="M27" s="12"/>
      <c r="N27" s="12"/>
      <c r="O27" s="12">
        <f t="shared" si="0"/>
        <v>8789.829999999998</v>
      </c>
    </row>
    <row r="28" spans="1:15" s="13" customFormat="1" ht="30" customHeight="1">
      <c r="A28" s="14" t="s">
        <v>37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/>
      <c r="H28" s="15"/>
      <c r="I28" s="15"/>
      <c r="J28" s="12"/>
      <c r="K28" s="12"/>
      <c r="L28" s="12"/>
      <c r="M28" s="12"/>
      <c r="N28" s="12"/>
      <c r="O28" s="12">
        <f t="shared" si="0"/>
        <v>0</v>
      </c>
    </row>
    <row r="29" spans="1:15" s="13" customFormat="1" ht="30" customHeight="1">
      <c r="A29" s="14" t="s">
        <v>38</v>
      </c>
      <c r="B29" s="15">
        <v>595000</v>
      </c>
      <c r="C29" s="15">
        <v>0</v>
      </c>
      <c r="D29" s="15">
        <v>28800</v>
      </c>
      <c r="E29" s="15">
        <v>27000</v>
      </c>
      <c r="F29" s="15">
        <v>28560</v>
      </c>
      <c r="G29" s="15"/>
      <c r="H29" s="15"/>
      <c r="I29" s="15"/>
      <c r="J29" s="12"/>
      <c r="K29" s="12"/>
      <c r="L29" s="12"/>
      <c r="M29" s="12"/>
      <c r="N29" s="12"/>
      <c r="O29" s="12">
        <f t="shared" si="0"/>
        <v>84360</v>
      </c>
    </row>
    <row r="30" spans="1:15" s="13" customFormat="1" ht="30" customHeight="1">
      <c r="A30" s="14" t="s">
        <v>39</v>
      </c>
      <c r="B30" s="15">
        <v>2100000</v>
      </c>
      <c r="C30" s="15">
        <v>0</v>
      </c>
      <c r="D30" s="15">
        <v>0</v>
      </c>
      <c r="E30" s="15">
        <v>174257.73</v>
      </c>
      <c r="F30" s="15">
        <v>348515.46</v>
      </c>
      <c r="G30" s="15"/>
      <c r="H30" s="15"/>
      <c r="I30" s="15"/>
      <c r="J30" s="12"/>
      <c r="K30" s="12"/>
      <c r="L30" s="12"/>
      <c r="M30" s="12"/>
      <c r="N30" s="12"/>
      <c r="O30" s="12">
        <f t="shared" si="0"/>
        <v>522773.19000000006</v>
      </c>
    </row>
    <row r="31" spans="1:15" s="13" customFormat="1" ht="30" customHeight="1">
      <c r="A31" s="14" t="s">
        <v>40</v>
      </c>
      <c r="B31" s="15">
        <v>10398387.28</v>
      </c>
      <c r="C31" s="15">
        <v>616.89</v>
      </c>
      <c r="D31" s="15">
        <v>380742.63</v>
      </c>
      <c r="E31" s="15">
        <v>252382.26</v>
      </c>
      <c r="F31" s="15">
        <v>302914.91</v>
      </c>
      <c r="G31" s="15"/>
      <c r="H31" s="15"/>
      <c r="I31" s="15"/>
      <c r="J31" s="12"/>
      <c r="K31" s="12"/>
      <c r="L31" s="12"/>
      <c r="M31" s="12"/>
      <c r="N31" s="12"/>
      <c r="O31" s="12">
        <f t="shared" si="0"/>
        <v>936656.69</v>
      </c>
    </row>
    <row r="32" spans="1:15" s="13" customFormat="1" ht="30" customHeight="1">
      <c r="A32" s="14" t="s">
        <v>41</v>
      </c>
      <c r="B32" s="15">
        <v>3303000</v>
      </c>
      <c r="C32" s="15">
        <v>0</v>
      </c>
      <c r="D32" s="15">
        <v>0</v>
      </c>
      <c r="E32" s="15">
        <v>109573.14</v>
      </c>
      <c r="F32" s="15">
        <v>104567.89</v>
      </c>
      <c r="G32" s="15"/>
      <c r="H32" s="15"/>
      <c r="I32" s="15"/>
      <c r="J32" s="12"/>
      <c r="K32" s="12"/>
      <c r="L32" s="12"/>
      <c r="M32" s="12"/>
      <c r="N32" s="12"/>
      <c r="O32" s="12">
        <f t="shared" si="0"/>
        <v>214141.03</v>
      </c>
    </row>
    <row r="33" spans="1:15" s="13" customFormat="1" ht="30" customHeight="1">
      <c r="A33" s="14" t="s">
        <v>42</v>
      </c>
      <c r="B33" s="15">
        <v>17190000</v>
      </c>
      <c r="C33" s="15">
        <v>1187681.85</v>
      </c>
      <c r="D33" s="15">
        <v>1395497.12</v>
      </c>
      <c r="E33" s="15">
        <v>1387573.76</v>
      </c>
      <c r="F33" s="15">
        <v>1377487.39</v>
      </c>
      <c r="G33" s="15"/>
      <c r="H33" s="15"/>
      <c r="I33" s="15"/>
      <c r="J33" s="12"/>
      <c r="K33" s="12"/>
      <c r="L33" s="12"/>
      <c r="M33" s="12"/>
      <c r="N33" s="12"/>
      <c r="O33" s="12">
        <f t="shared" si="0"/>
        <v>5348240.12</v>
      </c>
    </row>
    <row r="34" spans="1:15" s="13" customFormat="1" ht="30" customHeight="1">
      <c r="A34" s="14" t="s">
        <v>43</v>
      </c>
      <c r="B34" s="15">
        <v>388000</v>
      </c>
      <c r="C34" s="15">
        <v>30.83</v>
      </c>
      <c r="D34" s="15">
        <v>0</v>
      </c>
      <c r="E34" s="15">
        <v>1026.84</v>
      </c>
      <c r="F34" s="15">
        <v>545.84</v>
      </c>
      <c r="G34" s="15"/>
      <c r="H34" s="15"/>
      <c r="I34" s="15"/>
      <c r="J34" s="12"/>
      <c r="K34" s="12"/>
      <c r="L34" s="12"/>
      <c r="M34" s="12"/>
      <c r="N34" s="12"/>
      <c r="O34" s="12">
        <f t="shared" si="0"/>
        <v>1603.5099999999998</v>
      </c>
    </row>
    <row r="35" spans="1:15" s="13" customFormat="1" ht="30" customHeight="1">
      <c r="A35" s="14" t="s">
        <v>26</v>
      </c>
      <c r="B35" s="15">
        <f>808000+283068.11</f>
        <v>1091068.1099999999</v>
      </c>
      <c r="C35" s="15">
        <v>328214.98</v>
      </c>
      <c r="D35" s="15">
        <v>216073.14</v>
      </c>
      <c r="E35" s="15">
        <v>204843.96</v>
      </c>
      <c r="F35" s="15">
        <v>283068.11</v>
      </c>
      <c r="G35" s="15"/>
      <c r="H35" s="15"/>
      <c r="I35" s="15"/>
      <c r="J35" s="12"/>
      <c r="K35" s="12"/>
      <c r="L35" s="12"/>
      <c r="M35" s="12"/>
      <c r="N35" s="12"/>
      <c r="O35" s="12">
        <f t="shared" si="0"/>
        <v>1032200.19</v>
      </c>
    </row>
    <row r="36" spans="1:15" s="13" customFormat="1" ht="30" customHeight="1">
      <c r="A36" s="14" t="s">
        <v>27</v>
      </c>
      <c r="B36" s="15">
        <f>8073107.72+148734.27</f>
        <v>8221841.989999999</v>
      </c>
      <c r="C36" s="15">
        <v>1367052.81</v>
      </c>
      <c r="D36" s="15">
        <v>1170046.36</v>
      </c>
      <c r="E36" s="15">
        <v>1221676.68</v>
      </c>
      <c r="F36" s="15">
        <v>1642039.53</v>
      </c>
      <c r="G36" s="15"/>
      <c r="H36" s="15"/>
      <c r="I36" s="15"/>
      <c r="J36" s="12"/>
      <c r="K36" s="12"/>
      <c r="L36" s="12"/>
      <c r="M36" s="12"/>
      <c r="N36" s="12"/>
      <c r="O36" s="12">
        <f t="shared" si="0"/>
        <v>5400815.38</v>
      </c>
    </row>
    <row r="37" spans="1:15" s="13" customFormat="1" ht="30" customHeight="1">
      <c r="A37" s="14" t="s">
        <v>44</v>
      </c>
      <c r="B37" s="15">
        <v>568197.62</v>
      </c>
      <c r="C37" s="15">
        <v>0</v>
      </c>
      <c r="D37" s="15">
        <v>0</v>
      </c>
      <c r="E37" s="15">
        <v>0</v>
      </c>
      <c r="F37" s="15">
        <v>291789.48</v>
      </c>
      <c r="G37" s="15"/>
      <c r="H37" s="15"/>
      <c r="I37" s="15"/>
      <c r="J37" s="12"/>
      <c r="K37" s="12"/>
      <c r="L37" s="12"/>
      <c r="M37" s="12"/>
      <c r="N37" s="12"/>
      <c r="O37" s="12">
        <f t="shared" si="0"/>
        <v>291789.48</v>
      </c>
    </row>
    <row r="38" spans="1:15" s="13" customFormat="1" ht="30" customHeight="1">
      <c r="A38" s="14" t="s">
        <v>45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/>
      <c r="H38" s="15"/>
      <c r="I38" s="15"/>
      <c r="J38" s="12"/>
      <c r="K38" s="12"/>
      <c r="L38" s="12"/>
      <c r="M38" s="12"/>
      <c r="N38" s="12"/>
      <c r="O38" s="12">
        <f t="shared" si="0"/>
        <v>0</v>
      </c>
    </row>
    <row r="39" spans="1:15" s="13" customFormat="1" ht="25.5" customHeight="1">
      <c r="A39" s="1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8"/>
      <c r="N39" s="18"/>
      <c r="O39" s="20"/>
    </row>
    <row r="40" spans="1:15" s="22" customFormat="1" ht="25.5" customHeight="1">
      <c r="A40" s="6" t="s">
        <v>46</v>
      </c>
      <c r="B40" s="21">
        <f>SUM(B41:B49)</f>
        <v>16125948.12</v>
      </c>
      <c r="C40" s="21">
        <f>SUM(C41:C49)</f>
        <v>0</v>
      </c>
      <c r="D40" s="21">
        <f>SUM(D41:D49)</f>
        <v>0</v>
      </c>
      <c r="E40" s="21">
        <f>SUM(E41:E47)</f>
        <v>8655.58</v>
      </c>
      <c r="F40" s="21">
        <f>SUM(F41:F47)</f>
        <v>0</v>
      </c>
      <c r="G40" s="21"/>
      <c r="H40" s="21"/>
      <c r="I40" s="21"/>
      <c r="J40" s="21"/>
      <c r="K40" s="21"/>
      <c r="L40" s="21"/>
      <c r="M40" s="21"/>
      <c r="N40" s="21"/>
      <c r="O40" s="7">
        <f>SUM(C40:N40)</f>
        <v>8655.58</v>
      </c>
    </row>
    <row r="41" spans="1:15" s="13" customFormat="1" ht="30" customHeight="1">
      <c r="A41" s="10" t="s">
        <v>47</v>
      </c>
      <c r="B41" s="11">
        <v>19948.12</v>
      </c>
      <c r="C41" s="11">
        <v>0</v>
      </c>
      <c r="D41" s="11">
        <v>0</v>
      </c>
      <c r="E41" s="11">
        <v>8655.58</v>
      </c>
      <c r="F41" s="11">
        <v>0</v>
      </c>
      <c r="G41" s="11"/>
      <c r="H41" s="11"/>
      <c r="I41" s="12"/>
      <c r="J41" s="12"/>
      <c r="K41" s="12"/>
      <c r="L41" s="12"/>
      <c r="M41" s="12"/>
      <c r="N41" s="12"/>
      <c r="O41" s="12">
        <f aca="true" t="shared" si="1" ref="O41:O47">SUM(C41:N41)</f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3">
        <v>0</v>
      </c>
      <c r="E42" s="11">
        <v>0</v>
      </c>
      <c r="F42" s="11">
        <v>0</v>
      </c>
      <c r="G42" s="11"/>
      <c r="H42" s="11"/>
      <c r="I42" s="12"/>
      <c r="J42" s="12"/>
      <c r="K42" s="12"/>
      <c r="L42" s="12"/>
      <c r="M42" s="12"/>
      <c r="N42" s="12"/>
      <c r="O42" s="12">
        <f t="shared" si="1"/>
        <v>0</v>
      </c>
    </row>
    <row r="43" spans="1:15" s="13" customFormat="1" ht="30" customHeight="1">
      <c r="A43" s="10" t="s">
        <v>49</v>
      </c>
      <c r="B43" s="11">
        <v>10000000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2"/>
      <c r="J43" s="12"/>
      <c r="K43" s="12"/>
      <c r="L43" s="12"/>
      <c r="M43" s="12"/>
      <c r="N43" s="12"/>
      <c r="O43" s="12">
        <f t="shared" si="1"/>
        <v>0</v>
      </c>
    </row>
    <row r="44" spans="1:15" s="13" customFormat="1" ht="30" customHeight="1">
      <c r="A44" s="10" t="s">
        <v>50</v>
      </c>
      <c r="B44" s="11">
        <v>6100000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24"/>
      <c r="J44" s="12"/>
      <c r="K44" s="12"/>
      <c r="L44" s="12"/>
      <c r="M44" s="12"/>
      <c r="N44" s="12"/>
      <c r="O44" s="12">
        <f t="shared" si="1"/>
        <v>0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2"/>
      <c r="J45" s="12"/>
      <c r="K45" s="12"/>
      <c r="L45" s="12"/>
      <c r="M45" s="18"/>
      <c r="N45" s="18"/>
      <c r="O45" s="12">
        <f t="shared" si="1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3">
        <v>0</v>
      </c>
      <c r="E46" s="11">
        <v>0</v>
      </c>
      <c r="F46" s="11">
        <v>0</v>
      </c>
      <c r="G46" s="11"/>
      <c r="H46" s="11"/>
      <c r="I46" s="12"/>
      <c r="J46" s="12"/>
      <c r="K46" s="12"/>
      <c r="L46" s="12"/>
      <c r="M46" s="18"/>
      <c r="N46" s="18"/>
      <c r="O46" s="12">
        <f t="shared" si="1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/>
      <c r="H47" s="11"/>
      <c r="I47" s="12"/>
      <c r="J47" s="12"/>
      <c r="K47" s="12"/>
      <c r="L47" s="12"/>
      <c r="M47" s="18"/>
      <c r="N47" s="18"/>
      <c r="O47" s="12">
        <f t="shared" si="1"/>
        <v>0</v>
      </c>
    </row>
    <row r="48" spans="1:15" s="22" customFormat="1" ht="25.5" customHeight="1">
      <c r="A48" s="25" t="s">
        <v>52</v>
      </c>
      <c r="B48" s="26">
        <v>0</v>
      </c>
      <c r="C48" s="26">
        <v>0</v>
      </c>
      <c r="D48" s="26">
        <v>0</v>
      </c>
      <c r="E48" s="26">
        <f>E49</f>
        <v>0</v>
      </c>
      <c r="F48" s="26">
        <f>F49</f>
        <v>0</v>
      </c>
      <c r="G48" s="26"/>
      <c r="H48" s="26"/>
      <c r="I48" s="21"/>
      <c r="J48" s="21"/>
      <c r="K48" s="21"/>
      <c r="L48" s="21"/>
      <c r="M48" s="21"/>
      <c r="N48" s="21"/>
      <c r="O48" s="7">
        <f>SUM(C48:N48)</f>
        <v>0</v>
      </c>
    </row>
    <row r="49" spans="1:15" s="13" customFormat="1" ht="25.5" customHeight="1">
      <c r="A49" s="27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/>
      <c r="H49" s="11"/>
      <c r="I49" s="12"/>
      <c r="J49" s="12"/>
      <c r="K49" s="12"/>
      <c r="L49" s="12"/>
      <c r="M49" s="18"/>
      <c r="N49" s="18"/>
      <c r="O49" s="12">
        <f>SUM(C49:N49)</f>
        <v>0</v>
      </c>
    </row>
    <row r="50" spans="1:15" s="30" customFormat="1" ht="25.5" customHeight="1">
      <c r="A50" s="28" t="s">
        <v>54</v>
      </c>
      <c r="B50" s="29">
        <f>SUM(B7+B20+B40+B48)</f>
        <v>305000000</v>
      </c>
      <c r="C50" s="29">
        <f>SUM(C7+C20+C40+C48)</f>
        <v>23606770.96</v>
      </c>
      <c r="D50" s="29">
        <f>SUM(D7+D20+D40+D48)</f>
        <v>19558494.560000002</v>
      </c>
      <c r="E50" s="29">
        <f>E48+E40+E20+E7</f>
        <v>21632738.53</v>
      </c>
      <c r="F50" s="29">
        <f>F48+F40+F20+F7</f>
        <v>22366796.759999998</v>
      </c>
      <c r="G50" s="29"/>
      <c r="H50" s="29"/>
      <c r="I50" s="29"/>
      <c r="J50" s="29"/>
      <c r="K50" s="29"/>
      <c r="L50" s="29"/>
      <c r="M50" s="29"/>
      <c r="N50" s="29"/>
      <c r="O50" s="29">
        <f>SUM(C50:N50)</f>
        <v>87164800.81</v>
      </c>
    </row>
    <row r="51" spans="1:15" ht="15">
      <c r="A51" s="30" t="s">
        <v>55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5">
      <c r="A52" s="30" t="s">
        <v>62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5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>
      <c r="A57" s="37" t="s">
        <v>56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2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19">
        <f>SUM(B62:B76)</f>
        <v>416000</v>
      </c>
      <c r="C61" s="19">
        <f>SUM(C62:C76)</f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30" customHeight="1">
      <c r="A62" s="33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/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3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/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3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/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3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3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/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3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/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3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/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3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/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3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/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3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/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3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/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3" t="s">
        <v>57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/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3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/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3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/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8"/>
      <c r="N76" s="18"/>
      <c r="O76" s="20"/>
    </row>
    <row r="77" spans="1:15" ht="15.75">
      <c r="A77" s="1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8"/>
      <c r="N77" s="18"/>
      <c r="O77" s="20"/>
    </row>
    <row r="78" spans="1:15" ht="15.75">
      <c r="A78" s="6" t="s">
        <v>46</v>
      </c>
      <c r="B78" s="21">
        <f>SUM(B79:B85)</f>
        <v>239000</v>
      </c>
      <c r="C78" s="21">
        <f>SUM(C79:C85)</f>
        <v>0</v>
      </c>
      <c r="D78" s="21">
        <f>SUM(D79:D85)</f>
        <v>0</v>
      </c>
      <c r="E78" s="21">
        <f>SUM(E79:E85)</f>
        <v>0</v>
      </c>
      <c r="F78" s="21">
        <f>SUM(F79:F85)</f>
        <v>0</v>
      </c>
      <c r="G78" s="21"/>
      <c r="H78" s="21"/>
      <c r="I78" s="21"/>
      <c r="J78" s="21"/>
      <c r="K78" s="21"/>
      <c r="L78" s="21"/>
      <c r="M78" s="21"/>
      <c r="N78" s="21"/>
      <c r="O78" s="21">
        <v>0</v>
      </c>
    </row>
    <row r="79" spans="1:15" ht="32.25" customHeight="1">
      <c r="A79" s="33" t="s">
        <v>58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/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3" t="s">
        <v>59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/>
      <c r="H80" s="12"/>
      <c r="I80" s="12"/>
      <c r="J80" s="12"/>
      <c r="K80" s="12"/>
      <c r="L80" s="12"/>
      <c r="M80" s="12"/>
      <c r="N80" s="12"/>
      <c r="O80" s="12">
        <v>0</v>
      </c>
    </row>
    <row r="81" spans="1:15" ht="32.25" customHeight="1">
      <c r="A81" s="33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/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3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/>
      <c r="H82" s="12"/>
      <c r="I82" s="12"/>
      <c r="J82" s="12"/>
      <c r="K82" s="12"/>
      <c r="L82" s="12"/>
      <c r="M82" s="12"/>
      <c r="N82" s="12"/>
      <c r="O82" s="12">
        <v>0</v>
      </c>
    </row>
    <row r="83" spans="1:15" ht="30" customHeight="1">
      <c r="A83" s="33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/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3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/>
      <c r="H84" s="12"/>
      <c r="I84" s="12"/>
      <c r="J84" s="12"/>
      <c r="K84" s="12"/>
      <c r="L84" s="12"/>
      <c r="M84" s="12"/>
      <c r="N84" s="12"/>
      <c r="O84" s="12">
        <v>0</v>
      </c>
    </row>
    <row r="85" spans="1:15" ht="30" customHeight="1">
      <c r="A85" s="33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/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2" customFormat="1" ht="25.5" customHeight="1">
      <c r="A87" s="6" t="s">
        <v>52</v>
      </c>
      <c r="B87" s="21">
        <f>SUM(B88)</f>
        <v>45000</v>
      </c>
      <c r="C87" s="21">
        <f>SUM(C88)</f>
        <v>0</v>
      </c>
      <c r="D87" s="21">
        <f>SUM(D88)</f>
        <v>0</v>
      </c>
      <c r="E87" s="21">
        <f>E88</f>
        <v>0</v>
      </c>
      <c r="F87" s="21">
        <f>F88</f>
        <v>0</v>
      </c>
      <c r="G87" s="21"/>
      <c r="H87" s="21"/>
      <c r="I87" s="21"/>
      <c r="J87" s="21"/>
      <c r="K87" s="21"/>
      <c r="L87" s="21"/>
      <c r="M87" s="21"/>
      <c r="N87" s="21"/>
      <c r="O87" s="21">
        <v>0</v>
      </c>
    </row>
    <row r="88" spans="1:15" s="13" customFormat="1" ht="25.5" customHeight="1">
      <c r="A88" s="34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/>
      <c r="H88" s="12"/>
      <c r="I88" s="12"/>
      <c r="J88" s="12"/>
      <c r="K88" s="12"/>
      <c r="L88" s="12"/>
      <c r="M88" s="18"/>
      <c r="N88" s="18"/>
      <c r="O88" s="12">
        <v>0</v>
      </c>
    </row>
    <row r="89" spans="1:15" ht="30" customHeight="1">
      <c r="A89" s="3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8" t="s">
        <v>54</v>
      </c>
      <c r="B90" s="29">
        <f>B87+B78+B61</f>
        <v>700000</v>
      </c>
      <c r="C90" s="29">
        <f>C87+C78+C61</f>
        <v>0</v>
      </c>
      <c r="D90" s="29">
        <f>D87+D78+D61</f>
        <v>0</v>
      </c>
      <c r="E90" s="29">
        <f>E87+E78+E61</f>
        <v>0</v>
      </c>
      <c r="F90" s="29">
        <f>F87+F78+F61</f>
        <v>0</v>
      </c>
      <c r="G90" s="29"/>
      <c r="H90" s="29"/>
      <c r="I90" s="29"/>
      <c r="J90" s="29"/>
      <c r="K90" s="29"/>
      <c r="L90" s="29"/>
      <c r="M90" s="29"/>
      <c r="N90" s="29"/>
      <c r="O90" s="29">
        <v>0</v>
      </c>
    </row>
    <row r="91" ht="14.25">
      <c r="A91" s="35" t="s">
        <v>55</v>
      </c>
    </row>
    <row r="92" ht="15">
      <c r="A92" s="30" t="s">
        <v>63</v>
      </c>
    </row>
    <row r="96" spans="1:15" ht="15.75">
      <c r="A96" s="37" t="s">
        <v>60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2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19">
        <f>SUM(B101:B103)</f>
        <v>450000</v>
      </c>
      <c r="C100" s="19">
        <f>SUM(C101:C103)</f>
        <v>0</v>
      </c>
      <c r="D100" s="19">
        <f>SUM(D101:D103)</f>
        <v>0</v>
      </c>
      <c r="E100" s="19">
        <f>SUM(E101:E103)</f>
        <v>0</v>
      </c>
      <c r="F100" s="19">
        <f>SUM(F101:F103)</f>
        <v>0</v>
      </c>
      <c r="G100" s="19"/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30" customHeight="1">
      <c r="A101" s="33" t="s">
        <v>30</v>
      </c>
      <c r="B101" s="12">
        <v>400000</v>
      </c>
      <c r="C101" s="12">
        <v>0</v>
      </c>
      <c r="D101" s="12">
        <v>0</v>
      </c>
      <c r="E101" s="12">
        <v>0</v>
      </c>
      <c r="F101" s="12">
        <v>0</v>
      </c>
      <c r="G101" s="12"/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3" t="s">
        <v>33</v>
      </c>
      <c r="B102" s="12">
        <v>25000</v>
      </c>
      <c r="C102" s="12">
        <v>0</v>
      </c>
      <c r="D102" s="12">
        <v>0</v>
      </c>
      <c r="E102" s="12">
        <v>0</v>
      </c>
      <c r="F102" s="12">
        <v>0</v>
      </c>
      <c r="G102" s="12"/>
      <c r="H102" s="12"/>
      <c r="I102" s="12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3" t="s">
        <v>48</v>
      </c>
      <c r="B103" s="12">
        <v>25000</v>
      </c>
      <c r="C103" s="12">
        <v>0</v>
      </c>
      <c r="D103" s="12">
        <v>0</v>
      </c>
      <c r="E103" s="12">
        <v>0</v>
      </c>
      <c r="F103" s="12">
        <v>0</v>
      </c>
      <c r="G103" s="12"/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8"/>
      <c r="N104" s="18"/>
      <c r="O104" s="20"/>
    </row>
    <row r="105" spans="1:15" ht="15.75">
      <c r="A105" s="17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8"/>
      <c r="N105" s="18"/>
      <c r="O105" s="20"/>
    </row>
    <row r="106" spans="1:15" ht="15.75">
      <c r="A106" s="6" t="s">
        <v>46</v>
      </c>
      <c r="B106" s="21">
        <f>SUM(B107)</f>
        <v>50000</v>
      </c>
      <c r="C106" s="21">
        <f>SUM(C107)</f>
        <v>0</v>
      </c>
      <c r="D106" s="21">
        <f>SUM(D107)</f>
        <v>0</v>
      </c>
      <c r="E106" s="21">
        <f>E107</f>
        <v>0</v>
      </c>
      <c r="F106" s="21">
        <f>F107</f>
        <v>0</v>
      </c>
      <c r="G106" s="21"/>
      <c r="H106" s="21"/>
      <c r="I106" s="21"/>
      <c r="J106" s="21"/>
      <c r="K106" s="21"/>
      <c r="L106" s="21"/>
      <c r="M106" s="21"/>
      <c r="N106" s="21"/>
      <c r="O106" s="21">
        <v>0</v>
      </c>
    </row>
    <row r="107" spans="1:15" ht="32.25" customHeight="1">
      <c r="A107" s="33" t="s">
        <v>47</v>
      </c>
      <c r="B107" s="12">
        <v>50000</v>
      </c>
      <c r="C107" s="12">
        <v>0</v>
      </c>
      <c r="D107" s="12">
        <v>0</v>
      </c>
      <c r="E107" s="12">
        <v>0</v>
      </c>
      <c r="F107" s="12">
        <v>0</v>
      </c>
      <c r="G107" s="12"/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8" t="s">
        <v>54</v>
      </c>
      <c r="B110" s="29">
        <f>B106+B100</f>
        <v>500000</v>
      </c>
      <c r="C110" s="29">
        <f>C106+C100</f>
        <v>0</v>
      </c>
      <c r="D110" s="29">
        <f>D106+D100</f>
        <v>0</v>
      </c>
      <c r="E110" s="29">
        <f>E106+E100</f>
        <v>0</v>
      </c>
      <c r="F110" s="29">
        <f>F106</f>
        <v>0</v>
      </c>
      <c r="G110" s="29"/>
      <c r="H110" s="29"/>
      <c r="I110" s="29"/>
      <c r="J110" s="29"/>
      <c r="K110" s="29"/>
      <c r="L110" s="29"/>
      <c r="M110" s="29"/>
      <c r="N110" s="29"/>
      <c r="O110" s="29">
        <v>0</v>
      </c>
    </row>
    <row r="111" ht="14.25">
      <c r="A111" s="35" t="s">
        <v>55</v>
      </c>
    </row>
    <row r="112" ht="15">
      <c r="A112" s="30" t="s">
        <v>63</v>
      </c>
    </row>
    <row r="152" ht="14.25">
      <c r="A152" t="s">
        <v>61</v>
      </c>
    </row>
  </sheetData>
  <sheetProtection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0078740157505" bottom="0.39370078740157505" header="0" footer="0"/>
  <pageSetup fitToHeight="0" fitToWidth="0" orientation="portrait" paperSize="9" scale="25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Clilson Castro Viana</cp:lastModifiedBy>
  <cp:lastPrinted>2021-05-12T14:12:32Z</cp:lastPrinted>
  <dcterms:created xsi:type="dcterms:W3CDTF">2020-10-07T11:02:11Z</dcterms:created>
  <dcterms:modified xsi:type="dcterms:W3CDTF">2021-05-12T14:12:42Z</dcterms:modified>
  <cp:category/>
  <cp:version/>
  <cp:contentType/>
  <cp:contentStatus/>
  <cp:revision>5</cp:revision>
</cp:coreProperties>
</file>