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635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<sst xmlns="http://schemas.openxmlformats.org/spreadsheetml/2006/main" count="46" uniqueCount="44">
  <si>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</si>
  <si>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</si>
  <si>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</si>
  <si>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</si>
  <si>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</si>
  <si>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</si>
  <si>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</si>
  <si>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INSCRITAS EM  RESTOS A PAGAR NÃO PROCESSA-DOS      (b)
(b)</t>
  </si>
  <si>
    <t>DESPESA BRUTA COM PESSOAL (I)</t>
  </si>
  <si>
    <t>Pessoal Ativo</t>
  </si>
  <si>
    <t>Vencimentos, Vantagens e Outras Desp. Variáveis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</si>
  <si>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</si>
  <si>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</si>
  <si>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</si>
  <si>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</si>
  <si>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</si>
  <si>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</si>
  <si>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DESPESAS NÃO COMPUTADAS (§ 1º do art. 19 da LRF) (II)</t>
  </si>
  <si>
    <t>Indenizações por Demissão e Incentivos à Demissão Voluntária</t>
  </si>
  <si>
    <t>Inativos e Pensionistas com Recursos Vinculados</t>
  </si>
  <si>
    <t>DESPESA LÍQUIDA COM PESSOAL (III) = (I - II)</t>
  </si>
  <si>
    <t>VALOR</t>
  </si>
  <si>
    <t>% SOBRE A RCL AJUSTADA</t>
  </si>
  <si>
    <t>RECEITA CORRENTE LÍQUIDA - RCL (IV)</t>
  </si>
  <si>
    <t xml:space="preserve"> -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</si>
  <si>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</si>
  <si>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LEDA MARA NASCIMENTO ALBUQUERQUE                                        MARCOS ANDRÉ ABENSUR                                   ELAYNE DE LIMA PEREIRA</t>
  </si>
  <si>
    <t>TOTAL (ÚLTIMOS 12 MESES)
( a )</t>
  </si>
  <si>
    <t>(-) Transf. Obrigatórias da União relativas às Emendas Individuais  (art. 166-A §1º , da CF) (V)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</si>
  <si>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</si>
  <si>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</si>
  <si>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</si>
  <si>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</si>
  <si>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 xml:space="preserve"> = RECEITA COR. LÍQ.  AJUSTADA P/ CÁLCULOS DA DESP. COM PESSOAL (VII) = (IV-V-VI)</t>
  </si>
  <si>
    <t>DTP E APURAÇÃO DO CUMPRIMENTO DO LIMITE LEGAL</t>
  </si>
  <si>
    <t xml:space="preserve">Nota:  As despesas de exercícios anteriores correspondem à Parcela Autônoma de Equivalência–PAE do período de setembro/1994 a outubro/2002,  a CPP-FPREV e outras despesas com pessoal de períodos anteriores conforme disposto no art. 19, inciso IV da LC 101/2000  -  LRF.  </t>
  </si>
  <si>
    <t>Outras despesas de pessoal decorrentes de contratos de terceirização ou de contratação de forma indireta (§ 1º do art. 18 da LRF)</t>
  </si>
  <si>
    <t>Decorrentes de Decisão Judicial de Período anterior ao da apuração</t>
  </si>
  <si>
    <t>Despesas de Exercícios Anteriores de Período Anterior ao da apuração</t>
  </si>
  <si>
    <t>(-) Transf. Obrigatórias da União relativas às Emendas de Bancadas (art. 166, §16 , da CF) (VI)</t>
  </si>
  <si>
    <t>Setembro/2019  a  Agosto/2020</t>
  </si>
  <si>
    <t>FONTE: AFI/SEFAZ/ MPE/PGJ/DOF 08.09.2020.</t>
  </si>
  <si>
    <t xml:space="preserve">             Procuradora-Geral de Justiça                                                   Diretor de Orçamento e Finanças                                    Chefe do Controle Interno</t>
  </si>
  <si>
    <t>Manaus-AM, 25 de setembro de 2020.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</si>
</sst>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0000"/>
    <numFmt numFmtId="168" formatCode="#,##0.00_ ;\-#,##0.00\ "/>
    <numFmt numFmtId="169" formatCode="mmm/yyyy"/>
  </numFmts>
  <fonts count="44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6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48">
      <alignment/>
      <protection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 horizontal="center"/>
      <protection/>
    </xf>
    <xf numFmtId="0" fontId="3" fillId="0" borderId="0" xfId="48" applyFont="1">
      <alignment/>
      <protection/>
    </xf>
    <xf numFmtId="0" fontId="5" fillId="0" borderId="0" xfId="48" applyNumberFormat="1" applyFont="1" applyFill="1" applyAlignment="1">
      <alignment/>
      <protection/>
    </xf>
    <xf numFmtId="164" fontId="5" fillId="0" borderId="0" xfId="48" applyNumberFormat="1" applyFont="1" applyFill="1" applyAlignment="1">
      <alignment horizontal="right"/>
      <protection/>
    </xf>
    <xf numFmtId="0" fontId="6" fillId="0" borderId="0" xfId="48" applyFont="1">
      <alignment/>
      <protection/>
    </xf>
    <xf numFmtId="0" fontId="7" fillId="0" borderId="0" xfId="48" applyNumberFormat="1" applyFont="1" applyFill="1" applyBorder="1" applyAlignment="1">
      <alignment horizontal="center"/>
      <protection/>
    </xf>
    <xf numFmtId="165" fontId="3" fillId="33" borderId="10" xfId="48" applyNumberFormat="1" applyFont="1" applyFill="1" applyBorder="1" applyAlignment="1">
      <alignment horizontal="center" vertical="center" wrapText="1"/>
      <protection/>
    </xf>
    <xf numFmtId="0" fontId="3" fillId="33" borderId="11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wrapText="1"/>
      <protection/>
    </xf>
    <xf numFmtId="4" fontId="3" fillId="0" borderId="10" xfId="61" applyNumberFormat="1" applyFont="1" applyFill="1" applyBorder="1" applyAlignment="1" applyProtection="1">
      <alignment horizontal="right" wrapText="1"/>
      <protection/>
    </xf>
    <xf numFmtId="4" fontId="3" fillId="0" borderId="10" xfId="61" applyNumberFormat="1" applyFont="1" applyFill="1" applyBorder="1" applyAlignment="1" applyProtection="1">
      <alignment horizontal="right"/>
      <protection/>
    </xf>
    <xf numFmtId="0" fontId="6" fillId="0" borderId="0" xfId="48" applyFont="1" applyBorder="1">
      <alignment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4" fontId="3" fillId="34" borderId="10" xfId="61" applyNumberFormat="1" applyFont="1" applyFill="1" applyBorder="1" applyAlignment="1" applyProtection="1">
      <alignment horizontal="right"/>
      <protection/>
    </xf>
    <xf numFmtId="0" fontId="0" fillId="0" borderId="0" xfId="48" applyFont="1">
      <alignment/>
      <protection/>
    </xf>
    <xf numFmtId="167" fontId="0" fillId="0" borderId="0" xfId="48" applyNumberFormat="1" applyFont="1">
      <alignment/>
      <protection/>
    </xf>
    <xf numFmtId="0" fontId="6" fillId="0" borderId="0" xfId="48" applyFont="1" applyFill="1">
      <alignment/>
      <protection/>
    </xf>
    <xf numFmtId="4" fontId="0" fillId="0" borderId="0" xfId="48" applyNumberFormat="1" applyFont="1">
      <alignment/>
      <protection/>
    </xf>
    <xf numFmtId="166" fontId="0" fillId="0" borderId="0" xfId="61" applyFont="1" applyFill="1" applyBorder="1" applyAlignment="1" applyProtection="1">
      <alignment/>
      <protection/>
    </xf>
    <xf numFmtId="0" fontId="3" fillId="0" borderId="12" xfId="48" applyNumberFormat="1" applyFont="1" applyFill="1" applyBorder="1" applyAlignment="1">
      <alignment wrapText="1"/>
      <protection/>
    </xf>
    <xf numFmtId="0" fontId="3" fillId="0" borderId="13" xfId="48" applyNumberFormat="1" applyFont="1" applyFill="1" applyBorder="1" applyAlignment="1">
      <alignment wrapText="1"/>
      <protection/>
    </xf>
    <xf numFmtId="4" fontId="3" fillId="0" borderId="14" xfId="61" applyNumberFormat="1" applyFont="1" applyFill="1" applyBorder="1" applyAlignment="1" applyProtection="1">
      <alignment horizontal="right"/>
      <protection/>
    </xf>
    <xf numFmtId="0" fontId="5" fillId="0" borderId="15" xfId="48" applyNumberFormat="1" applyFont="1" applyFill="1" applyBorder="1" applyAlignment="1">
      <alignment wrapText="1"/>
      <protection/>
    </xf>
    <xf numFmtId="0" fontId="5" fillId="0" borderId="15" xfId="48" applyNumberFormat="1" applyFont="1" applyFill="1" applyBorder="1" applyAlignment="1">
      <alignment horizontal="center"/>
      <protection/>
    </xf>
    <xf numFmtId="0" fontId="3" fillId="0" borderId="16" xfId="48" applyNumberFormat="1" applyFont="1" applyFill="1" applyBorder="1" applyAlignment="1">
      <alignment wrapText="1"/>
      <protection/>
    </xf>
    <xf numFmtId="0" fontId="8" fillId="0" borderId="17" xfId="48" applyNumberFormat="1" applyFont="1" applyFill="1" applyBorder="1" applyAlignment="1">
      <alignment horizontal="center" wrapText="1"/>
      <protection/>
    </xf>
    <xf numFmtId="0" fontId="8" fillId="0" borderId="10" xfId="48" applyNumberFormat="1" applyFont="1" applyFill="1" applyBorder="1" applyAlignment="1">
      <alignment horizontal="center" wrapText="1"/>
      <protection/>
    </xf>
    <xf numFmtId="0" fontId="8" fillId="0" borderId="16" xfId="48" applyNumberFormat="1" applyFont="1" applyFill="1" applyBorder="1" applyAlignment="1">
      <alignment horizontal="center" wrapText="1"/>
      <protection/>
    </xf>
    <xf numFmtId="0" fontId="8" fillId="0" borderId="15" xfId="48" applyNumberFormat="1" applyFont="1" applyFill="1" applyBorder="1" applyAlignment="1">
      <alignment horizontal="center" wrapText="1"/>
      <protection/>
    </xf>
    <xf numFmtId="0" fontId="9" fillId="0" borderId="16" xfId="48" applyNumberFormat="1" applyFont="1" applyFill="1" applyBorder="1" applyAlignment="1">
      <alignment horizontal="center" wrapText="1"/>
      <protection/>
    </xf>
    <xf numFmtId="0" fontId="9" fillId="0" borderId="15" xfId="48" applyNumberFormat="1" applyFont="1" applyFill="1" applyBorder="1" applyAlignment="1">
      <alignment horizontal="center" wrapText="1"/>
      <protection/>
    </xf>
    <xf numFmtId="0" fontId="9" fillId="0" borderId="17" xfId="48" applyNumberFormat="1" applyFont="1" applyFill="1" applyBorder="1" applyAlignment="1">
      <alignment horizontal="center"/>
      <protection/>
    </xf>
    <xf numFmtId="166" fontId="5" fillId="0" borderId="15" xfId="48" applyNumberFormat="1" applyFont="1" applyFill="1" applyBorder="1" applyAlignment="1">
      <alignment wrapText="1"/>
      <protection/>
    </xf>
    <xf numFmtId="0" fontId="8" fillId="33" borderId="15" xfId="48" applyNumberFormat="1" applyFont="1" applyFill="1" applyBorder="1" applyAlignment="1">
      <alignment horizontal="center" wrapText="1"/>
      <protection/>
    </xf>
    <xf numFmtId="0" fontId="9" fillId="33" borderId="16" xfId="48" applyNumberFormat="1" applyFont="1" applyFill="1" applyBorder="1" applyAlignment="1">
      <alignment horizontal="center" wrapText="1"/>
      <protection/>
    </xf>
    <xf numFmtId="0" fontId="9" fillId="33" borderId="15" xfId="48" applyNumberFormat="1" applyFont="1" applyFill="1" applyBorder="1" applyAlignment="1">
      <alignment horizontal="center" wrapText="1"/>
      <protection/>
    </xf>
    <xf numFmtId="0" fontId="5" fillId="0" borderId="16" xfId="48" applyNumberFormat="1" applyFont="1" applyFill="1" applyBorder="1" applyAlignment="1">
      <alignment wrapText="1"/>
      <protection/>
    </xf>
    <xf numFmtId="9" fontId="5" fillId="0" borderId="17" xfId="48" applyNumberFormat="1" applyFont="1" applyFill="1" applyBorder="1" applyAlignment="1">
      <alignment horizontal="center"/>
      <protection/>
    </xf>
    <xf numFmtId="166" fontId="0" fillId="0" borderId="0" xfId="61" applyFill="1" applyBorder="1" applyAlignment="1" applyProtection="1">
      <alignment/>
      <protection/>
    </xf>
    <xf numFmtId="10" fontId="5" fillId="0" borderId="17" xfId="48" applyNumberFormat="1" applyFont="1" applyFill="1" applyBorder="1" applyAlignment="1">
      <alignment horizontal="center"/>
      <protection/>
    </xf>
    <xf numFmtId="0" fontId="5" fillId="0" borderId="18" xfId="48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48" applyFont="1">
      <alignment/>
      <protection/>
    </xf>
    <xf numFmtId="0" fontId="9" fillId="0" borderId="0" xfId="0" applyFont="1" applyAlignment="1">
      <alignment horizontal="left" vertical="center"/>
    </xf>
    <xf numFmtId="0" fontId="9" fillId="35" borderId="15" xfId="48" applyNumberFormat="1" applyFont="1" applyFill="1" applyBorder="1" applyAlignment="1">
      <alignment horizontal="center" wrapText="1"/>
      <protection/>
    </xf>
    <xf numFmtId="10" fontId="5" fillId="36" borderId="17" xfId="48" applyNumberFormat="1" applyFont="1" applyFill="1" applyBorder="1" applyAlignment="1">
      <alignment horizontal="center"/>
      <protection/>
    </xf>
    <xf numFmtId="166" fontId="0" fillId="0" borderId="0" xfId="61" applyAlignment="1">
      <alignment/>
    </xf>
    <xf numFmtId="0" fontId="2" fillId="0" borderId="0" xfId="48" applyNumberFormat="1" applyFont="1" applyFill="1" applyBorder="1" applyAlignment="1">
      <alignment horizontal="center"/>
      <protection/>
    </xf>
    <xf numFmtId="0" fontId="0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  <xf numFmtId="0" fontId="3" fillId="33" borderId="19" xfId="48" applyNumberFormat="1" applyFont="1" applyFill="1" applyBorder="1" applyAlignment="1">
      <alignment horizontal="center" vertical="center" wrapText="1"/>
      <protection/>
    </xf>
    <xf numFmtId="0" fontId="5" fillId="33" borderId="10" xfId="48" applyNumberFormat="1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6" fillId="33" borderId="20" xfId="48" applyNumberFormat="1" applyFont="1" applyFill="1" applyBorder="1" applyAlignment="1">
      <alignment horizontal="center" vertical="center" wrapText="1"/>
      <protection/>
    </xf>
    <xf numFmtId="0" fontId="8" fillId="33" borderId="10" xfId="48" applyNumberFormat="1" applyFont="1" applyFill="1" applyBorder="1" applyAlignment="1">
      <alignment horizontal="left" vertical="center" wrapText="1"/>
      <protection/>
    </xf>
    <xf numFmtId="0" fontId="9" fillId="33" borderId="10" xfId="48" applyNumberFormat="1" applyFont="1" applyFill="1" applyBorder="1" applyAlignment="1">
      <alignment horizontal="center" vertical="center" wrapText="1"/>
      <protection/>
    </xf>
    <xf numFmtId="166" fontId="5" fillId="0" borderId="15" xfId="48" applyNumberFormat="1" applyFont="1" applyFill="1" applyBorder="1" applyAlignment="1">
      <alignment horizontal="center" vertical="center" wrapText="1"/>
      <protection/>
    </xf>
    <xf numFmtId="168" fontId="5" fillId="0" borderId="17" xfId="48" applyNumberFormat="1" applyFont="1" applyFill="1" applyBorder="1" applyAlignment="1">
      <alignment horizontal="right" wrapText="1"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168" fontId="5" fillId="0" borderId="15" xfId="48" applyNumberFormat="1" applyFont="1" applyFill="1" applyBorder="1" applyAlignment="1">
      <alignment horizontal="right" wrapText="1"/>
      <protection/>
    </xf>
    <xf numFmtId="0" fontId="3" fillId="33" borderId="16" xfId="48" applyNumberFormat="1" applyFont="1" applyFill="1" applyBorder="1" applyAlignment="1">
      <alignment horizontal="left" wrapText="1"/>
      <protection/>
    </xf>
    <xf numFmtId="168" fontId="5" fillId="33" borderId="17" xfId="48" applyNumberFormat="1" applyFont="1" applyFill="1" applyBorder="1" applyAlignment="1">
      <alignment horizontal="right" wrapText="1"/>
      <protection/>
    </xf>
    <xf numFmtId="0" fontId="5" fillId="0" borderId="0" xfId="48" applyNumberFormat="1" applyFont="1" applyFill="1" applyBorder="1" applyAlignment="1">
      <alignment horizontal="justify" wrapText="1"/>
      <protection/>
    </xf>
    <xf numFmtId="0" fontId="9" fillId="0" borderId="0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11</xdr:col>
      <xdr:colOff>504825</xdr:colOff>
      <xdr:row>5</xdr:row>
      <xdr:rowOff>123825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"/>
          <a:ext cx="1885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showGridLines="0" tabSelected="1" zoomScale="130" zoomScaleNormal="130" zoomScalePageLayoutView="0" workbookViewId="0" topLeftCell="A1">
      <selection activeCell="A7" sqref="A7:S7"/>
    </sheetView>
  </sheetViews>
  <sheetFormatPr defaultColWidth="9.140625" defaultRowHeight="12.75"/>
  <cols>
    <col min="1" max="1" width="32.421875" style="1" customWidth="1"/>
    <col min="2" max="5" width="0" style="1" hidden="1" customWidth="1"/>
    <col min="6" max="6" width="11.421875" style="1" customWidth="1"/>
    <col min="7" max="7" width="11.7109375" style="1" customWidth="1"/>
    <col min="8" max="8" width="11.140625" style="1" customWidth="1"/>
    <col min="9" max="9" width="11.28125" style="1" customWidth="1"/>
    <col min="10" max="10" width="11.140625" style="1" customWidth="1"/>
    <col min="11" max="11" width="11.00390625" style="1" customWidth="1"/>
    <col min="12" max="12" width="11.421875" style="1" customWidth="1"/>
    <col min="13" max="13" width="11.8515625" style="1" customWidth="1"/>
    <col min="14" max="14" width="11.00390625" style="1" customWidth="1"/>
    <col min="15" max="16" width="10.8515625" style="1" customWidth="1"/>
    <col min="17" max="17" width="11.00390625" style="1" customWidth="1"/>
    <col min="18" max="18" width="11.710937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s="5" customFormat="1" ht="12.75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s="5" customFormat="1" ht="12.75">
      <c r="A9" s="52" t="s">
        <v>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5" customFormat="1" ht="12.75">
      <c r="A10" s="52" t="s">
        <v>40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54" t="s">
        <v>4</v>
      </c>
      <c r="B12" s="54"/>
      <c r="C12" s="54"/>
      <c r="D12" s="54"/>
      <c r="E12" s="54"/>
      <c r="F12" s="55" t="s">
        <v>5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20" s="8" customFormat="1" ht="11.25" customHeight="1">
      <c r="A13" s="54"/>
      <c r="B13" s="54"/>
      <c r="C13" s="54"/>
      <c r="D13" s="54"/>
      <c r="E13" s="54"/>
      <c r="F13" s="56" t="s">
        <v>6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 t="s">
        <v>7</v>
      </c>
      <c r="T13" s="9"/>
    </row>
    <row r="14" spans="1:20" s="8" customFormat="1" ht="51" customHeight="1">
      <c r="A14" s="54"/>
      <c r="B14" s="54"/>
      <c r="C14" s="54"/>
      <c r="D14" s="54"/>
      <c r="E14" s="54"/>
      <c r="F14" s="10">
        <v>43709</v>
      </c>
      <c r="G14" s="10">
        <v>43739</v>
      </c>
      <c r="H14" s="10">
        <v>43770</v>
      </c>
      <c r="I14" s="10">
        <v>43800</v>
      </c>
      <c r="J14" s="10">
        <v>43831</v>
      </c>
      <c r="K14" s="10">
        <v>43862</v>
      </c>
      <c r="L14" s="10">
        <v>43891</v>
      </c>
      <c r="M14" s="10">
        <v>43922</v>
      </c>
      <c r="N14" s="10">
        <v>43952</v>
      </c>
      <c r="O14" s="10">
        <v>43983</v>
      </c>
      <c r="P14" s="10">
        <v>44013</v>
      </c>
      <c r="Q14" s="10">
        <v>44044</v>
      </c>
      <c r="R14" s="11" t="s">
        <v>27</v>
      </c>
      <c r="S14" s="57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 aca="true" t="shared" si="0" ref="F15:M15">F16+F20</f>
        <v>23048423.130000003</v>
      </c>
      <c r="G15" s="13">
        <f t="shared" si="0"/>
        <v>21212469.2</v>
      </c>
      <c r="H15" s="13">
        <f t="shared" si="0"/>
        <v>23484055.7</v>
      </c>
      <c r="I15" s="13">
        <f t="shared" si="0"/>
        <v>32233117.160000004</v>
      </c>
      <c r="J15" s="13">
        <f t="shared" si="0"/>
        <v>6998442.1</v>
      </c>
      <c r="K15" s="13">
        <f t="shared" si="0"/>
        <v>42148937.029999994</v>
      </c>
      <c r="L15" s="13">
        <f t="shared" si="0"/>
        <v>21160256.009999998</v>
      </c>
      <c r="M15" s="13">
        <f t="shared" si="0"/>
        <v>20677095.8</v>
      </c>
      <c r="N15" s="13">
        <f>N16+N20</f>
        <v>19778991.729999997</v>
      </c>
      <c r="O15" s="13">
        <f>O16+O20</f>
        <v>23298230.520000003</v>
      </c>
      <c r="P15" s="13">
        <f>P16+P20</f>
        <v>23457590.720000003</v>
      </c>
      <c r="Q15" s="13">
        <f>Q16+Q20</f>
        <v>20114770.09</v>
      </c>
      <c r="R15" s="13">
        <f>R16+R20</f>
        <v>277612379.18999994</v>
      </c>
      <c r="S15" s="14">
        <f>S16+S22+S24</f>
        <v>39126.83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 aca="true" t="shared" si="1" ref="F16:M16">F17+F18</f>
        <v>19182468.3</v>
      </c>
      <c r="G16" s="13">
        <f t="shared" si="1"/>
        <v>18437182.32</v>
      </c>
      <c r="H16" s="13">
        <f t="shared" si="1"/>
        <v>17659614.07</v>
      </c>
      <c r="I16" s="13">
        <f t="shared" si="1"/>
        <v>26725723.950000003</v>
      </c>
      <c r="J16" s="13">
        <f t="shared" si="1"/>
        <v>2843475.66</v>
      </c>
      <c r="K16" s="13">
        <f t="shared" si="1"/>
        <v>37924250.489999995</v>
      </c>
      <c r="L16" s="13">
        <f t="shared" si="1"/>
        <v>16457472.44</v>
      </c>
      <c r="M16" s="13">
        <f t="shared" si="1"/>
        <v>16539757.86</v>
      </c>
      <c r="N16" s="13">
        <f aca="true" t="shared" si="2" ref="N16:S16">N17+N18</f>
        <v>16105946.219999999</v>
      </c>
      <c r="O16" s="13">
        <f t="shared" si="2"/>
        <v>17948166.92</v>
      </c>
      <c r="P16" s="13">
        <f t="shared" si="2"/>
        <v>19439961.51</v>
      </c>
      <c r="Q16" s="13">
        <f t="shared" si="2"/>
        <v>16646612.92</v>
      </c>
      <c r="R16" s="13">
        <f t="shared" si="2"/>
        <v>225910632.65999997</v>
      </c>
      <c r="S16" s="14">
        <f t="shared" si="2"/>
        <v>39126.83</v>
      </c>
      <c r="T16" s="15"/>
    </row>
    <row r="17" spans="1:20" s="8" customFormat="1" ht="22.5">
      <c r="A17" s="16" t="s">
        <v>10</v>
      </c>
      <c r="B17" s="12"/>
      <c r="C17" s="12"/>
      <c r="D17" s="12"/>
      <c r="E17" s="12"/>
      <c r="F17" s="17">
        <v>14076763.99</v>
      </c>
      <c r="G17" s="17">
        <v>13927665.87</v>
      </c>
      <c r="H17" s="17">
        <v>15055033.86</v>
      </c>
      <c r="I17" s="17">
        <v>22104832.19</v>
      </c>
      <c r="J17" s="17">
        <v>2808446.58</v>
      </c>
      <c r="K17" s="17">
        <v>31826728.24</v>
      </c>
      <c r="L17" s="17">
        <v>13880436.76</v>
      </c>
      <c r="M17" s="17">
        <v>13495695.1</v>
      </c>
      <c r="N17" s="17">
        <v>13486185.43</v>
      </c>
      <c r="O17" s="17">
        <v>15378921.17</v>
      </c>
      <c r="P17" s="17">
        <v>16408757.24</v>
      </c>
      <c r="Q17" s="17">
        <v>13557209.99</v>
      </c>
      <c r="R17" s="17">
        <f>SUM(F17:Q17)</f>
        <v>186006676.42</v>
      </c>
      <c r="S17" s="14">
        <v>39126.83</v>
      </c>
      <c r="T17" s="15"/>
    </row>
    <row r="18" spans="1:20" s="8" customFormat="1" ht="11.25">
      <c r="A18" s="16" t="s">
        <v>11</v>
      </c>
      <c r="B18" s="12"/>
      <c r="C18" s="12"/>
      <c r="D18" s="12"/>
      <c r="E18" s="12"/>
      <c r="F18" s="17">
        <v>5105704.31</v>
      </c>
      <c r="G18" s="17">
        <v>4509516.45</v>
      </c>
      <c r="H18" s="17">
        <v>2604580.21</v>
      </c>
      <c r="I18" s="17">
        <v>4620891.76</v>
      </c>
      <c r="J18" s="17">
        <v>35029.08</v>
      </c>
      <c r="K18" s="17">
        <v>6097522.25</v>
      </c>
      <c r="L18" s="17">
        <v>2577035.68</v>
      </c>
      <c r="M18" s="17">
        <v>3044062.76</v>
      </c>
      <c r="N18" s="17">
        <v>2619760.79</v>
      </c>
      <c r="O18" s="17">
        <v>2569245.75</v>
      </c>
      <c r="P18" s="17">
        <v>3031204.27</v>
      </c>
      <c r="Q18" s="17">
        <v>3089402.93</v>
      </c>
      <c r="R18" s="17">
        <f>SUM(F18:Q18)</f>
        <v>39903956.239999995</v>
      </c>
      <c r="S18" s="14">
        <v>0</v>
      </c>
      <c r="T18" s="15"/>
    </row>
    <row r="19" spans="1:20" s="8" customFormat="1" ht="11.25">
      <c r="A19" s="16" t="s">
        <v>12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13</v>
      </c>
      <c r="B20" s="12"/>
      <c r="C20" s="12"/>
      <c r="D20" s="12"/>
      <c r="E20" s="12"/>
      <c r="F20" s="13">
        <f aca="true" t="shared" si="3" ref="F20:M20">F21+F22</f>
        <v>3865954.83</v>
      </c>
      <c r="G20" s="13">
        <f t="shared" si="3"/>
        <v>2775286.88</v>
      </c>
      <c r="H20" s="13">
        <f t="shared" si="3"/>
        <v>5824441.63</v>
      </c>
      <c r="I20" s="13">
        <f t="shared" si="3"/>
        <v>5507393.21</v>
      </c>
      <c r="J20" s="13">
        <f t="shared" si="3"/>
        <v>4154966.44</v>
      </c>
      <c r="K20" s="13">
        <f t="shared" si="3"/>
        <v>4224686.54</v>
      </c>
      <c r="L20" s="13">
        <f t="shared" si="3"/>
        <v>4702783.57</v>
      </c>
      <c r="M20" s="13">
        <f t="shared" si="3"/>
        <v>4137337.94</v>
      </c>
      <c r="N20" s="13">
        <f>N21+N22</f>
        <v>3673045.51</v>
      </c>
      <c r="O20" s="13">
        <f>O21+O22</f>
        <v>5350063.6</v>
      </c>
      <c r="P20" s="13">
        <f>P21+P22</f>
        <v>4017629.21</v>
      </c>
      <c r="Q20" s="13">
        <f>Q21+Q22</f>
        <v>3468157.17</v>
      </c>
      <c r="R20" s="13">
        <f>R21+R22</f>
        <v>51701746.53</v>
      </c>
      <c r="S20" s="14">
        <v>0</v>
      </c>
      <c r="T20" s="15"/>
    </row>
    <row r="21" spans="1:21" s="8" customFormat="1" ht="12.75">
      <c r="A21" s="16" t="s">
        <v>14</v>
      </c>
      <c r="B21" s="12"/>
      <c r="C21" s="12"/>
      <c r="D21" s="12"/>
      <c r="E21" s="12"/>
      <c r="F21" s="17">
        <v>2655266.05</v>
      </c>
      <c r="G21" s="17">
        <v>2775286.88</v>
      </c>
      <c r="H21" s="17">
        <v>2878246.02</v>
      </c>
      <c r="I21" s="17">
        <v>3728650.17</v>
      </c>
      <c r="J21" s="17">
        <v>2965275.09</v>
      </c>
      <c r="K21" s="17">
        <v>3021599.63</v>
      </c>
      <c r="L21" s="17">
        <v>3024886.92</v>
      </c>
      <c r="M21" s="17">
        <v>2983461.36</v>
      </c>
      <c r="N21" s="17">
        <v>2489139.59</v>
      </c>
      <c r="O21" s="17">
        <v>3457177.89</v>
      </c>
      <c r="P21" s="17">
        <v>2846161.16</v>
      </c>
      <c r="Q21" s="17">
        <v>2846161.16</v>
      </c>
      <c r="R21" s="17">
        <f>SUM(F21:Q21)</f>
        <v>35671311.92</v>
      </c>
      <c r="S21" s="17">
        <v>0</v>
      </c>
      <c r="T21" s="15"/>
      <c r="U21" s="50"/>
    </row>
    <row r="22" spans="1:21" s="8" customFormat="1" ht="12.75">
      <c r="A22" s="16" t="s">
        <v>15</v>
      </c>
      <c r="B22" s="12"/>
      <c r="C22" s="12"/>
      <c r="D22" s="12"/>
      <c r="E22" s="12"/>
      <c r="F22" s="17">
        <v>1210688.78</v>
      </c>
      <c r="G22" s="17">
        <v>0</v>
      </c>
      <c r="H22" s="17">
        <v>2946195.61</v>
      </c>
      <c r="I22" s="17">
        <v>1778743.04</v>
      </c>
      <c r="J22" s="17">
        <v>1189691.35</v>
      </c>
      <c r="K22" s="17">
        <v>1203086.91</v>
      </c>
      <c r="L22" s="17">
        <v>1677896.65</v>
      </c>
      <c r="M22" s="17">
        <v>1153876.58</v>
      </c>
      <c r="N22" s="17">
        <v>1183905.92</v>
      </c>
      <c r="O22" s="17">
        <v>1892885.71</v>
      </c>
      <c r="P22" s="17">
        <v>1171468.05</v>
      </c>
      <c r="Q22" s="17">
        <v>621996.01</v>
      </c>
      <c r="R22" s="17">
        <f>SUM(F22:Q22)</f>
        <v>16030434.610000001</v>
      </c>
      <c r="S22" s="17">
        <v>0</v>
      </c>
      <c r="T22" s="15"/>
      <c r="U22" s="50"/>
    </row>
    <row r="23" spans="1:21" s="8" customFormat="1" ht="12.75">
      <c r="A23" s="16" t="s">
        <v>16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  <c r="U23" s="50"/>
    </row>
    <row r="24" spans="1:21" s="8" customFormat="1" ht="32.25" customHeight="1">
      <c r="A24" s="16" t="s">
        <v>36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  <c r="U24" s="50"/>
    </row>
    <row r="25" spans="1:20" s="8" customFormat="1" ht="21" customHeight="1">
      <c r="A25" s="12" t="s">
        <v>17</v>
      </c>
      <c r="B25" s="12"/>
      <c r="C25" s="12"/>
      <c r="D25" s="12"/>
      <c r="E25" s="12"/>
      <c r="F25" s="13">
        <f>F28+F26+F29</f>
        <v>4235596.83</v>
      </c>
      <c r="G25" s="13">
        <f>G28+G26+G29</f>
        <v>2407994.45</v>
      </c>
      <c r="H25" s="13">
        <f>H28+H26+H29</f>
        <v>3033026.65</v>
      </c>
      <c r="I25" s="13">
        <f>I28+I26+I29</f>
        <v>5416648.58</v>
      </c>
      <c r="J25" s="13">
        <f aca="true" t="shared" si="4" ref="J25:R25">J28+J26+J29</f>
        <v>2692049.94</v>
      </c>
      <c r="K25" s="13">
        <f t="shared" si="4"/>
        <v>2665100.6</v>
      </c>
      <c r="L25" s="13">
        <f t="shared" si="4"/>
        <v>2740149.82</v>
      </c>
      <c r="M25" s="13">
        <f t="shared" si="4"/>
        <v>3430209.88</v>
      </c>
      <c r="N25" s="13">
        <f t="shared" si="4"/>
        <v>2662398.06</v>
      </c>
      <c r="O25" s="13">
        <f t="shared" si="4"/>
        <v>2671763.74</v>
      </c>
      <c r="P25" s="13">
        <f t="shared" si="4"/>
        <v>3395681.94</v>
      </c>
      <c r="Q25" s="13">
        <f t="shared" si="4"/>
        <v>2922925.23</v>
      </c>
      <c r="R25" s="13">
        <f t="shared" si="4"/>
        <v>38273545.72</v>
      </c>
      <c r="S25" s="14">
        <f>SUM(S26:S29)</f>
        <v>0</v>
      </c>
      <c r="T25" s="15"/>
    </row>
    <row r="26" spans="1:21" s="8" customFormat="1" ht="22.5">
      <c r="A26" s="16" t="s">
        <v>18</v>
      </c>
      <c r="B26" s="12"/>
      <c r="C26" s="12"/>
      <c r="D26" s="12"/>
      <c r="E26" s="12"/>
      <c r="F26" s="13">
        <v>43134.11</v>
      </c>
      <c r="G26" s="13">
        <v>56800</v>
      </c>
      <c r="H26" s="13">
        <v>48705.61</v>
      </c>
      <c r="I26" s="13">
        <v>21150</v>
      </c>
      <c r="J26" s="13">
        <v>16317.87</v>
      </c>
      <c r="K26" s="13">
        <v>15814.8</v>
      </c>
      <c r="L26" s="13">
        <v>66400</v>
      </c>
      <c r="M26" s="13">
        <v>107940.67</v>
      </c>
      <c r="N26" s="13">
        <v>63026.97</v>
      </c>
      <c r="O26" s="13">
        <v>63000</v>
      </c>
      <c r="P26" s="13">
        <v>70483.35</v>
      </c>
      <c r="Q26" s="13">
        <v>63285.04</v>
      </c>
      <c r="R26" s="14">
        <f>SUM(F26:Q26)</f>
        <v>636058.42</v>
      </c>
      <c r="S26" s="14">
        <v>0</v>
      </c>
      <c r="T26" s="15"/>
      <c r="U26" s="18"/>
    </row>
    <row r="27" spans="1:22" s="8" customFormat="1" ht="22.5">
      <c r="A27" s="16" t="s">
        <v>37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19"/>
      <c r="V27" s="20"/>
    </row>
    <row r="28" spans="1:21" s="8" customFormat="1" ht="22.5">
      <c r="A28" s="16" t="s">
        <v>38</v>
      </c>
      <c r="B28" s="12"/>
      <c r="C28" s="12"/>
      <c r="D28" s="12"/>
      <c r="E28" s="12"/>
      <c r="F28" s="14">
        <v>1560267.42</v>
      </c>
      <c r="G28" s="14">
        <v>33547.6</v>
      </c>
      <c r="H28" s="14">
        <v>32500</v>
      </c>
      <c r="I28" s="14">
        <v>261900.98</v>
      </c>
      <c r="J28" s="14">
        <v>12100</v>
      </c>
      <c r="K28" s="14">
        <v>30832.89</v>
      </c>
      <c r="L28" s="14">
        <v>65775.57</v>
      </c>
      <c r="M28" s="14">
        <v>7000</v>
      </c>
      <c r="N28" s="14">
        <v>7000</v>
      </c>
      <c r="O28" s="14">
        <v>7000</v>
      </c>
      <c r="P28" s="14">
        <v>27802.76</v>
      </c>
      <c r="Q28" s="14">
        <v>7000</v>
      </c>
      <c r="R28" s="14">
        <f>SUM(F28:Q28)</f>
        <v>2052727.22</v>
      </c>
      <c r="S28" s="14">
        <v>0</v>
      </c>
      <c r="T28" s="15"/>
      <c r="U28" s="21"/>
    </row>
    <row r="29" spans="1:21" s="8" customFormat="1" ht="22.5">
      <c r="A29" s="12" t="s">
        <v>19</v>
      </c>
      <c r="B29" s="12"/>
      <c r="C29" s="12"/>
      <c r="D29" s="12"/>
      <c r="E29" s="12"/>
      <c r="F29" s="13">
        <v>2632195.3</v>
      </c>
      <c r="G29" s="13">
        <v>2317646.85</v>
      </c>
      <c r="H29" s="13">
        <v>2951821.04</v>
      </c>
      <c r="I29" s="13">
        <v>5133597.6</v>
      </c>
      <c r="J29" s="13">
        <v>2663632.07</v>
      </c>
      <c r="K29" s="13">
        <v>2618452.91</v>
      </c>
      <c r="L29" s="13">
        <v>2607974.25</v>
      </c>
      <c r="M29" s="13">
        <v>3315269.21</v>
      </c>
      <c r="N29" s="13">
        <v>2592371.09</v>
      </c>
      <c r="O29" s="13">
        <v>2601763.74</v>
      </c>
      <c r="P29" s="13">
        <v>3297395.83</v>
      </c>
      <c r="Q29" s="13">
        <v>2852640.19</v>
      </c>
      <c r="R29" s="14">
        <f>SUM(F29:Q29)</f>
        <v>35584760.08</v>
      </c>
      <c r="S29" s="14">
        <v>0</v>
      </c>
      <c r="T29" s="15"/>
      <c r="U29" s="22"/>
    </row>
    <row r="30" spans="1:21" s="8" customFormat="1" ht="22.5">
      <c r="A30" s="23" t="s">
        <v>20</v>
      </c>
      <c r="B30" s="24"/>
      <c r="C30" s="24"/>
      <c r="D30" s="24"/>
      <c r="E30" s="24"/>
      <c r="F30" s="13">
        <f aca="true" t="shared" si="5" ref="F30:M30">F15-F25</f>
        <v>18812826.300000004</v>
      </c>
      <c r="G30" s="13">
        <f t="shared" si="5"/>
        <v>18804474.75</v>
      </c>
      <c r="H30" s="13">
        <f t="shared" si="5"/>
        <v>20451029.05</v>
      </c>
      <c r="I30" s="13">
        <f t="shared" si="5"/>
        <v>26816468.580000006</v>
      </c>
      <c r="J30" s="13">
        <f t="shared" si="5"/>
        <v>4306392.16</v>
      </c>
      <c r="K30" s="13">
        <f t="shared" si="5"/>
        <v>39483836.42999999</v>
      </c>
      <c r="L30" s="13">
        <f t="shared" si="5"/>
        <v>18420106.189999998</v>
      </c>
      <c r="M30" s="13">
        <f t="shared" si="5"/>
        <v>17246885.92</v>
      </c>
      <c r="N30" s="13">
        <f aca="true" t="shared" si="6" ref="N30:S30">N15-N25</f>
        <v>17116593.669999998</v>
      </c>
      <c r="O30" s="13">
        <f t="shared" si="6"/>
        <v>20626466.78</v>
      </c>
      <c r="P30" s="13">
        <f t="shared" si="6"/>
        <v>20061908.78</v>
      </c>
      <c r="Q30" s="13">
        <f t="shared" si="6"/>
        <v>17191844.86</v>
      </c>
      <c r="R30" s="13">
        <f>R15-R25</f>
        <v>239338833.46999994</v>
      </c>
      <c r="S30" s="25">
        <f t="shared" si="6"/>
        <v>39126.83</v>
      </c>
      <c r="T30" s="15"/>
      <c r="U30" s="21"/>
    </row>
    <row r="31" spans="1:21" s="8" customFormat="1" ht="6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U31" s="21"/>
    </row>
    <row r="32" spans="1:19" s="8" customFormat="1" ht="14.25" customHeight="1">
      <c r="A32" s="58" t="s">
        <v>34</v>
      </c>
      <c r="B32" s="58"/>
      <c r="C32" s="58"/>
      <c r="D32" s="58"/>
      <c r="E32" s="58"/>
      <c r="F32" s="58"/>
      <c r="G32" s="58"/>
      <c r="H32" s="58"/>
      <c r="I32" s="59" t="s">
        <v>21</v>
      </c>
      <c r="J32" s="59"/>
      <c r="K32" s="59"/>
      <c r="L32" s="59"/>
      <c r="M32" s="59"/>
      <c r="N32" s="59"/>
      <c r="O32" s="59"/>
      <c r="P32" s="59" t="s">
        <v>22</v>
      </c>
      <c r="Q32" s="59"/>
      <c r="R32" s="59"/>
      <c r="S32" s="59"/>
    </row>
    <row r="33" spans="1:19" s="8" customFormat="1" ht="12.75" customHeight="1">
      <c r="A33" s="28" t="s">
        <v>23</v>
      </c>
      <c r="B33" s="29"/>
      <c r="C33" s="30"/>
      <c r="D33" s="30"/>
      <c r="E33" s="31"/>
      <c r="F33" s="32"/>
      <c r="G33" s="32"/>
      <c r="H33" s="32"/>
      <c r="I33" s="33"/>
      <c r="J33" s="34"/>
      <c r="K33" s="60"/>
      <c r="L33" s="60"/>
      <c r="M33" s="60"/>
      <c r="N33" s="61">
        <v>16165640293.26</v>
      </c>
      <c r="O33" s="61"/>
      <c r="P33" s="33"/>
      <c r="Q33" s="34"/>
      <c r="R33" s="34"/>
      <c r="S33" s="35" t="s">
        <v>24</v>
      </c>
    </row>
    <row r="34" spans="1:19" s="8" customFormat="1" ht="12" customHeight="1">
      <c r="A34" s="62" t="s">
        <v>28</v>
      </c>
      <c r="B34" s="62"/>
      <c r="C34" s="62"/>
      <c r="D34" s="62"/>
      <c r="E34" s="62"/>
      <c r="F34" s="62"/>
      <c r="G34" s="62"/>
      <c r="H34" s="62"/>
      <c r="I34" s="33"/>
      <c r="J34" s="34"/>
      <c r="K34" s="34"/>
      <c r="L34" s="36"/>
      <c r="M34" s="34"/>
      <c r="N34" s="61">
        <v>4977000</v>
      </c>
      <c r="O34" s="61"/>
      <c r="P34" s="33"/>
      <c r="Q34" s="34"/>
      <c r="R34" s="34"/>
      <c r="S34" s="35" t="s">
        <v>24</v>
      </c>
    </row>
    <row r="35" spans="1:19" s="8" customFormat="1" ht="12" customHeight="1">
      <c r="A35" s="62" t="s">
        <v>39</v>
      </c>
      <c r="B35" s="62"/>
      <c r="C35" s="62"/>
      <c r="D35" s="62"/>
      <c r="E35" s="62"/>
      <c r="F35" s="62"/>
      <c r="G35" s="62"/>
      <c r="H35" s="62"/>
      <c r="I35" s="33"/>
      <c r="J35" s="34"/>
      <c r="K35" s="34"/>
      <c r="L35" s="36"/>
      <c r="M35" s="34"/>
      <c r="N35" s="63">
        <v>6500000</v>
      </c>
      <c r="O35" s="61"/>
      <c r="P35" s="33"/>
      <c r="Q35" s="34"/>
      <c r="R35" s="34"/>
      <c r="S35" s="35"/>
    </row>
    <row r="36" spans="1:19" s="8" customFormat="1" ht="12" customHeight="1">
      <c r="A36" s="62" t="s">
        <v>33</v>
      </c>
      <c r="B36" s="62"/>
      <c r="C36" s="62"/>
      <c r="D36" s="62"/>
      <c r="E36" s="62"/>
      <c r="F36" s="62"/>
      <c r="G36" s="62"/>
      <c r="H36" s="62"/>
      <c r="I36" s="33"/>
      <c r="J36" s="34"/>
      <c r="K36" s="34"/>
      <c r="L36" s="36"/>
      <c r="M36" s="34"/>
      <c r="N36" s="61">
        <f>N33-N34-N35</f>
        <v>16154163293.26</v>
      </c>
      <c r="O36" s="61"/>
      <c r="P36" s="33"/>
      <c r="Q36" s="34"/>
      <c r="R36" s="34"/>
      <c r="S36" s="35" t="s">
        <v>24</v>
      </c>
    </row>
    <row r="37" spans="1:19" s="8" customFormat="1" ht="12.75" customHeight="1">
      <c r="A37" s="64" t="s">
        <v>29</v>
      </c>
      <c r="B37" s="64"/>
      <c r="C37" s="64"/>
      <c r="D37" s="64"/>
      <c r="E37" s="64"/>
      <c r="F37" s="64"/>
      <c r="G37" s="64"/>
      <c r="H37" s="37"/>
      <c r="I37" s="38"/>
      <c r="J37" s="39"/>
      <c r="K37" s="39"/>
      <c r="L37" s="39"/>
      <c r="M37" s="48"/>
      <c r="N37" s="65">
        <f>R30+S30</f>
        <v>239377960.29999995</v>
      </c>
      <c r="O37" s="65"/>
      <c r="P37" s="38"/>
      <c r="Q37" s="39"/>
      <c r="R37" s="39"/>
      <c r="S37" s="49">
        <f>N37/N36</f>
        <v>0.014818344717356893</v>
      </c>
    </row>
    <row r="38" spans="1:21" s="8" customFormat="1" ht="15" customHeight="1">
      <c r="A38" s="62" t="s">
        <v>30</v>
      </c>
      <c r="B38" s="62"/>
      <c r="C38" s="62"/>
      <c r="D38" s="62"/>
      <c r="E38" s="62"/>
      <c r="F38" s="62"/>
      <c r="G38" s="62"/>
      <c r="H38" s="62"/>
      <c r="I38" s="40"/>
      <c r="J38" s="26"/>
      <c r="K38" s="26"/>
      <c r="L38" s="36"/>
      <c r="M38" s="26"/>
      <c r="N38" s="61">
        <f>N36*S38</f>
        <v>323083265.8652</v>
      </c>
      <c r="O38" s="61"/>
      <c r="P38" s="40"/>
      <c r="Q38" s="26"/>
      <c r="R38" s="26"/>
      <c r="S38" s="41">
        <v>0.02</v>
      </c>
      <c r="U38" s="42"/>
    </row>
    <row r="39" spans="1:19" s="8" customFormat="1" ht="15" customHeight="1">
      <c r="A39" s="62" t="s">
        <v>31</v>
      </c>
      <c r="B39" s="62"/>
      <c r="C39" s="62"/>
      <c r="D39" s="62"/>
      <c r="E39" s="62"/>
      <c r="F39" s="62"/>
      <c r="G39" s="62"/>
      <c r="H39" s="62"/>
      <c r="I39" s="40"/>
      <c r="J39" s="26"/>
      <c r="K39" s="26"/>
      <c r="L39" s="36"/>
      <c r="M39" s="26"/>
      <c r="N39" s="61">
        <f>N36*S39+0.01</f>
        <v>306929102.58194</v>
      </c>
      <c r="O39" s="61"/>
      <c r="P39" s="40"/>
      <c r="Q39" s="26"/>
      <c r="R39" s="26"/>
      <c r="S39" s="43">
        <v>0.019</v>
      </c>
    </row>
    <row r="40" spans="1:19" s="8" customFormat="1" ht="15" customHeight="1">
      <c r="A40" s="62" t="s">
        <v>32</v>
      </c>
      <c r="B40" s="62"/>
      <c r="C40" s="62"/>
      <c r="D40" s="62"/>
      <c r="E40" s="62"/>
      <c r="F40" s="62"/>
      <c r="G40" s="62"/>
      <c r="H40" s="62"/>
      <c r="I40" s="40"/>
      <c r="J40" s="26"/>
      <c r="K40" s="26"/>
      <c r="L40" s="36"/>
      <c r="M40" s="26"/>
      <c r="N40" s="61">
        <f>N36*S40</f>
        <v>290774939.27867997</v>
      </c>
      <c r="O40" s="61"/>
      <c r="P40" s="40"/>
      <c r="Q40" s="26"/>
      <c r="R40" s="26"/>
      <c r="S40" s="43">
        <v>0.018</v>
      </c>
    </row>
    <row r="41" spans="1:19" s="20" customFormat="1" ht="12">
      <c r="A41" s="44" t="s">
        <v>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20" s="8" customFormat="1" ht="25.5" customHeight="1">
      <c r="A42" s="66" t="s">
        <v>25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15"/>
    </row>
    <row r="43" spans="1:19" s="8" customFormat="1" ht="25.5" customHeight="1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1:19" s="8" customFormat="1" ht="12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  <row r="45" spans="1:19" s="5" customFormat="1" ht="17.25" customHeight="1">
      <c r="A45" s="45" t="s">
        <v>43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" customFormat="1" ht="12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" customFormat="1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" customFormat="1" ht="12">
      <c r="A48" s="67" t="s">
        <v>26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s="5" customFormat="1" ht="12">
      <c r="A49" s="68" t="s">
        <v>42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</sheetData>
  <sheetProtection selectLockedCells="1" selectUnlockedCells="1"/>
  <mergeCells count="34">
    <mergeCell ref="A40:H40"/>
    <mergeCell ref="N40:O40"/>
    <mergeCell ref="A42:S42"/>
    <mergeCell ref="A43:S43"/>
    <mergeCell ref="A48:S48"/>
    <mergeCell ref="A49:S49"/>
    <mergeCell ref="A44:S44"/>
    <mergeCell ref="A37:G37"/>
    <mergeCell ref="N37:O37"/>
    <mergeCell ref="A38:H38"/>
    <mergeCell ref="N38:O38"/>
    <mergeCell ref="A39:H39"/>
    <mergeCell ref="N39:O39"/>
    <mergeCell ref="K33:M33"/>
    <mergeCell ref="N33:O33"/>
    <mergeCell ref="A34:H34"/>
    <mergeCell ref="N34:O34"/>
    <mergeCell ref="A36:H36"/>
    <mergeCell ref="N36:O36"/>
    <mergeCell ref="A35:H35"/>
    <mergeCell ref="N35:O35"/>
    <mergeCell ref="A12:E14"/>
    <mergeCell ref="F12:S12"/>
    <mergeCell ref="F13:R13"/>
    <mergeCell ref="S13:S14"/>
    <mergeCell ref="A32:H32"/>
    <mergeCell ref="I32:O32"/>
    <mergeCell ref="P32:S32"/>
    <mergeCell ref="A4:S4"/>
    <mergeCell ref="A5:S5"/>
    <mergeCell ref="A7:S7"/>
    <mergeCell ref="A8:S8"/>
    <mergeCell ref="A9:S9"/>
    <mergeCell ref="A10:S1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Elzamira Rosária de Almeida Silva</cp:lastModifiedBy>
  <cp:lastPrinted>2020-09-25T19:59:10Z</cp:lastPrinted>
  <dcterms:modified xsi:type="dcterms:W3CDTF">2020-09-25T21:13:10Z</dcterms:modified>
  <cp:category/>
  <cp:version/>
  <cp:contentType/>
  <cp:contentStatus/>
</cp:coreProperties>
</file>