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91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<sst xmlns="http://schemas.openxmlformats.org/spreadsheetml/2006/main" count="49" uniqueCount="47">
  <si>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</si>
  <si>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</si>
  <si>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</si>
  <si>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</si>
  <si>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</si>
  <si>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</si>
  <si>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</si>
  <si>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INSCRITAS EM  RESTOS A PAGAR NÃO PROCESSA-DOS      (b)
(b)</t>
  </si>
  <si>
    <t>TOTAL (ÚLTIMOS 12 MESES)
( a )</t>
  </si>
  <si>
    <t>DESPESA BRUTA COM PESSOAL (I)</t>
  </si>
  <si>
    <t>Pessoal Ativo</t>
  </si>
  <si>
    <t>Pessoal Inativo e Pensionistas</t>
  </si>
  <si>
    <t>DESPESAS NÃO COMPUTADAS (§ 1º do art. 19 da LRF) (II)</t>
  </si>
  <si>
    <t>DESPESA LÍQUIDA COM PESSOAL (III) = (I - II)</t>
  </si>
  <si>
    <t>DTP E 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</si>
  <si>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</si>
  <si>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</si>
  <si>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</si>
  <si>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</si>
  <si>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 (art. 166-A §1º , da CF) (V)</t>
  </si>
  <si>
    <t>(-) Transf. Obrigatórias da União relativas às Emendas de Bancadas (art. 166, §16 , da CF) (VI)</t>
  </si>
  <si>
    <t xml:space="preserve"> = RECEITA COR. LÍQ.  AJUSTADA P/ CÁLCULOS DA DESP. COM PESSOAL (VII) = (IV-V-VI)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</si>
  <si>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</si>
  <si>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</si>
  <si>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</si>
  <si>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</si>
  <si>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</si>
  <si>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 As despesas de exercícios anteriores correspondem à Parcela Autônoma de Equivalência–PAE do período de setembro/1994 a outubro/2002 e outras despesas com pessoal de períodos anteriores conforme disposto no art. 19, inciso IV da LC 101/2000  -  LRF.  </t>
  </si>
  <si>
    <t>ALBERTO RODRIGUES DO NASCIMENTO JÚNIOR           FRANCISCO EDINALDO LIRA DE CARVALHO               BRUNO CORDEIRO LORENZI</t>
  </si>
  <si>
    <t xml:space="preserve">                                                                   </t>
  </si>
  <si>
    <t xml:space="preserve"> Procuradora-Geral de Justiça </t>
  </si>
  <si>
    <t xml:space="preserve">Diretor de Orçamento e Finanças </t>
  </si>
  <si>
    <t>Chefe do Controle Interno</t>
  </si>
  <si>
    <t xml:space="preserve"> </t>
  </si>
  <si>
    <t>Maio/2020  a  Abril/2021</t>
  </si>
  <si>
    <t xml:space="preserve">  Obrigações Patronais</t>
  </si>
  <si>
    <t xml:space="preserve">  Aposentadoria, Reserva e Reformas</t>
  </si>
  <si>
    <t xml:space="preserve">  Pensões</t>
  </si>
  <si>
    <t xml:space="preserve">  Vencimentos, Vant. e Outras Desp.Variáveis</t>
  </si>
  <si>
    <t>Outras Despesas de Pessoal decorrentes de Contratos de Terceirização ou de Contratação de Forma Indireta (§ 1º do art. 18 da LRF)</t>
  </si>
  <si>
    <t xml:space="preserve">  Decorrentes de Decisão Judicial de Período anterior ao da apuração</t>
  </si>
  <si>
    <t xml:space="preserve">  Despesas de Exercícios Anteriores de Período Anterior ao da apuração</t>
  </si>
  <si>
    <t xml:space="preserve">  Inativos e Pensionistas com Recursos Vinculados</t>
  </si>
  <si>
    <t xml:space="preserve">  Indenizações por Demissão e Incentivos à     Demissão Voluntária</t>
  </si>
  <si>
    <t>FONTE: AFI/SEFAZ/ MPE/PGJ/DOF 20.5.2021.</t>
  </si>
  <si>
    <t>Desp. C/ Pessoal Não Execut. Orçamentariamente</t>
  </si>
  <si>
    <t>Manaus-AM, 25 de maio de 2021.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</si>
</sst>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0000"/>
    <numFmt numFmtId="168" formatCode="#,##0.00_ ;\-#,##0.00\ "/>
  </numFmts>
  <fonts count="44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6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48">
      <alignment/>
      <protection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 horizontal="center"/>
      <protection/>
    </xf>
    <xf numFmtId="0" fontId="3" fillId="0" borderId="0" xfId="48" applyFont="1">
      <alignment/>
      <protection/>
    </xf>
    <xf numFmtId="0" fontId="5" fillId="0" borderId="0" xfId="48" applyNumberFormat="1" applyFont="1" applyFill="1" applyAlignment="1">
      <alignment/>
      <protection/>
    </xf>
    <xf numFmtId="164" fontId="5" fillId="0" borderId="0" xfId="48" applyNumberFormat="1" applyFont="1" applyFill="1" applyAlignment="1">
      <alignment horizontal="right"/>
      <protection/>
    </xf>
    <xf numFmtId="0" fontId="6" fillId="0" borderId="0" xfId="48" applyFont="1">
      <alignment/>
      <protection/>
    </xf>
    <xf numFmtId="0" fontId="7" fillId="0" borderId="0" xfId="48" applyNumberFormat="1" applyFont="1" applyFill="1" applyBorder="1" applyAlignment="1">
      <alignment horizontal="center"/>
      <protection/>
    </xf>
    <xf numFmtId="165" fontId="3" fillId="33" borderId="10" xfId="48" applyNumberFormat="1" applyFont="1" applyFill="1" applyBorder="1" applyAlignment="1">
      <alignment horizontal="center" vertical="center" wrapText="1"/>
      <protection/>
    </xf>
    <xf numFmtId="0" fontId="3" fillId="33" borderId="11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wrapText="1"/>
      <protection/>
    </xf>
    <xf numFmtId="4" fontId="3" fillId="0" borderId="10" xfId="61" applyNumberFormat="1" applyFont="1" applyFill="1" applyBorder="1" applyAlignment="1" applyProtection="1">
      <alignment horizontal="right" wrapText="1"/>
      <protection/>
    </xf>
    <xf numFmtId="4" fontId="3" fillId="0" borderId="10" xfId="61" applyNumberFormat="1" applyFont="1" applyFill="1" applyBorder="1" applyAlignment="1" applyProtection="1">
      <alignment horizontal="right"/>
      <protection/>
    </xf>
    <xf numFmtId="0" fontId="6" fillId="0" borderId="0" xfId="48" applyFont="1" applyBorder="1">
      <alignment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4" fontId="3" fillId="34" borderId="10" xfId="61" applyNumberFormat="1" applyFont="1" applyFill="1" applyBorder="1" applyAlignment="1" applyProtection="1">
      <alignment horizontal="right"/>
      <protection/>
    </xf>
    <xf numFmtId="166" fontId="0" fillId="0" borderId="0" xfId="61" applyFill="1" applyBorder="1" applyAlignment="1" applyProtection="1">
      <alignment/>
      <protection/>
    </xf>
    <xf numFmtId="0" fontId="0" fillId="0" borderId="0" xfId="48" applyFont="1">
      <alignment/>
      <protection/>
    </xf>
    <xf numFmtId="167" fontId="0" fillId="0" borderId="0" xfId="48" applyNumberFormat="1" applyFont="1">
      <alignment/>
      <protection/>
    </xf>
    <xf numFmtId="0" fontId="6" fillId="0" borderId="0" xfId="48" applyFont="1" applyFill="1">
      <alignment/>
      <protection/>
    </xf>
    <xf numFmtId="4" fontId="0" fillId="0" borderId="0" xfId="48" applyNumberFormat="1" applyFont="1">
      <alignment/>
      <protection/>
    </xf>
    <xf numFmtId="166" fontId="0" fillId="0" borderId="0" xfId="61" applyFont="1" applyFill="1" applyBorder="1" applyAlignment="1" applyProtection="1">
      <alignment/>
      <protection/>
    </xf>
    <xf numFmtId="0" fontId="3" fillId="0" borderId="12" xfId="48" applyNumberFormat="1" applyFont="1" applyFill="1" applyBorder="1" applyAlignment="1">
      <alignment wrapText="1"/>
      <protection/>
    </xf>
    <xf numFmtId="0" fontId="3" fillId="0" borderId="13" xfId="48" applyNumberFormat="1" applyFont="1" applyFill="1" applyBorder="1" applyAlignment="1">
      <alignment wrapText="1"/>
      <protection/>
    </xf>
    <xf numFmtId="4" fontId="3" fillId="0" borderId="14" xfId="61" applyNumberFormat="1" applyFont="1" applyFill="1" applyBorder="1" applyAlignment="1" applyProtection="1">
      <alignment horizontal="right"/>
      <protection/>
    </xf>
    <xf numFmtId="0" fontId="5" fillId="0" borderId="15" xfId="48" applyNumberFormat="1" applyFont="1" applyFill="1" applyBorder="1" applyAlignment="1">
      <alignment wrapText="1"/>
      <protection/>
    </xf>
    <xf numFmtId="0" fontId="5" fillId="0" borderId="15" xfId="48" applyNumberFormat="1" applyFont="1" applyFill="1" applyBorder="1" applyAlignment="1">
      <alignment horizontal="center"/>
      <protection/>
    </xf>
    <xf numFmtId="0" fontId="3" fillId="0" borderId="16" xfId="48" applyNumberFormat="1" applyFont="1" applyFill="1" applyBorder="1" applyAlignment="1">
      <alignment wrapText="1"/>
      <protection/>
    </xf>
    <xf numFmtId="0" fontId="8" fillId="0" borderId="17" xfId="48" applyNumberFormat="1" applyFont="1" applyFill="1" applyBorder="1" applyAlignment="1">
      <alignment horizontal="center" wrapText="1"/>
      <protection/>
    </xf>
    <xf numFmtId="0" fontId="8" fillId="0" borderId="10" xfId="48" applyNumberFormat="1" applyFont="1" applyFill="1" applyBorder="1" applyAlignment="1">
      <alignment horizontal="center" wrapText="1"/>
      <protection/>
    </xf>
    <xf numFmtId="0" fontId="8" fillId="0" borderId="16" xfId="48" applyNumberFormat="1" applyFont="1" applyFill="1" applyBorder="1" applyAlignment="1">
      <alignment horizontal="center" wrapText="1"/>
      <protection/>
    </xf>
    <xf numFmtId="0" fontId="8" fillId="0" borderId="15" xfId="48" applyNumberFormat="1" applyFont="1" applyFill="1" applyBorder="1" applyAlignment="1">
      <alignment horizontal="center" wrapText="1"/>
      <protection/>
    </xf>
    <xf numFmtId="0" fontId="9" fillId="0" borderId="16" xfId="48" applyNumberFormat="1" applyFont="1" applyFill="1" applyBorder="1" applyAlignment="1">
      <alignment horizontal="center" wrapText="1"/>
      <protection/>
    </xf>
    <xf numFmtId="0" fontId="9" fillId="0" borderId="15" xfId="48" applyNumberFormat="1" applyFont="1" applyFill="1" applyBorder="1" applyAlignment="1">
      <alignment horizontal="center" wrapText="1"/>
      <protection/>
    </xf>
    <xf numFmtId="0" fontId="9" fillId="0" borderId="17" xfId="48" applyNumberFormat="1" applyFont="1" applyFill="1" applyBorder="1" applyAlignment="1">
      <alignment horizontal="center"/>
      <protection/>
    </xf>
    <xf numFmtId="166" fontId="5" fillId="0" borderId="15" xfId="48" applyNumberFormat="1" applyFont="1" applyFill="1" applyBorder="1" applyAlignment="1">
      <alignment wrapText="1"/>
      <protection/>
    </xf>
    <xf numFmtId="0" fontId="8" fillId="33" borderId="15" xfId="48" applyNumberFormat="1" applyFont="1" applyFill="1" applyBorder="1" applyAlignment="1">
      <alignment horizontal="center" wrapText="1"/>
      <protection/>
    </xf>
    <xf numFmtId="0" fontId="9" fillId="33" borderId="16" xfId="48" applyNumberFormat="1" applyFont="1" applyFill="1" applyBorder="1" applyAlignment="1">
      <alignment horizontal="center" wrapText="1"/>
      <protection/>
    </xf>
    <xf numFmtId="0" fontId="9" fillId="33" borderId="15" xfId="48" applyNumberFormat="1" applyFont="1" applyFill="1" applyBorder="1" applyAlignment="1">
      <alignment horizontal="center" wrapText="1"/>
      <protection/>
    </xf>
    <xf numFmtId="0" fontId="5" fillId="0" borderId="16" xfId="48" applyNumberFormat="1" applyFont="1" applyFill="1" applyBorder="1" applyAlignment="1">
      <alignment wrapText="1"/>
      <protection/>
    </xf>
    <xf numFmtId="9" fontId="5" fillId="0" borderId="17" xfId="48" applyNumberFormat="1" applyFont="1" applyFill="1" applyBorder="1" applyAlignment="1">
      <alignment horizontal="center"/>
      <protection/>
    </xf>
    <xf numFmtId="10" fontId="5" fillId="0" borderId="17" xfId="48" applyNumberFormat="1" applyFont="1" applyFill="1" applyBorder="1" applyAlignment="1">
      <alignment horizontal="center"/>
      <protection/>
    </xf>
    <xf numFmtId="0" fontId="5" fillId="0" borderId="18" xfId="48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48" applyFont="1">
      <alignment/>
      <protection/>
    </xf>
    <xf numFmtId="0" fontId="9" fillId="0" borderId="0" xfId="0" applyFont="1" applyAlignment="1">
      <alignment horizontal="left" vertical="center"/>
    </xf>
    <xf numFmtId="0" fontId="5" fillId="0" borderId="0" xfId="48" applyFont="1" applyBorder="1" applyAlignment="1">
      <alignment horizontal="center"/>
      <protection/>
    </xf>
    <xf numFmtId="0" fontId="5" fillId="0" borderId="0" xfId="48" applyFont="1" applyBorder="1" applyAlignment="1">
      <alignment vertical="center"/>
      <protection/>
    </xf>
    <xf numFmtId="10" fontId="5" fillId="35" borderId="17" xfId="48" applyNumberFormat="1" applyFont="1" applyFill="1" applyBorder="1" applyAlignment="1">
      <alignment horizontal="center"/>
      <protection/>
    </xf>
    <xf numFmtId="0" fontId="5" fillId="0" borderId="0" xfId="48" applyNumberFormat="1" applyFont="1" applyFill="1" applyBorder="1" applyAlignment="1">
      <alignment horizontal="justify" wrapText="1"/>
      <protection/>
    </xf>
    <xf numFmtId="0" fontId="9" fillId="0" borderId="0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 vertical="center"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168" fontId="5" fillId="0" borderId="17" xfId="48" applyNumberFormat="1" applyFont="1" applyFill="1" applyBorder="1" applyAlignment="1">
      <alignment horizontal="right" wrapText="1"/>
      <protection/>
    </xf>
    <xf numFmtId="0" fontId="3" fillId="33" borderId="16" xfId="48" applyNumberFormat="1" applyFont="1" applyFill="1" applyBorder="1" applyAlignment="1">
      <alignment horizontal="left" wrapText="1"/>
      <protection/>
    </xf>
    <xf numFmtId="168" fontId="5" fillId="33" borderId="17" xfId="48" applyNumberFormat="1" applyFont="1" applyFill="1" applyBorder="1" applyAlignment="1">
      <alignment horizontal="right" wrapText="1"/>
      <protection/>
    </xf>
    <xf numFmtId="166" fontId="5" fillId="0" borderId="15" xfId="48" applyNumberFormat="1" applyFont="1" applyFill="1" applyBorder="1" applyAlignment="1">
      <alignment horizontal="center" vertical="center" wrapText="1"/>
      <protection/>
    </xf>
    <xf numFmtId="0" fontId="3" fillId="33" borderId="19" xfId="48" applyNumberFormat="1" applyFont="1" applyFill="1" applyBorder="1" applyAlignment="1">
      <alignment horizontal="center" vertical="center" wrapText="1"/>
      <protection/>
    </xf>
    <xf numFmtId="0" fontId="5" fillId="33" borderId="10" xfId="48" applyNumberFormat="1" applyFont="1" applyFill="1" applyBorder="1" applyAlignment="1">
      <alignment horizontal="left" vertical="center" wrapText="1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0" fontId="6" fillId="33" borderId="20" xfId="48" applyNumberFormat="1" applyFont="1" applyFill="1" applyBorder="1" applyAlignment="1">
      <alignment horizontal="center" vertical="center" wrapText="1"/>
      <protection/>
    </xf>
    <xf numFmtId="0" fontId="8" fillId="33" borderId="10" xfId="48" applyNumberFormat="1" applyFont="1" applyFill="1" applyBorder="1" applyAlignment="1">
      <alignment horizontal="left" vertical="center" wrapText="1"/>
      <protection/>
    </xf>
    <xf numFmtId="0" fontId="9" fillId="33" borderId="10" xfId="48" applyNumberFormat="1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horizontal="center"/>
      <protection/>
    </xf>
    <xf numFmtId="0" fontId="0" fillId="0" borderId="0" xfId="48" applyNumberFormat="1" applyFont="1" applyFill="1" applyBorder="1" applyAlignment="1">
      <alignment horizontal="center"/>
      <protection/>
    </xf>
    <xf numFmtId="0" fontId="4" fillId="0" borderId="0" xfId="48" applyNumberFormat="1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114300</xdr:rowOff>
    </xdr:from>
    <xdr:to>
      <xdr:col>11</xdr:col>
      <xdr:colOff>504825</xdr:colOff>
      <xdr:row>5</xdr:row>
      <xdr:rowOff>123825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14300"/>
          <a:ext cx="1885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2"/>
  <sheetViews>
    <sheetView showGridLines="0" tabSelected="1" zoomScale="130" zoomScaleNormal="130" zoomScalePageLayoutView="0" workbookViewId="0" topLeftCell="F27">
      <selection activeCell="T38" sqref="T38"/>
    </sheetView>
  </sheetViews>
  <sheetFormatPr defaultColWidth="9.140625" defaultRowHeight="12.75"/>
  <cols>
    <col min="1" max="1" width="35.57421875" style="1" customWidth="1"/>
    <col min="2" max="5" width="0" style="1" hidden="1" customWidth="1"/>
    <col min="6" max="6" width="11.421875" style="1" customWidth="1"/>
    <col min="7" max="7" width="11.7109375" style="1" customWidth="1"/>
    <col min="8" max="8" width="11.140625" style="1" customWidth="1"/>
    <col min="9" max="9" width="11.28125" style="1" customWidth="1"/>
    <col min="10" max="10" width="11.140625" style="1" customWidth="1"/>
    <col min="11" max="11" width="11.00390625" style="1" customWidth="1"/>
    <col min="12" max="12" width="11.421875" style="1" customWidth="1"/>
    <col min="13" max="13" width="11.8515625" style="1" customWidth="1"/>
    <col min="14" max="14" width="11.00390625" style="1" customWidth="1"/>
    <col min="15" max="16" width="10.8515625" style="1" customWidth="1"/>
    <col min="17" max="17" width="11.00390625" style="1" customWidth="1"/>
    <col min="18" max="18" width="11.710937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5" spans="1:19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66" t="s">
        <v>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5" customFormat="1" ht="12.75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5" customFormat="1" ht="12.7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5" customFormat="1" ht="12.75">
      <c r="A10" s="66" t="s">
        <v>34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59" t="s">
        <v>4</v>
      </c>
      <c r="B12" s="59"/>
      <c r="C12" s="59"/>
      <c r="D12" s="59"/>
      <c r="E12" s="59"/>
      <c r="F12" s="60" t="s">
        <v>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20" s="8" customFormat="1" ht="11.25" customHeight="1">
      <c r="A13" s="59"/>
      <c r="B13" s="59"/>
      <c r="C13" s="59"/>
      <c r="D13" s="59"/>
      <c r="E13" s="59"/>
      <c r="F13" s="61" t="s">
        <v>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 t="s">
        <v>7</v>
      </c>
      <c r="T13" s="9"/>
    </row>
    <row r="14" spans="1:20" s="8" customFormat="1" ht="51" customHeight="1">
      <c r="A14" s="59"/>
      <c r="B14" s="59"/>
      <c r="C14" s="59"/>
      <c r="D14" s="59"/>
      <c r="E14" s="59"/>
      <c r="F14" s="10">
        <v>43952</v>
      </c>
      <c r="G14" s="10">
        <v>43983</v>
      </c>
      <c r="H14" s="10">
        <v>44013</v>
      </c>
      <c r="I14" s="10">
        <v>44044</v>
      </c>
      <c r="J14" s="10">
        <v>44075</v>
      </c>
      <c r="K14" s="10">
        <v>44105</v>
      </c>
      <c r="L14" s="10">
        <v>44136</v>
      </c>
      <c r="M14" s="10">
        <v>44166</v>
      </c>
      <c r="N14" s="10">
        <v>44197</v>
      </c>
      <c r="O14" s="10">
        <v>44228</v>
      </c>
      <c r="P14" s="10">
        <v>44256</v>
      </c>
      <c r="Q14" s="10">
        <v>44287</v>
      </c>
      <c r="R14" s="11" t="s">
        <v>8</v>
      </c>
      <c r="S14" s="62"/>
      <c r="T14" s="9"/>
    </row>
    <row r="15" spans="1:20" s="8" customFormat="1" ht="12.75" customHeight="1">
      <c r="A15" s="12" t="s">
        <v>9</v>
      </c>
      <c r="B15" s="12"/>
      <c r="C15" s="12"/>
      <c r="D15" s="12"/>
      <c r="E15" s="12"/>
      <c r="F15" s="13">
        <f aca="true" t="shared" si="0" ref="F15:Q15">F16+F19+F22+F23</f>
        <v>19778991.729999997</v>
      </c>
      <c r="G15" s="13">
        <f t="shared" si="0"/>
        <v>23298230.520000003</v>
      </c>
      <c r="H15" s="13">
        <f t="shared" si="0"/>
        <v>23457590.720000003</v>
      </c>
      <c r="I15" s="13">
        <f t="shared" si="0"/>
        <v>20114770.09</v>
      </c>
      <c r="J15" s="13">
        <f t="shared" si="0"/>
        <v>32194236.47</v>
      </c>
      <c r="K15" s="13">
        <f t="shared" si="0"/>
        <v>21593075.48</v>
      </c>
      <c r="L15" s="13">
        <f t="shared" si="0"/>
        <v>20463712.84</v>
      </c>
      <c r="M15" s="13">
        <f t="shared" si="0"/>
        <v>35929312.94</v>
      </c>
      <c r="N15" s="13">
        <f t="shared" si="0"/>
        <v>21114860.439999998</v>
      </c>
      <c r="O15" s="13">
        <f t="shared" si="0"/>
        <v>25467254.159999996</v>
      </c>
      <c r="P15" s="13">
        <f t="shared" si="0"/>
        <v>20475167.96</v>
      </c>
      <c r="Q15" s="13">
        <f t="shared" si="0"/>
        <v>20794507.509999998</v>
      </c>
      <c r="R15" s="13">
        <f>R16+R19</f>
        <v>284681710.86</v>
      </c>
      <c r="S15" s="14">
        <f>S16+S21+S22</f>
        <v>309357.26</v>
      </c>
      <c r="T15" s="15"/>
    </row>
    <row r="16" spans="1:20" s="8" customFormat="1" ht="11.25">
      <c r="A16" s="16" t="s">
        <v>10</v>
      </c>
      <c r="B16" s="12"/>
      <c r="C16" s="12"/>
      <c r="D16" s="12"/>
      <c r="E16" s="12"/>
      <c r="F16" s="13">
        <f aca="true" t="shared" si="1" ref="F16:M16">F17+F18</f>
        <v>16105946.219999999</v>
      </c>
      <c r="G16" s="13">
        <f t="shared" si="1"/>
        <v>17948166.92</v>
      </c>
      <c r="H16" s="13">
        <f t="shared" si="1"/>
        <v>19439961.51</v>
      </c>
      <c r="I16" s="13">
        <f t="shared" si="1"/>
        <v>16646612.92</v>
      </c>
      <c r="J16" s="13">
        <f t="shared" si="1"/>
        <v>27637347.13</v>
      </c>
      <c r="K16" s="13">
        <f t="shared" si="1"/>
        <v>17574081.2</v>
      </c>
      <c r="L16" s="13">
        <f t="shared" si="1"/>
        <v>17576093.69</v>
      </c>
      <c r="M16" s="13">
        <f t="shared" si="1"/>
        <v>30031346.75</v>
      </c>
      <c r="N16" s="13">
        <f aca="true" t="shared" si="2" ref="N16:S16">N17+N18</f>
        <v>21114860.439999998</v>
      </c>
      <c r="O16" s="13">
        <f t="shared" si="2"/>
        <v>17549868.49</v>
      </c>
      <c r="P16" s="13">
        <f t="shared" si="2"/>
        <v>17121971.63</v>
      </c>
      <c r="Q16" s="13">
        <f t="shared" si="2"/>
        <v>16851200</v>
      </c>
      <c r="R16" s="13">
        <f t="shared" si="2"/>
        <v>235597456.9</v>
      </c>
      <c r="S16" s="14">
        <f t="shared" si="2"/>
        <v>309357.26</v>
      </c>
      <c r="T16" s="15"/>
    </row>
    <row r="17" spans="1:20" s="8" customFormat="1" ht="11.25" customHeight="1">
      <c r="A17" s="16" t="s">
        <v>38</v>
      </c>
      <c r="B17" s="12"/>
      <c r="C17" s="12"/>
      <c r="D17" s="12"/>
      <c r="E17" s="12"/>
      <c r="F17" s="17">
        <v>13486185.43</v>
      </c>
      <c r="G17" s="17">
        <v>15378921.17</v>
      </c>
      <c r="H17" s="17">
        <v>16408757.24</v>
      </c>
      <c r="I17" s="17">
        <v>13557209.99</v>
      </c>
      <c r="J17" s="17">
        <v>24526498.97</v>
      </c>
      <c r="K17" s="17">
        <v>13694342.27</v>
      </c>
      <c r="L17" s="17">
        <v>14394455.26</v>
      </c>
      <c r="M17" s="17">
        <v>23771200.87</v>
      </c>
      <c r="N17" s="17">
        <v>18518179.29</v>
      </c>
      <c r="O17" s="17">
        <v>13940374.7</v>
      </c>
      <c r="P17" s="17">
        <v>14025151.6</v>
      </c>
      <c r="Q17" s="17">
        <v>13753091.74</v>
      </c>
      <c r="R17" s="17">
        <f>SUM(F17:Q17)</f>
        <v>195454368.53</v>
      </c>
      <c r="S17" s="14">
        <v>309357.26</v>
      </c>
      <c r="T17" s="15"/>
    </row>
    <row r="18" spans="1:20" s="8" customFormat="1" ht="11.25">
      <c r="A18" s="16" t="s">
        <v>35</v>
      </c>
      <c r="B18" s="12"/>
      <c r="C18" s="12"/>
      <c r="D18" s="12"/>
      <c r="E18" s="12"/>
      <c r="F18" s="17">
        <v>2619760.79</v>
      </c>
      <c r="G18" s="17">
        <v>2569245.75</v>
      </c>
      <c r="H18" s="17">
        <v>3031204.27</v>
      </c>
      <c r="I18" s="17">
        <v>3089402.93</v>
      </c>
      <c r="J18" s="17">
        <v>3110848.16</v>
      </c>
      <c r="K18" s="17">
        <v>3879738.93</v>
      </c>
      <c r="L18" s="17">
        <v>3181638.43</v>
      </c>
      <c r="M18" s="17">
        <v>6260145.88</v>
      </c>
      <c r="N18" s="17">
        <v>2596681.15</v>
      </c>
      <c r="O18" s="17">
        <v>3609493.79</v>
      </c>
      <c r="P18" s="17">
        <v>3096820.03</v>
      </c>
      <c r="Q18" s="17">
        <v>3098108.26</v>
      </c>
      <c r="R18" s="17">
        <f>SUM(F18:Q18)</f>
        <v>40143088.37</v>
      </c>
      <c r="S18" s="14">
        <v>0</v>
      </c>
      <c r="T18" s="15"/>
    </row>
    <row r="19" spans="1:20" s="8" customFormat="1" ht="11.25">
      <c r="A19" s="16" t="s">
        <v>11</v>
      </c>
      <c r="B19" s="12"/>
      <c r="C19" s="12"/>
      <c r="D19" s="12"/>
      <c r="E19" s="12"/>
      <c r="F19" s="13">
        <f aca="true" t="shared" si="3" ref="F19:R19">F20+F21</f>
        <v>3673045.51</v>
      </c>
      <c r="G19" s="13">
        <f t="shared" si="3"/>
        <v>5350063.6</v>
      </c>
      <c r="H19" s="13">
        <f t="shared" si="3"/>
        <v>4017629.21</v>
      </c>
      <c r="I19" s="13">
        <f t="shared" si="3"/>
        <v>3468157.17</v>
      </c>
      <c r="J19" s="13">
        <f t="shared" si="3"/>
        <v>4556889.34</v>
      </c>
      <c r="K19" s="13">
        <f t="shared" si="3"/>
        <v>4018994.28</v>
      </c>
      <c r="L19" s="13">
        <f t="shared" si="3"/>
        <v>2887619.15</v>
      </c>
      <c r="M19" s="13">
        <f t="shared" si="3"/>
        <v>5897966.1899999995</v>
      </c>
      <c r="N19" s="13">
        <f t="shared" si="3"/>
        <v>0</v>
      </c>
      <c r="O19" s="13">
        <f t="shared" si="3"/>
        <v>7917385.67</v>
      </c>
      <c r="P19" s="13">
        <f t="shared" si="3"/>
        <v>3353196.33</v>
      </c>
      <c r="Q19" s="13">
        <f t="shared" si="3"/>
        <v>3943307.51</v>
      </c>
      <c r="R19" s="13">
        <f t="shared" si="3"/>
        <v>49084253.96000001</v>
      </c>
      <c r="S19" s="14">
        <v>0</v>
      </c>
      <c r="T19" s="15"/>
    </row>
    <row r="20" spans="1:21" s="8" customFormat="1" ht="11.25" customHeight="1">
      <c r="A20" s="16" t="s">
        <v>36</v>
      </c>
      <c r="B20" s="12"/>
      <c r="C20" s="12"/>
      <c r="D20" s="12"/>
      <c r="E20" s="12"/>
      <c r="F20" s="17">
        <v>2489139.59</v>
      </c>
      <c r="G20" s="17">
        <v>3457177.89</v>
      </c>
      <c r="H20" s="17">
        <v>2846161.16</v>
      </c>
      <c r="I20" s="17">
        <v>2846161.16</v>
      </c>
      <c r="J20" s="17">
        <v>2782611.87</v>
      </c>
      <c r="K20" s="17">
        <v>2782667.01</v>
      </c>
      <c r="L20" s="17">
        <v>2763893.53</v>
      </c>
      <c r="M20" s="17">
        <v>3425397.02</v>
      </c>
      <c r="N20" s="17">
        <v>0</v>
      </c>
      <c r="O20" s="17">
        <v>5399999.58</v>
      </c>
      <c r="P20" s="17">
        <v>2628492.42</v>
      </c>
      <c r="Q20" s="17">
        <v>2626383.77</v>
      </c>
      <c r="R20" s="17">
        <f>SUM(F20:Q20)</f>
        <v>34048085.00000001</v>
      </c>
      <c r="S20" s="17">
        <v>0</v>
      </c>
      <c r="T20" s="15"/>
      <c r="U20" s="18"/>
    </row>
    <row r="21" spans="1:21" s="8" customFormat="1" ht="11.25" customHeight="1">
      <c r="A21" s="16" t="s">
        <v>37</v>
      </c>
      <c r="B21" s="12"/>
      <c r="C21" s="12"/>
      <c r="D21" s="12"/>
      <c r="E21" s="12"/>
      <c r="F21" s="17">
        <v>1183905.92</v>
      </c>
      <c r="G21" s="17">
        <v>1892885.71</v>
      </c>
      <c r="H21" s="17">
        <v>1171468.05</v>
      </c>
      <c r="I21" s="17">
        <v>621996.01</v>
      </c>
      <c r="J21" s="17">
        <v>1774277.47</v>
      </c>
      <c r="K21" s="17">
        <v>1236327.27</v>
      </c>
      <c r="L21" s="17">
        <v>123725.62</v>
      </c>
      <c r="M21" s="17">
        <v>2472569.17</v>
      </c>
      <c r="N21" s="17">
        <v>0</v>
      </c>
      <c r="O21" s="17">
        <v>2517386.09</v>
      </c>
      <c r="P21" s="17">
        <v>724703.91</v>
      </c>
      <c r="Q21" s="17">
        <v>1316923.74</v>
      </c>
      <c r="R21" s="17">
        <f>SUM(F21:Q21)</f>
        <v>15036168.959999999</v>
      </c>
      <c r="S21" s="17">
        <v>0</v>
      </c>
      <c r="T21" s="15"/>
      <c r="U21" s="18"/>
    </row>
    <row r="22" spans="1:21" s="8" customFormat="1" ht="33" customHeight="1">
      <c r="A22" s="16" t="s">
        <v>39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5"/>
      <c r="U22" s="18"/>
    </row>
    <row r="23" spans="1:21" s="8" customFormat="1" ht="11.25" customHeight="1">
      <c r="A23" s="16" t="s">
        <v>45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  <c r="U23" s="18"/>
    </row>
    <row r="24" spans="1:20" s="8" customFormat="1" ht="21" customHeight="1">
      <c r="A24" s="12" t="s">
        <v>12</v>
      </c>
      <c r="B24" s="12"/>
      <c r="C24" s="12"/>
      <c r="D24" s="12"/>
      <c r="E24" s="12"/>
      <c r="F24" s="13">
        <f aca="true" t="shared" si="4" ref="F24:R24">F25+F26+F27+F28</f>
        <v>2662398.06</v>
      </c>
      <c r="G24" s="13">
        <f t="shared" si="4"/>
        <v>2671763.74</v>
      </c>
      <c r="H24" s="13">
        <f t="shared" si="4"/>
        <v>3395681.94</v>
      </c>
      <c r="I24" s="13">
        <f t="shared" si="4"/>
        <v>2922925.23</v>
      </c>
      <c r="J24" s="13">
        <f t="shared" si="4"/>
        <v>15232130.05</v>
      </c>
      <c r="K24" s="13">
        <f t="shared" si="4"/>
        <v>3585529.18</v>
      </c>
      <c r="L24" s="13">
        <f t="shared" si="4"/>
        <v>3669723.4800000004</v>
      </c>
      <c r="M24" s="13">
        <f t="shared" si="4"/>
        <v>9013325</v>
      </c>
      <c r="N24" s="13">
        <f t="shared" si="4"/>
        <v>64000</v>
      </c>
      <c r="O24" s="13">
        <f t="shared" si="4"/>
        <v>7994385.67</v>
      </c>
      <c r="P24" s="13">
        <f t="shared" si="4"/>
        <v>3423429.66</v>
      </c>
      <c r="Q24" s="13">
        <f t="shared" si="4"/>
        <v>3334172.56</v>
      </c>
      <c r="R24" s="13">
        <f t="shared" si="4"/>
        <v>57969464.57000001</v>
      </c>
      <c r="S24" s="14">
        <f>SUM(S25:S28)</f>
        <v>0</v>
      </c>
      <c r="T24" s="15"/>
    </row>
    <row r="25" spans="1:21" s="8" customFormat="1" ht="21" customHeight="1">
      <c r="A25" s="16" t="s">
        <v>43</v>
      </c>
      <c r="B25" s="12"/>
      <c r="C25" s="12"/>
      <c r="D25" s="12"/>
      <c r="E25" s="12"/>
      <c r="F25" s="13">
        <v>63026.97</v>
      </c>
      <c r="G25" s="13">
        <v>63000</v>
      </c>
      <c r="H25" s="13">
        <v>70483.35</v>
      </c>
      <c r="I25" s="13">
        <v>63285.04</v>
      </c>
      <c r="J25" s="13">
        <v>62221.63</v>
      </c>
      <c r="K25" s="13">
        <v>62022.74</v>
      </c>
      <c r="L25" s="13">
        <v>207845.96</v>
      </c>
      <c r="M25" s="13">
        <v>290500</v>
      </c>
      <c r="N25" s="13">
        <v>64000</v>
      </c>
      <c r="O25" s="13">
        <v>77000</v>
      </c>
      <c r="P25" s="13">
        <v>72412.17</v>
      </c>
      <c r="Q25" s="13">
        <v>70000</v>
      </c>
      <c r="R25" s="14">
        <f>SUM(F25:Q25)</f>
        <v>1165797.8599999999</v>
      </c>
      <c r="S25" s="14">
        <v>0</v>
      </c>
      <c r="T25" s="15"/>
      <c r="U25" s="19"/>
    </row>
    <row r="26" spans="1:22" s="8" customFormat="1" ht="21" customHeight="1">
      <c r="A26" s="16" t="s">
        <v>40</v>
      </c>
      <c r="B26" s="12"/>
      <c r="C26" s="12"/>
      <c r="D26" s="12"/>
      <c r="E26" s="12"/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1343916.16</v>
      </c>
      <c r="N26" s="13">
        <v>0</v>
      </c>
      <c r="O26" s="13">
        <v>0</v>
      </c>
      <c r="P26" s="13">
        <v>0</v>
      </c>
      <c r="Q26" s="13">
        <v>0</v>
      </c>
      <c r="R26" s="14">
        <f>SUM(F26:Q26)</f>
        <v>1343916.16</v>
      </c>
      <c r="S26" s="14">
        <v>0</v>
      </c>
      <c r="T26" s="15"/>
      <c r="U26" s="20"/>
      <c r="V26" s="21"/>
    </row>
    <row r="27" spans="1:21" s="8" customFormat="1" ht="21" customHeight="1">
      <c r="A27" s="16" t="s">
        <v>41</v>
      </c>
      <c r="B27" s="12"/>
      <c r="C27" s="12"/>
      <c r="D27" s="12"/>
      <c r="E27" s="12"/>
      <c r="F27" s="14">
        <v>7000</v>
      </c>
      <c r="G27" s="14">
        <v>7000</v>
      </c>
      <c r="H27" s="14">
        <v>27802.76</v>
      </c>
      <c r="I27" s="14">
        <v>7000</v>
      </c>
      <c r="J27" s="14">
        <v>11298600.77</v>
      </c>
      <c r="K27" s="14">
        <v>180522.32</v>
      </c>
      <c r="L27" s="14">
        <v>82589.8</v>
      </c>
      <c r="M27" s="14">
        <v>2096199.28</v>
      </c>
      <c r="N27" s="14">
        <v>0</v>
      </c>
      <c r="O27" s="14">
        <v>0</v>
      </c>
      <c r="P27" s="14">
        <v>0</v>
      </c>
      <c r="Q27" s="14">
        <v>0</v>
      </c>
      <c r="R27" s="14">
        <f>SUM(F27:Q27)</f>
        <v>13706714.93</v>
      </c>
      <c r="S27" s="14">
        <v>0</v>
      </c>
      <c r="T27" s="15"/>
      <c r="U27" s="22"/>
    </row>
    <row r="28" spans="1:21" s="8" customFormat="1" ht="21" customHeight="1">
      <c r="A28" s="12" t="s">
        <v>42</v>
      </c>
      <c r="B28" s="12"/>
      <c r="C28" s="12"/>
      <c r="D28" s="12"/>
      <c r="E28" s="12"/>
      <c r="F28" s="13">
        <v>2592371.09</v>
      </c>
      <c r="G28" s="13">
        <v>2601763.74</v>
      </c>
      <c r="H28" s="13">
        <v>3297395.83</v>
      </c>
      <c r="I28" s="13">
        <v>2852640.19</v>
      </c>
      <c r="J28" s="13">
        <v>3871307.65</v>
      </c>
      <c r="K28" s="13">
        <v>3342984.12</v>
      </c>
      <c r="L28" s="13">
        <v>3379287.72</v>
      </c>
      <c r="M28" s="13">
        <v>5282709.56</v>
      </c>
      <c r="N28" s="13">
        <v>0</v>
      </c>
      <c r="O28" s="13">
        <v>7917385.67</v>
      </c>
      <c r="P28" s="13">
        <v>3351017.49</v>
      </c>
      <c r="Q28" s="13">
        <v>3264172.56</v>
      </c>
      <c r="R28" s="14">
        <f>SUM(F28:Q28)</f>
        <v>41753035.620000005</v>
      </c>
      <c r="S28" s="14">
        <v>0</v>
      </c>
      <c r="T28" s="15"/>
      <c r="U28" s="23"/>
    </row>
    <row r="29" spans="1:21" s="8" customFormat="1" ht="12.75">
      <c r="A29" s="24" t="s">
        <v>13</v>
      </c>
      <c r="B29" s="25"/>
      <c r="C29" s="25"/>
      <c r="D29" s="25"/>
      <c r="E29" s="25"/>
      <c r="F29" s="13">
        <f aca="true" t="shared" si="5" ref="F29:S29">F15-F24</f>
        <v>17116593.669999998</v>
      </c>
      <c r="G29" s="13">
        <f t="shared" si="5"/>
        <v>20626466.78</v>
      </c>
      <c r="H29" s="13">
        <f t="shared" si="5"/>
        <v>20061908.78</v>
      </c>
      <c r="I29" s="13">
        <f t="shared" si="5"/>
        <v>17191844.86</v>
      </c>
      <c r="J29" s="13">
        <f t="shared" si="5"/>
        <v>16962106.419999998</v>
      </c>
      <c r="K29" s="13">
        <f t="shared" si="5"/>
        <v>18007546.3</v>
      </c>
      <c r="L29" s="13">
        <f t="shared" si="5"/>
        <v>16793989.36</v>
      </c>
      <c r="M29" s="13">
        <f t="shared" si="5"/>
        <v>26915987.939999998</v>
      </c>
      <c r="N29" s="13">
        <f t="shared" si="5"/>
        <v>21050860.439999998</v>
      </c>
      <c r="O29" s="13">
        <f t="shared" si="5"/>
        <v>17472868.489999995</v>
      </c>
      <c r="P29" s="13">
        <f t="shared" si="5"/>
        <v>17051738.3</v>
      </c>
      <c r="Q29" s="13">
        <f t="shared" si="5"/>
        <v>17460334.95</v>
      </c>
      <c r="R29" s="13">
        <f t="shared" si="5"/>
        <v>226712246.29000002</v>
      </c>
      <c r="S29" s="26">
        <f t="shared" si="5"/>
        <v>309357.26</v>
      </c>
      <c r="T29" s="15"/>
      <c r="U29" s="22"/>
    </row>
    <row r="30" spans="1:21" s="8" customFormat="1" ht="6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U30" s="22"/>
    </row>
    <row r="31" spans="1:19" s="8" customFormat="1" ht="14.25" customHeight="1">
      <c r="A31" s="63" t="s">
        <v>14</v>
      </c>
      <c r="B31" s="63"/>
      <c r="C31" s="63"/>
      <c r="D31" s="63"/>
      <c r="E31" s="63"/>
      <c r="F31" s="63"/>
      <c r="G31" s="63"/>
      <c r="H31" s="63"/>
      <c r="I31" s="64" t="s">
        <v>15</v>
      </c>
      <c r="J31" s="64"/>
      <c r="K31" s="64"/>
      <c r="L31" s="64"/>
      <c r="M31" s="64"/>
      <c r="N31" s="64"/>
      <c r="O31" s="64"/>
      <c r="P31" s="64" t="s">
        <v>16</v>
      </c>
      <c r="Q31" s="64"/>
      <c r="R31" s="64"/>
      <c r="S31" s="64"/>
    </row>
    <row r="32" spans="1:19" s="8" customFormat="1" ht="12" customHeight="1">
      <c r="A32" s="29" t="s">
        <v>17</v>
      </c>
      <c r="B32" s="30"/>
      <c r="C32" s="31"/>
      <c r="D32" s="31"/>
      <c r="E32" s="32"/>
      <c r="F32" s="33"/>
      <c r="G32" s="33"/>
      <c r="H32" s="33"/>
      <c r="I32" s="34"/>
      <c r="J32" s="35"/>
      <c r="K32" s="58"/>
      <c r="L32" s="58"/>
      <c r="M32" s="58"/>
      <c r="N32" s="55">
        <v>17049465249.49</v>
      </c>
      <c r="O32" s="55"/>
      <c r="P32" s="34"/>
      <c r="Q32" s="35"/>
      <c r="R32" s="35"/>
      <c r="S32" s="36" t="s">
        <v>18</v>
      </c>
    </row>
    <row r="33" spans="1:19" s="8" customFormat="1" ht="10.5" customHeight="1">
      <c r="A33" s="54" t="s">
        <v>19</v>
      </c>
      <c r="B33" s="54"/>
      <c r="C33" s="54"/>
      <c r="D33" s="54"/>
      <c r="E33" s="54"/>
      <c r="F33" s="54"/>
      <c r="G33" s="54"/>
      <c r="H33" s="54"/>
      <c r="I33" s="34"/>
      <c r="J33" s="35"/>
      <c r="K33" s="35"/>
      <c r="L33" s="37"/>
      <c r="M33" s="35"/>
      <c r="N33" s="55">
        <v>2390000</v>
      </c>
      <c r="O33" s="55"/>
      <c r="P33" s="34"/>
      <c r="Q33" s="35"/>
      <c r="R33" s="35"/>
      <c r="S33" s="36" t="s">
        <v>18</v>
      </c>
    </row>
    <row r="34" spans="1:19" s="8" customFormat="1" ht="10.5" customHeight="1">
      <c r="A34" s="54" t="s">
        <v>20</v>
      </c>
      <c r="B34" s="54"/>
      <c r="C34" s="54"/>
      <c r="D34" s="54"/>
      <c r="E34" s="54"/>
      <c r="F34" s="54"/>
      <c r="G34" s="54"/>
      <c r="H34" s="54"/>
      <c r="I34" s="34"/>
      <c r="J34" s="35"/>
      <c r="K34" s="35"/>
      <c r="L34" s="37"/>
      <c r="M34" s="35"/>
      <c r="N34" s="55">
        <v>6500000</v>
      </c>
      <c r="O34" s="55"/>
      <c r="P34" s="34"/>
      <c r="Q34" s="35"/>
      <c r="R34" s="35"/>
      <c r="S34" s="36"/>
    </row>
    <row r="35" spans="1:19" s="8" customFormat="1" ht="12" customHeight="1">
      <c r="A35" s="54" t="s">
        <v>21</v>
      </c>
      <c r="B35" s="54"/>
      <c r="C35" s="54"/>
      <c r="D35" s="54"/>
      <c r="E35" s="54"/>
      <c r="F35" s="54"/>
      <c r="G35" s="54"/>
      <c r="H35" s="54"/>
      <c r="I35" s="34"/>
      <c r="J35" s="35"/>
      <c r="K35" s="35"/>
      <c r="L35" s="37"/>
      <c r="M35" s="35"/>
      <c r="N35" s="55">
        <f>N32-N33-N34</f>
        <v>17040575249.49</v>
      </c>
      <c r="O35" s="55"/>
      <c r="P35" s="34"/>
      <c r="Q35" s="35"/>
      <c r="R35" s="35"/>
      <c r="S35" s="36" t="s">
        <v>18</v>
      </c>
    </row>
    <row r="36" spans="1:19" s="8" customFormat="1" ht="12.75" customHeight="1">
      <c r="A36" s="56" t="s">
        <v>22</v>
      </c>
      <c r="B36" s="56"/>
      <c r="C36" s="56"/>
      <c r="D36" s="56"/>
      <c r="E36" s="56"/>
      <c r="F36" s="56"/>
      <c r="G36" s="56"/>
      <c r="H36" s="38"/>
      <c r="I36" s="39"/>
      <c r="J36" s="40"/>
      <c r="K36" s="40"/>
      <c r="L36" s="40"/>
      <c r="M36" s="40"/>
      <c r="N36" s="57">
        <f>R29+S29</f>
        <v>227021603.55</v>
      </c>
      <c r="O36" s="57"/>
      <c r="P36" s="39"/>
      <c r="Q36" s="40"/>
      <c r="R36" s="40"/>
      <c r="S36" s="50">
        <f>N36/N35</f>
        <v>0.0133224143097396</v>
      </c>
    </row>
    <row r="37" spans="1:21" s="8" customFormat="1" ht="13.5" customHeight="1">
      <c r="A37" s="54" t="s">
        <v>23</v>
      </c>
      <c r="B37" s="54"/>
      <c r="C37" s="54"/>
      <c r="D37" s="54"/>
      <c r="E37" s="54"/>
      <c r="F37" s="54"/>
      <c r="G37" s="54"/>
      <c r="H37" s="54"/>
      <c r="I37" s="41"/>
      <c r="J37" s="27"/>
      <c r="K37" s="27"/>
      <c r="L37" s="37"/>
      <c r="M37" s="27"/>
      <c r="N37" s="55">
        <f>N35*S37</f>
        <v>340811504.9898</v>
      </c>
      <c r="O37" s="55"/>
      <c r="P37" s="41"/>
      <c r="Q37" s="27"/>
      <c r="R37" s="27"/>
      <c r="S37" s="42">
        <v>0.02</v>
      </c>
      <c r="U37" s="18"/>
    </row>
    <row r="38" spans="1:19" s="8" customFormat="1" ht="13.5" customHeight="1">
      <c r="A38" s="54" t="s">
        <v>24</v>
      </c>
      <c r="B38" s="54"/>
      <c r="C38" s="54"/>
      <c r="D38" s="54"/>
      <c r="E38" s="54"/>
      <c r="F38" s="54"/>
      <c r="G38" s="54"/>
      <c r="H38" s="54"/>
      <c r="I38" s="41"/>
      <c r="J38" s="27"/>
      <c r="K38" s="27"/>
      <c r="L38" s="37"/>
      <c r="M38" s="27"/>
      <c r="N38" s="55">
        <f>N35*S38</f>
        <v>323770929.74031</v>
      </c>
      <c r="O38" s="55"/>
      <c r="P38" s="41"/>
      <c r="Q38" s="27"/>
      <c r="R38" s="27"/>
      <c r="S38" s="43">
        <v>0.019</v>
      </c>
    </row>
    <row r="39" spans="1:19" s="8" customFormat="1" ht="13.5" customHeight="1">
      <c r="A39" s="54" t="s">
        <v>25</v>
      </c>
      <c r="B39" s="54"/>
      <c r="C39" s="54"/>
      <c r="D39" s="54"/>
      <c r="E39" s="54"/>
      <c r="F39" s="54"/>
      <c r="G39" s="54"/>
      <c r="H39" s="54"/>
      <c r="I39" s="41"/>
      <c r="J39" s="27"/>
      <c r="K39" s="27"/>
      <c r="L39" s="37"/>
      <c r="M39" s="27"/>
      <c r="N39" s="55">
        <f>N35*S39</f>
        <v>306730354.49082</v>
      </c>
      <c r="O39" s="55"/>
      <c r="P39" s="41"/>
      <c r="Q39" s="27"/>
      <c r="R39" s="27"/>
      <c r="S39" s="43">
        <v>0.018</v>
      </c>
    </row>
    <row r="40" spans="1:19" s="21" customFormat="1" ht="12">
      <c r="A40" s="44" t="s">
        <v>44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1:20" s="8" customFormat="1" ht="25.5" customHeight="1">
      <c r="A41" s="51" t="s">
        <v>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5"/>
    </row>
    <row r="42" spans="1:19" s="8" customFormat="1" ht="25.5" customHeight="1">
      <c r="A42" s="51" t="s">
        <v>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</row>
    <row r="43" spans="1:19" s="8" customFormat="1" ht="12.7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s="5" customFormat="1" ht="17.25" customHeight="1">
      <c r="A44" s="45" t="s">
        <v>46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5" customFormat="1" ht="12">
      <c r="A45" s="47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" customFormat="1" ht="1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" customFormat="1" ht="26.25" customHeight="1">
      <c r="A47" s="52" t="s">
        <v>28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</row>
    <row r="48" spans="1:19" s="5" customFormat="1" ht="12">
      <c r="A48" s="48" t="s">
        <v>29</v>
      </c>
      <c r="B48" s="48"/>
      <c r="C48" s="48"/>
      <c r="D48" s="48"/>
      <c r="E48" s="48"/>
      <c r="F48" s="48"/>
      <c r="G48" s="53" t="s">
        <v>30</v>
      </c>
      <c r="H48" s="53"/>
      <c r="I48" s="48"/>
      <c r="J48" s="48"/>
      <c r="K48" s="49" t="s">
        <v>31</v>
      </c>
      <c r="L48" s="48"/>
      <c r="M48" s="48"/>
      <c r="N48" s="53" t="s">
        <v>32</v>
      </c>
      <c r="O48" s="53"/>
      <c r="P48" s="53"/>
      <c r="Q48" s="48"/>
      <c r="R48" s="48"/>
      <c r="S48" s="48"/>
    </row>
    <row r="49" spans="1:19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.75">
      <c r="A52" s="46"/>
      <c r="B52" s="46"/>
      <c r="C52" s="46"/>
      <c r="D52" s="46"/>
      <c r="E52" s="46"/>
      <c r="F52" s="46"/>
      <c r="G52" s="46" t="s">
        <v>33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</sheetData>
  <sheetProtection selectLockedCells="1" selectUnlockedCells="1"/>
  <mergeCells count="35">
    <mergeCell ref="A4:S4"/>
    <mergeCell ref="A5:S5"/>
    <mergeCell ref="A7:S7"/>
    <mergeCell ref="A8:S8"/>
    <mergeCell ref="A9:S9"/>
    <mergeCell ref="A10:S10"/>
    <mergeCell ref="A12:E14"/>
    <mergeCell ref="F12:S12"/>
    <mergeCell ref="F13:R13"/>
    <mergeCell ref="S13:S14"/>
    <mergeCell ref="A31:H31"/>
    <mergeCell ref="I31:O31"/>
    <mergeCell ref="P31:S31"/>
    <mergeCell ref="K32:M32"/>
    <mergeCell ref="N32:O32"/>
    <mergeCell ref="A33:H33"/>
    <mergeCell ref="N33:O33"/>
    <mergeCell ref="A34:H34"/>
    <mergeCell ref="N34:O34"/>
    <mergeCell ref="A35:H35"/>
    <mergeCell ref="N35:O35"/>
    <mergeCell ref="A36:G36"/>
    <mergeCell ref="N36:O36"/>
    <mergeCell ref="A37:H37"/>
    <mergeCell ref="N37:O37"/>
    <mergeCell ref="A43:S43"/>
    <mergeCell ref="A47:S47"/>
    <mergeCell ref="G48:H48"/>
    <mergeCell ref="N48:P48"/>
    <mergeCell ref="A38:H38"/>
    <mergeCell ref="N38:O38"/>
    <mergeCell ref="A39:H39"/>
    <mergeCell ref="N39:O39"/>
    <mergeCell ref="A41:S41"/>
    <mergeCell ref="A42:S4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Elzamira Rosária de Almeida Silva</cp:lastModifiedBy>
  <cp:lastPrinted>2021-05-24T16:36:41Z</cp:lastPrinted>
  <dcterms:modified xsi:type="dcterms:W3CDTF">2021-05-26T14:36:00Z</dcterms:modified>
  <cp:category/>
  <cp:version/>
  <cp:contentType/>
  <cp:contentStatus/>
</cp:coreProperties>
</file>