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nexo 1 - Dem Desp Pessoal" sheetId="1" r:id="rId1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CabGráfico">#REF!</definedName>
    <definedName name="Planilha_1TítCols">(#REF!,#REF!)</definedName>
    <definedName name="Planilha_1TítLins">#REF!</definedName>
    <definedName name="Planilha_1ÁreaTotal">(#REF!,#REF!)</definedName>
    <definedName name="Planilha_2CabGráfico">#REF!</definedName>
    <definedName name="Planilha_2TítCols">(#REF!,#REF!)</definedName>
    <definedName name="Planilha_2TítLins">#REF!</definedName>
    <definedName name="Planilha_2ÁreaTotal">(#REF!,#REF!)</definedName>
    <definedName name="Planilha_3CabGráfico">#REF!</definedName>
    <definedName name="Planilha_3TítCols">(#REF!,#REF!)</definedName>
    <definedName name="Planilha_3TítLins">#REF!</definedName>
    <definedName name="Planilha_3ÁreaTotal">(#REF!,#REF!)</definedName>
    <definedName name="Planilha_4TítCols">(#REF!,#REF!)</definedName>
    <definedName name="Planilha_4ÁreaTotal">(#REF!,#REF!)</definedName>
    <definedName name="Planilha_1CabGráfico" localSheetId="0">#REF!</definedName>
    <definedName name="Planilha_1TítCols" localSheetId="0">(#REF!,#REF!)</definedName>
    <definedName name="Planilha_1TítLins" localSheetId="0">#REF!</definedName>
    <definedName name="Planilha_1ÁreaTotal" localSheetId="0">(#REF!,#REF!)</definedName>
    <definedName name="Planilha_2CabGráfico" localSheetId="0">#REF!</definedName>
    <definedName name="Planilha_2TítCols" localSheetId="0">(#REF!,#REF!)</definedName>
    <definedName name="Planilha_2TítLins" localSheetId="0">#REF!</definedName>
    <definedName name="Planilha_2ÁreaTotal" localSheetId="0">(#REF!,#REF!)</definedName>
    <definedName name="Planilha_3CabGráfico" localSheetId="0">#REF!</definedName>
    <definedName name="Planilha_3TítCols" localSheetId="0">(#REF!,#REF!)</definedName>
    <definedName name="Planilha_3TítLins" localSheetId="0">#REF!</definedName>
    <definedName name="Planilha_3ÁreaTotal" localSheetId="0">(#REF!,#REF!)</definedName>
    <definedName name="Planilha_4TítCols" localSheetId="0">(#REF!,#REF!)</definedName>
    <definedName name="Planilha_4ÁreaTotal" localSheetId="0">(#REF!,#REF!)</definedName>
  </definedNames>
  <calcPr fullCalcOnLoad="1"/>
</workbook>
</file>

<file path=xl/sharedStrings.xml><?xml version="1.0" encoding="utf-8"?>
<sst xmlns="http://schemas.openxmlformats.org/spreadsheetml/2006/main" count="50" uniqueCount="48">
  <si>
    <t>RELATÓRIO DE GESTÃO FISCAL</t>
  </si>
  <si>
    <t xml:space="preserve">DEMONSTRATIVO DA DESPESA COM PESSOAL </t>
  </si>
  <si>
    <t>ORÇAMENTOS FISCAL E DA SEGURIDADE SOCIAL</t>
  </si>
  <si>
    <t>Janeiro/2020  a  Dezembro/2020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</si>
  <si>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</si>
  <si>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</si>
  <si>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</si>
  <si>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</si>
  <si>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INSCRITAS EM  RESTOS A PAGAR NÃO PROCESSA-DOS      (b)
(b)</t>
  </si>
  <si>
    <t>TOTAL (ÚLTIMOS 12 MESES)
( a )</t>
  </si>
  <si>
    <t>DESPESA BRUTA COM PESSOAL (I)</t>
  </si>
  <si>
    <t>Pessoal Ativo</t>
  </si>
  <si>
    <t>Vencimentos, Vantagens e Outras Desp. Variáveis</t>
  </si>
  <si>
    <t>Obrigações Patronais</t>
  </si>
  <si>
    <t>Benefícios Previdenciários</t>
  </si>
  <si>
    <t>Pessoal Inativo e Pensionistas</t>
  </si>
  <si>
    <t>Aposentadoria, Reserva e Reforma</t>
  </si>
  <si>
    <t>Pensões</t>
  </si>
  <si>
    <t>Outros Benefícios Previdenciários</t>
  </si>
  <si>
    <t>Outras despesas de pessoal decorrentes de contratos de terceirização ou de contratação de forma indireta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</si>
  <si>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</si>
  <si>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</si>
  <si>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</si>
  <si>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</si>
  <si>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</si>
  <si>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</si>
  <si>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DTP E APURAÇÃO DO CUMPRIMENTO DO LIMITE LEGAL</t>
  </si>
  <si>
    <t>VALOR</t>
  </si>
  <si>
    <t>% SOBRE A RCL AJUSTADA</t>
  </si>
  <si>
    <t>RECEITA CORRENTE LÍQUIDA - RCL (IV)</t>
  </si>
  <si>
    <t xml:space="preserve"> - </t>
  </si>
  <si>
    <t>(-) Transf. Obrigatórias da União relativas às Emendas Individuais  (art. 166-A §1º , da CF) (V)</t>
  </si>
  <si>
    <t>(-) Transf. Obrigatórias da União relativas às Emendas de Bancadas (art. 166, §16 , da CF) (VI)</t>
  </si>
  <si>
    <t xml:space="preserve"> = RECEITA COR. LÍQ.  AJUSTADA P/ CÁLCULOS DA DESP. COM PESSOAL (VII) = (IV-V-VI)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</si>
  <si>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</si>
  <si>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</si>
  <si>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</si>
  <si>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</si>
  <si>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FONTE: AFI/SEFAZ/ MPE/PGJ/DOF 22.01.2021.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</si>
  <si>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</si>
  <si>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 As despesas de exercícios anteriores correspondem à Parcela Autônoma de Equivalência–PAE do período de setembro/1994 a outubro/2002 e outras despesas com pessoal de períodos anteriores conforme disposto no art. 19, inciso IV da LC 101/2000  -  LRF.  </t>
  </si>
  <si>
    <t>Manaus-AM, 27 de janeiro de 2021.</t>
  </si>
  <si>
    <t>ALBERTO RODRIGUES DO NASCIMENTO JÚNIOR           FRANCISCO EDINALDO LIRA DE CARVALHO               BRUNO CORDEIRO LORENZI</t>
  </si>
  <si>
    <t xml:space="preserve">                                                                   </t>
  </si>
  <si>
    <t xml:space="preserve"> Procuradora-Geral de Justiça </t>
  </si>
  <si>
    <t xml:space="preserve">Diretor de Orçamento e Finanças </t>
  </si>
  <si>
    <t>Chefe do Controle Interno</t>
  </si>
  <si>
    <t xml:space="preserve">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</si>
</sst>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&quot;R$ &quot;#,##0.00_);[RED]&quot;(R$ &quot;#,##0.00\)"/>
    <numFmt numFmtId="166" formatCode="MM/YY"/>
    <numFmt numFmtId="167" formatCode="_-* #,##0.00_-;\-* #,##0.00_-;_-* \-??_-;_-@_-"/>
    <numFmt numFmtId="168" formatCode="#,##0.00"/>
    <numFmt numFmtId="169" formatCode="#,##0.000000"/>
    <numFmt numFmtId="170" formatCode="#,##0.00_ ;\-#,##0.00\ "/>
    <numFmt numFmtId="171" formatCode="0.00%"/>
    <numFmt numFmtId="172" formatCode="0%"/>
  </numFmts>
  <fonts count="10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NumberFormat="1" applyFont="1" applyFill="1" applyAlignment="1">
      <alignment/>
      <protection/>
    </xf>
    <xf numFmtId="164" fontId="2" fillId="0" borderId="0" xfId="20" applyNumberFormat="1" applyFont="1" applyFill="1" applyAlignment="1">
      <alignment/>
      <protection/>
    </xf>
    <xf numFmtId="164" fontId="2" fillId="0" borderId="0" xfId="20" applyNumberFormat="1" applyFont="1" applyFill="1" applyBorder="1" applyAlignment="1">
      <alignment horizontal="center"/>
      <protection/>
    </xf>
    <xf numFmtId="164" fontId="2" fillId="0" borderId="0" xfId="20" applyNumberFormat="1" applyFont="1" applyFill="1" applyAlignment="1">
      <alignment horizontal="center"/>
      <protection/>
    </xf>
    <xf numFmtId="164" fontId="0" fillId="0" borderId="0" xfId="20" applyNumberFormat="1" applyFont="1" applyFill="1" applyBorder="1" applyAlignment="1">
      <alignment horizontal="center"/>
      <protection/>
    </xf>
    <xf numFmtId="164" fontId="3" fillId="0" borderId="0" xfId="20" applyFont="1">
      <alignment/>
      <protection/>
    </xf>
    <xf numFmtId="164" fontId="4" fillId="0" borderId="0" xfId="20" applyNumberFormat="1" applyFont="1" applyFill="1" applyBorder="1" applyAlignment="1">
      <alignment horizontal="center"/>
      <protection/>
    </xf>
    <xf numFmtId="164" fontId="5" fillId="0" borderId="0" xfId="20" applyNumberFormat="1" applyFont="1" applyFill="1" applyAlignment="1">
      <alignment/>
      <protection/>
    </xf>
    <xf numFmtId="165" fontId="5" fillId="0" borderId="0" xfId="20" applyNumberFormat="1" applyFont="1" applyFill="1" applyAlignment="1">
      <alignment horizontal="right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left" vertical="center" wrapText="1"/>
      <protection/>
    </xf>
    <xf numFmtId="164" fontId="6" fillId="0" borderId="0" xfId="20" applyFont="1">
      <alignment/>
      <protection/>
    </xf>
    <xf numFmtId="164" fontId="5" fillId="2" borderId="2" xfId="20" applyFont="1" applyFill="1" applyBorder="1" applyAlignment="1">
      <alignment horizontal="center" vertical="center" wrapText="1"/>
      <protection/>
    </xf>
    <xf numFmtId="164" fontId="6" fillId="2" borderId="3" xfId="20" applyNumberFormat="1" applyFont="1" applyFill="1" applyBorder="1" applyAlignment="1">
      <alignment horizontal="center" vertical="center" wrapText="1"/>
      <protection/>
    </xf>
    <xf numFmtId="164" fontId="7" fillId="0" borderId="0" xfId="20" applyNumberFormat="1" applyFont="1" applyFill="1" applyBorder="1" applyAlignment="1">
      <alignment horizontal="center"/>
      <protection/>
    </xf>
    <xf numFmtId="166" fontId="3" fillId="2" borderId="2" xfId="20" applyNumberFormat="1" applyFont="1" applyFill="1" applyBorder="1" applyAlignment="1">
      <alignment horizontal="center" vertical="center" wrapText="1"/>
      <protection/>
    </xf>
    <xf numFmtId="164" fontId="3" fillId="2" borderId="4" xfId="20" applyNumberFormat="1" applyFont="1" applyFill="1" applyBorder="1" applyAlignment="1">
      <alignment horizontal="center" vertical="center" wrapText="1"/>
      <protection/>
    </xf>
    <xf numFmtId="164" fontId="3" fillId="0" borderId="2" xfId="20" applyNumberFormat="1" applyFont="1" applyFill="1" applyBorder="1" applyAlignment="1">
      <alignment wrapText="1"/>
      <protection/>
    </xf>
    <xf numFmtId="168" fontId="3" fillId="0" borderId="2" xfId="15" applyNumberFormat="1" applyFont="1" applyFill="1" applyBorder="1" applyAlignment="1" applyProtection="1">
      <alignment horizontal="right" wrapText="1"/>
      <protection/>
    </xf>
    <xf numFmtId="168" fontId="3" fillId="0" borderId="2" xfId="15" applyNumberFormat="1" applyFont="1" applyFill="1" applyBorder="1" applyAlignment="1" applyProtection="1">
      <alignment horizontal="right"/>
      <protection/>
    </xf>
    <xf numFmtId="164" fontId="6" fillId="0" borderId="0" xfId="20" applyFont="1" applyBorder="1">
      <alignment/>
      <protection/>
    </xf>
    <xf numFmtId="164" fontId="3" fillId="0" borderId="2" xfId="20" applyNumberFormat="1" applyFont="1" applyFill="1" applyBorder="1" applyAlignment="1">
      <alignment horizontal="left" wrapText="1"/>
      <protection/>
    </xf>
    <xf numFmtId="168" fontId="3" fillId="3" borderId="2" xfId="15" applyNumberFormat="1" applyFont="1" applyFill="1" applyBorder="1" applyAlignment="1" applyProtection="1">
      <alignment horizontal="right"/>
      <protection/>
    </xf>
    <xf numFmtId="167" fontId="0" fillId="0" borderId="0" xfId="15" applyFill="1" applyBorder="1" applyAlignment="1" applyProtection="1">
      <alignment/>
      <protection/>
    </xf>
    <xf numFmtId="164" fontId="0" fillId="0" borderId="0" xfId="20" applyFont="1">
      <alignment/>
      <protection/>
    </xf>
    <xf numFmtId="169" fontId="0" fillId="0" borderId="0" xfId="20" applyNumberFormat="1" applyFont="1">
      <alignment/>
      <protection/>
    </xf>
    <xf numFmtId="164" fontId="6" fillId="0" borderId="0" xfId="20" applyFont="1" applyFill="1">
      <alignment/>
      <protection/>
    </xf>
    <xf numFmtId="168" fontId="0" fillId="0" borderId="0" xfId="20" applyNumberFormat="1" applyFont="1">
      <alignment/>
      <protection/>
    </xf>
    <xf numFmtId="167" fontId="0" fillId="0" borderId="0" xfId="15" applyFont="1" applyFill="1" applyBorder="1" applyAlignment="1" applyProtection="1">
      <alignment/>
      <protection/>
    </xf>
    <xf numFmtId="164" fontId="3" fillId="0" borderId="5" xfId="20" applyNumberFormat="1" applyFont="1" applyFill="1" applyBorder="1" applyAlignment="1">
      <alignment wrapText="1"/>
      <protection/>
    </xf>
    <xf numFmtId="164" fontId="3" fillId="0" borderId="6" xfId="20" applyNumberFormat="1" applyFont="1" applyFill="1" applyBorder="1" applyAlignment="1">
      <alignment wrapText="1"/>
      <protection/>
    </xf>
    <xf numFmtId="168" fontId="3" fillId="0" borderId="7" xfId="15" applyNumberFormat="1" applyFont="1" applyFill="1" applyBorder="1" applyAlignment="1" applyProtection="1">
      <alignment horizontal="right"/>
      <protection/>
    </xf>
    <xf numFmtId="164" fontId="5" fillId="0" borderId="8" xfId="20" applyNumberFormat="1" applyFont="1" applyFill="1" applyBorder="1" applyAlignment="1">
      <alignment wrapText="1"/>
      <protection/>
    </xf>
    <xf numFmtId="164" fontId="5" fillId="0" borderId="8" xfId="20" applyNumberFormat="1" applyFont="1" applyFill="1" applyBorder="1" applyAlignment="1">
      <alignment horizontal="center"/>
      <protection/>
    </xf>
    <xf numFmtId="164" fontId="8" fillId="2" borderId="2" xfId="20" applyNumberFormat="1" applyFont="1" applyFill="1" applyBorder="1" applyAlignment="1">
      <alignment horizontal="left" vertical="center" wrapText="1"/>
      <protection/>
    </xf>
    <xf numFmtId="164" fontId="9" fillId="2" borderId="2" xfId="20" applyNumberFormat="1" applyFont="1" applyFill="1" applyBorder="1" applyAlignment="1">
      <alignment horizontal="center" vertical="center" wrapText="1"/>
      <protection/>
    </xf>
    <xf numFmtId="164" fontId="3" fillId="0" borderId="9" xfId="20" applyNumberFormat="1" applyFont="1" applyFill="1" applyBorder="1" applyAlignment="1">
      <alignment wrapText="1"/>
      <protection/>
    </xf>
    <xf numFmtId="164" fontId="8" fillId="0" borderId="10" xfId="20" applyNumberFormat="1" applyFont="1" applyFill="1" applyBorder="1" applyAlignment="1">
      <alignment horizontal="center" wrapText="1"/>
      <protection/>
    </xf>
    <xf numFmtId="164" fontId="8" fillId="0" borderId="2" xfId="20" applyNumberFormat="1" applyFont="1" applyFill="1" applyBorder="1" applyAlignment="1">
      <alignment horizontal="center" wrapText="1"/>
      <protection/>
    </xf>
    <xf numFmtId="164" fontId="8" fillId="0" borderId="9" xfId="20" applyNumberFormat="1" applyFont="1" applyFill="1" applyBorder="1" applyAlignment="1">
      <alignment horizontal="center" wrapText="1"/>
      <protection/>
    </xf>
    <xf numFmtId="164" fontId="8" fillId="0" borderId="8" xfId="20" applyNumberFormat="1" applyFont="1" applyFill="1" applyBorder="1" applyAlignment="1">
      <alignment horizontal="center" wrapText="1"/>
      <protection/>
    </xf>
    <xf numFmtId="164" fontId="9" fillId="0" borderId="9" xfId="20" applyNumberFormat="1" applyFont="1" applyFill="1" applyBorder="1" applyAlignment="1">
      <alignment horizontal="center" wrapText="1"/>
      <protection/>
    </xf>
    <xf numFmtId="164" fontId="9" fillId="0" borderId="8" xfId="20" applyNumberFormat="1" applyFont="1" applyFill="1" applyBorder="1" applyAlignment="1">
      <alignment horizontal="center" wrapText="1"/>
      <protection/>
    </xf>
    <xf numFmtId="167" fontId="5" fillId="0" borderId="8" xfId="20" applyNumberFormat="1" applyFont="1" applyFill="1" applyBorder="1" applyAlignment="1">
      <alignment horizontal="center" vertical="center" wrapText="1"/>
      <protection/>
    </xf>
    <xf numFmtId="170" fontId="5" fillId="0" borderId="10" xfId="20" applyNumberFormat="1" applyFont="1" applyFill="1" applyBorder="1" applyAlignment="1">
      <alignment horizontal="right" wrapText="1"/>
      <protection/>
    </xf>
    <xf numFmtId="164" fontId="9" fillId="0" borderId="10" xfId="20" applyNumberFormat="1" applyFont="1" applyFill="1" applyBorder="1" applyAlignment="1">
      <alignment horizontal="center"/>
      <protection/>
    </xf>
    <xf numFmtId="167" fontId="5" fillId="0" borderId="8" xfId="20" applyNumberFormat="1" applyFont="1" applyFill="1" applyBorder="1" applyAlignment="1">
      <alignment wrapText="1"/>
      <protection/>
    </xf>
    <xf numFmtId="164" fontId="3" fillId="2" borderId="9" xfId="20" applyNumberFormat="1" applyFont="1" applyFill="1" applyBorder="1" applyAlignment="1">
      <alignment horizontal="left" wrapText="1"/>
      <protection/>
    </xf>
    <xf numFmtId="164" fontId="8" fillId="2" borderId="8" xfId="20" applyNumberFormat="1" applyFont="1" applyFill="1" applyBorder="1" applyAlignment="1">
      <alignment horizontal="center" wrapText="1"/>
      <protection/>
    </xf>
    <xf numFmtId="164" fontId="9" fillId="2" borderId="9" xfId="20" applyNumberFormat="1" applyFont="1" applyFill="1" applyBorder="1" applyAlignment="1">
      <alignment horizontal="center" wrapText="1"/>
      <protection/>
    </xf>
    <xf numFmtId="164" fontId="9" fillId="2" borderId="8" xfId="20" applyNumberFormat="1" applyFont="1" applyFill="1" applyBorder="1" applyAlignment="1">
      <alignment horizontal="center" wrapText="1"/>
      <protection/>
    </xf>
    <xf numFmtId="164" fontId="9" fillId="4" borderId="8" xfId="20" applyNumberFormat="1" applyFont="1" applyFill="1" applyBorder="1" applyAlignment="1">
      <alignment horizontal="center" wrapText="1"/>
      <protection/>
    </xf>
    <xf numFmtId="170" fontId="5" fillId="2" borderId="10" xfId="20" applyNumberFormat="1" applyFont="1" applyFill="1" applyBorder="1" applyAlignment="1">
      <alignment horizontal="right" wrapText="1"/>
      <protection/>
    </xf>
    <xf numFmtId="171" fontId="5" fillId="4" borderId="10" xfId="20" applyNumberFormat="1" applyFont="1" applyFill="1" applyBorder="1" applyAlignment="1">
      <alignment horizontal="center"/>
      <protection/>
    </xf>
    <xf numFmtId="164" fontId="5" fillId="0" borderId="9" xfId="20" applyNumberFormat="1" applyFont="1" applyFill="1" applyBorder="1" applyAlignment="1">
      <alignment wrapText="1"/>
      <protection/>
    </xf>
    <xf numFmtId="172" fontId="5" fillId="0" borderId="10" xfId="20" applyNumberFormat="1" applyFont="1" applyFill="1" applyBorder="1" applyAlignment="1">
      <alignment horizontal="center"/>
      <protection/>
    </xf>
    <xf numFmtId="171" fontId="5" fillId="0" borderId="10" xfId="20" applyNumberFormat="1" applyFont="1" applyFill="1" applyBorder="1" applyAlignment="1">
      <alignment horizontal="center"/>
      <protection/>
    </xf>
    <xf numFmtId="164" fontId="5" fillId="0" borderId="11" xfId="20" applyNumberFormat="1" applyFont="1" applyFill="1" applyBorder="1" applyAlignment="1">
      <alignment/>
      <protection/>
    </xf>
    <xf numFmtId="164" fontId="5" fillId="0" borderId="0" xfId="20" applyNumberFormat="1" applyFont="1" applyFill="1" applyBorder="1" applyAlignment="1">
      <alignment horizontal="justify" wrapText="1"/>
      <protection/>
    </xf>
    <xf numFmtId="164" fontId="5" fillId="0" borderId="0" xfId="0" applyFont="1" applyAlignment="1">
      <alignment/>
    </xf>
    <xf numFmtId="164" fontId="5" fillId="0" borderId="0" xfId="20" applyFont="1">
      <alignment/>
      <protection/>
    </xf>
    <xf numFmtId="164" fontId="9" fillId="0" borderId="0" xfId="0" applyFont="1" applyAlignment="1">
      <alignment horizontal="left" vertical="center"/>
    </xf>
    <xf numFmtId="164" fontId="9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114300</xdr:rowOff>
    </xdr:from>
    <xdr:to>
      <xdr:col>11</xdr:col>
      <xdr:colOff>504825</xdr:colOff>
      <xdr:row>5</xdr:row>
      <xdr:rowOff>123825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"/>
          <a:ext cx="1885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showGridLines="0" tabSelected="1" zoomScale="130" zoomScaleNormal="130" workbookViewId="0" topLeftCell="A31">
      <selection activeCell="J58" sqref="J58"/>
    </sheetView>
  </sheetViews>
  <sheetFormatPr defaultColWidth="9.140625" defaultRowHeight="12.75"/>
  <cols>
    <col min="1" max="1" width="32.421875" style="1" customWidth="1"/>
    <col min="2" max="5" width="0" style="1" hidden="1" customWidth="1"/>
    <col min="6" max="6" width="11.421875" style="1" customWidth="1"/>
    <col min="7" max="7" width="11.7109375" style="1" customWidth="1"/>
    <col min="8" max="8" width="11.140625" style="1" customWidth="1"/>
    <col min="9" max="9" width="11.28125" style="1" customWidth="1"/>
    <col min="10" max="10" width="11.140625" style="1" customWidth="1"/>
    <col min="11" max="11" width="11.00390625" style="1" customWidth="1"/>
    <col min="12" max="12" width="11.421875" style="1" customWidth="1"/>
    <col min="13" max="13" width="11.8515625" style="1" customWidth="1"/>
    <col min="14" max="14" width="11.00390625" style="1" customWidth="1"/>
    <col min="15" max="16" width="10.8515625" style="1" customWidth="1"/>
    <col min="17" max="17" width="11.00390625" style="1" customWidth="1"/>
    <col min="18" max="18" width="11.7109375" style="1" customWidth="1"/>
    <col min="19" max="19" width="9.00390625" style="1" customWidth="1"/>
    <col min="20" max="20" width="9.140625" style="1" customWidth="1"/>
    <col min="21" max="21" width="22.28125" style="1" customWidth="1"/>
    <col min="22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7" customFormat="1" ht="12.75">
      <c r="A7" s="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7" customFormat="1" ht="12.75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7" customFormat="1" ht="12.7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7" customFormat="1" ht="12.75">
      <c r="A10" s="6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7" customFormat="1" ht="12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>
        <v>1</v>
      </c>
    </row>
    <row r="12" spans="1:19" s="13" customFormat="1" ht="12.75" customHeight="1">
      <c r="A12" s="11" t="s">
        <v>5</v>
      </c>
      <c r="B12" s="11"/>
      <c r="C12" s="11"/>
      <c r="D12" s="11"/>
      <c r="E12" s="11"/>
      <c r="F12" s="12" t="s">
        <v>6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0" s="13" customFormat="1" ht="11.25" customHeight="1">
      <c r="A13" s="11"/>
      <c r="B13" s="11"/>
      <c r="C13" s="11"/>
      <c r="D13" s="11"/>
      <c r="E13" s="11"/>
      <c r="F13" s="14" t="s">
        <v>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 t="s">
        <v>8</v>
      </c>
      <c r="T13" s="16"/>
    </row>
    <row r="14" spans="1:20" s="13" customFormat="1" ht="51" customHeight="1">
      <c r="A14" s="11"/>
      <c r="B14" s="11"/>
      <c r="C14" s="11"/>
      <c r="D14" s="11"/>
      <c r="E14" s="11"/>
      <c r="F14" s="17">
        <v>43831</v>
      </c>
      <c r="G14" s="17">
        <v>43862</v>
      </c>
      <c r="H14" s="17">
        <v>43891</v>
      </c>
      <c r="I14" s="17">
        <v>43922</v>
      </c>
      <c r="J14" s="17">
        <v>43952</v>
      </c>
      <c r="K14" s="17">
        <v>43983</v>
      </c>
      <c r="L14" s="17">
        <v>44013</v>
      </c>
      <c r="M14" s="17">
        <v>44044</v>
      </c>
      <c r="N14" s="17">
        <v>44075</v>
      </c>
      <c r="O14" s="17">
        <v>44105</v>
      </c>
      <c r="P14" s="17">
        <v>44136</v>
      </c>
      <c r="Q14" s="17">
        <v>44166</v>
      </c>
      <c r="R14" s="18" t="s">
        <v>9</v>
      </c>
      <c r="S14" s="15"/>
      <c r="T14" s="16"/>
    </row>
    <row r="15" spans="1:20" s="13" customFormat="1" ht="11.25">
      <c r="A15" s="19" t="s">
        <v>10</v>
      </c>
      <c r="B15" s="19"/>
      <c r="C15" s="19"/>
      <c r="D15" s="19"/>
      <c r="E15" s="19"/>
      <c r="F15" s="20">
        <f>F16+F20</f>
        <v>6998442.1</v>
      </c>
      <c r="G15" s="20">
        <f>G16+G20</f>
        <v>42148937.029999994</v>
      </c>
      <c r="H15" s="20">
        <f>H16+H20</f>
        <v>21160256.009999998</v>
      </c>
      <c r="I15" s="20">
        <f>I16+I20</f>
        <v>20677095.99</v>
      </c>
      <c r="J15" s="20">
        <f>J16+J20</f>
        <v>19778991.729999997</v>
      </c>
      <c r="K15" s="20">
        <f>K16+K20</f>
        <v>23298230.520000003</v>
      </c>
      <c r="L15" s="20">
        <f>L16+L20</f>
        <v>23457590.720000003</v>
      </c>
      <c r="M15" s="20">
        <f>M16+M20</f>
        <v>20114770.09</v>
      </c>
      <c r="N15" s="20">
        <f>N16+N20</f>
        <v>32194236.47</v>
      </c>
      <c r="O15" s="20">
        <f>O16+O20</f>
        <v>21593075.48</v>
      </c>
      <c r="P15" s="20">
        <f>P16+P20</f>
        <v>20463712.84</v>
      </c>
      <c r="Q15" s="20">
        <f>Q16+Q20</f>
        <v>35929312.94</v>
      </c>
      <c r="R15" s="20">
        <f>R16+R20</f>
        <v>287814651.92</v>
      </c>
      <c r="S15" s="21">
        <f>S16+S22+S24</f>
        <v>309357.26</v>
      </c>
      <c r="T15" s="22"/>
    </row>
    <row r="16" spans="1:20" s="13" customFormat="1" ht="11.25">
      <c r="A16" s="23" t="s">
        <v>11</v>
      </c>
      <c r="B16" s="19"/>
      <c r="C16" s="19"/>
      <c r="D16" s="19"/>
      <c r="E16" s="19"/>
      <c r="F16" s="20">
        <f>F17+F18</f>
        <v>2843475.66</v>
      </c>
      <c r="G16" s="20">
        <f>G17+G18</f>
        <v>37924250.489999995</v>
      </c>
      <c r="H16" s="20">
        <f>H17+H18</f>
        <v>16457472.44</v>
      </c>
      <c r="I16" s="20">
        <f>I17+I18</f>
        <v>16539757.86</v>
      </c>
      <c r="J16" s="20">
        <f>J17+J18</f>
        <v>16105946.219999999</v>
      </c>
      <c r="K16" s="20">
        <f>K17+K18</f>
        <v>17948166.92</v>
      </c>
      <c r="L16" s="20">
        <f>L17+L18</f>
        <v>19439961.51</v>
      </c>
      <c r="M16" s="20">
        <f>M17+M18</f>
        <v>16646612.92</v>
      </c>
      <c r="N16" s="20">
        <f>N17+N18</f>
        <v>27637347.13</v>
      </c>
      <c r="O16" s="20">
        <f>O17+O18</f>
        <v>17574081.2</v>
      </c>
      <c r="P16" s="20">
        <f>P17+P18</f>
        <v>17576093.69</v>
      </c>
      <c r="Q16" s="20">
        <f>Q17+Q18</f>
        <v>30031346.75</v>
      </c>
      <c r="R16" s="20">
        <f>R17+R18</f>
        <v>236724512.79</v>
      </c>
      <c r="S16" s="21">
        <f>S17+S18</f>
        <v>309357.26</v>
      </c>
      <c r="T16" s="22"/>
    </row>
    <row r="17" spans="1:20" s="13" customFormat="1" ht="22.5">
      <c r="A17" s="23" t="s">
        <v>12</v>
      </c>
      <c r="B17" s="19"/>
      <c r="C17" s="19"/>
      <c r="D17" s="19"/>
      <c r="E17" s="19"/>
      <c r="F17" s="24">
        <v>2808446.58</v>
      </c>
      <c r="G17" s="24">
        <v>31826728.24</v>
      </c>
      <c r="H17" s="24">
        <v>13880436.76</v>
      </c>
      <c r="I17" s="24">
        <v>13495695.1</v>
      </c>
      <c r="J17" s="24">
        <v>13486185.43</v>
      </c>
      <c r="K17" s="24">
        <v>15378921.17</v>
      </c>
      <c r="L17" s="24">
        <v>16408757.24</v>
      </c>
      <c r="M17" s="24">
        <v>13557209.99</v>
      </c>
      <c r="N17" s="24">
        <v>24526498.97</v>
      </c>
      <c r="O17" s="24">
        <v>13694342.27</v>
      </c>
      <c r="P17" s="24">
        <v>14394455.26</v>
      </c>
      <c r="Q17" s="24">
        <v>23771200.87</v>
      </c>
      <c r="R17" s="24">
        <f aca="true" t="shared" si="0" ref="R17:R18">SUM(F17:Q17)</f>
        <v>197228877.88</v>
      </c>
      <c r="S17" s="21">
        <v>309357.26</v>
      </c>
      <c r="T17" s="22"/>
    </row>
    <row r="18" spans="1:20" s="13" customFormat="1" ht="11.25">
      <c r="A18" s="23" t="s">
        <v>13</v>
      </c>
      <c r="B18" s="19"/>
      <c r="C18" s="19"/>
      <c r="D18" s="19"/>
      <c r="E18" s="19"/>
      <c r="F18" s="24">
        <v>35029.08</v>
      </c>
      <c r="G18" s="24">
        <v>6097522.25</v>
      </c>
      <c r="H18" s="24">
        <v>2577035.68</v>
      </c>
      <c r="I18" s="24">
        <v>3044062.76</v>
      </c>
      <c r="J18" s="24">
        <v>2619760.79</v>
      </c>
      <c r="K18" s="24">
        <v>2569245.75</v>
      </c>
      <c r="L18" s="24">
        <v>3031204.27</v>
      </c>
      <c r="M18" s="24">
        <v>3089402.93</v>
      </c>
      <c r="N18" s="24">
        <v>3110848.16</v>
      </c>
      <c r="O18" s="24">
        <v>3879738.93</v>
      </c>
      <c r="P18" s="24">
        <v>3181638.43</v>
      </c>
      <c r="Q18" s="24">
        <v>6260145.88</v>
      </c>
      <c r="R18" s="24">
        <f t="shared" si="0"/>
        <v>39495634.91</v>
      </c>
      <c r="S18" s="21">
        <v>0</v>
      </c>
      <c r="T18" s="22"/>
    </row>
    <row r="19" spans="1:20" s="13" customFormat="1" ht="11.25">
      <c r="A19" s="23" t="s">
        <v>14</v>
      </c>
      <c r="B19" s="19"/>
      <c r="C19" s="19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2"/>
    </row>
    <row r="20" spans="1:20" s="13" customFormat="1" ht="11.25">
      <c r="A20" s="23" t="s">
        <v>15</v>
      </c>
      <c r="B20" s="19"/>
      <c r="C20" s="19"/>
      <c r="D20" s="19"/>
      <c r="E20" s="19"/>
      <c r="F20" s="20">
        <f>F21+F22</f>
        <v>4154966.44</v>
      </c>
      <c r="G20" s="20">
        <f>G21+G22</f>
        <v>4224686.54</v>
      </c>
      <c r="H20" s="20">
        <f>H21+H22</f>
        <v>4702783.57</v>
      </c>
      <c r="I20" s="20">
        <f>I21+I22</f>
        <v>4137338.13</v>
      </c>
      <c r="J20" s="20">
        <f>J21+J22</f>
        <v>3673045.51</v>
      </c>
      <c r="K20" s="20">
        <f>K21+K22</f>
        <v>5350063.6</v>
      </c>
      <c r="L20" s="20">
        <f>L21+L22</f>
        <v>4017629.21</v>
      </c>
      <c r="M20" s="20">
        <f>M21+M22</f>
        <v>3468157.17</v>
      </c>
      <c r="N20" s="20">
        <f>N21+N22</f>
        <v>4556889.34</v>
      </c>
      <c r="O20" s="20">
        <f>O21+O22</f>
        <v>4018994.28</v>
      </c>
      <c r="P20" s="20">
        <f>P21+P22</f>
        <v>2887619.15</v>
      </c>
      <c r="Q20" s="20">
        <f>Q21+Q22</f>
        <v>5897966.1899999995</v>
      </c>
      <c r="R20" s="20">
        <f>R21+R22</f>
        <v>51090139.13</v>
      </c>
      <c r="S20" s="21">
        <v>0</v>
      </c>
      <c r="T20" s="22"/>
    </row>
    <row r="21" spans="1:21" s="13" customFormat="1" ht="12.75">
      <c r="A21" s="23" t="s">
        <v>16</v>
      </c>
      <c r="B21" s="19"/>
      <c r="C21" s="19"/>
      <c r="D21" s="19"/>
      <c r="E21" s="19"/>
      <c r="F21" s="24">
        <v>2965275.09</v>
      </c>
      <c r="G21" s="24">
        <v>3021599.63</v>
      </c>
      <c r="H21" s="24">
        <v>3024886.92</v>
      </c>
      <c r="I21" s="24">
        <v>2983461.55</v>
      </c>
      <c r="J21" s="24">
        <v>2489139.59</v>
      </c>
      <c r="K21" s="24">
        <v>3457177.89</v>
      </c>
      <c r="L21" s="24">
        <v>2846161.16</v>
      </c>
      <c r="M21" s="24">
        <v>2846161.16</v>
      </c>
      <c r="N21" s="24">
        <v>2782611.87</v>
      </c>
      <c r="O21" s="24">
        <v>2782667.01</v>
      </c>
      <c r="P21" s="24">
        <v>2763893.53</v>
      </c>
      <c r="Q21" s="24">
        <v>3425397.02</v>
      </c>
      <c r="R21" s="24">
        <f aca="true" t="shared" si="1" ref="R21:R22">SUM(F21:Q21)</f>
        <v>35388432.42</v>
      </c>
      <c r="S21" s="24">
        <v>0</v>
      </c>
      <c r="T21" s="22"/>
      <c r="U21" s="25"/>
    </row>
    <row r="22" spans="1:21" s="13" customFormat="1" ht="12.75">
      <c r="A22" s="23" t="s">
        <v>17</v>
      </c>
      <c r="B22" s="19"/>
      <c r="C22" s="19"/>
      <c r="D22" s="19"/>
      <c r="E22" s="19"/>
      <c r="F22" s="24">
        <v>1189691.35</v>
      </c>
      <c r="G22" s="24">
        <v>1203086.91</v>
      </c>
      <c r="H22" s="24">
        <v>1677896.65</v>
      </c>
      <c r="I22" s="24">
        <v>1153876.58</v>
      </c>
      <c r="J22" s="24">
        <v>1183905.92</v>
      </c>
      <c r="K22" s="24">
        <v>1892885.71</v>
      </c>
      <c r="L22" s="24">
        <v>1171468.05</v>
      </c>
      <c r="M22" s="24">
        <v>621996.01</v>
      </c>
      <c r="N22" s="24">
        <v>1774277.47</v>
      </c>
      <c r="O22" s="24">
        <v>1236327.27</v>
      </c>
      <c r="P22" s="24">
        <v>123725.62</v>
      </c>
      <c r="Q22" s="24">
        <v>2472569.17</v>
      </c>
      <c r="R22" s="24">
        <f t="shared" si="1"/>
        <v>15701706.709999999</v>
      </c>
      <c r="S22" s="24">
        <v>0</v>
      </c>
      <c r="T22" s="22"/>
      <c r="U22" s="25"/>
    </row>
    <row r="23" spans="1:21" s="13" customFormat="1" ht="12.75">
      <c r="A23" s="23" t="s">
        <v>18</v>
      </c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2"/>
      <c r="U23" s="25"/>
    </row>
    <row r="24" spans="1:21" s="13" customFormat="1" ht="32.25" customHeight="1">
      <c r="A24" s="23" t="s">
        <v>19</v>
      </c>
      <c r="B24" s="19"/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2"/>
      <c r="U24" s="25"/>
    </row>
    <row r="25" spans="1:20" s="13" customFormat="1" ht="21" customHeight="1">
      <c r="A25" s="19" t="s">
        <v>20</v>
      </c>
      <c r="B25" s="19"/>
      <c r="C25" s="19"/>
      <c r="D25" s="19"/>
      <c r="E25" s="19"/>
      <c r="F25" s="20">
        <f>F26+F27+F28+F29</f>
        <v>2692049.94</v>
      </c>
      <c r="G25" s="20">
        <f>G26+G27+G28+G29</f>
        <v>2665100.6</v>
      </c>
      <c r="H25" s="20">
        <f>H26+H27+H28+H29</f>
        <v>2740149.82</v>
      </c>
      <c r="I25" s="20">
        <f>I26+I27+I28+I29</f>
        <v>3430210.07</v>
      </c>
      <c r="J25" s="20">
        <f>J26+J27+J28+J29</f>
        <v>2662398.06</v>
      </c>
      <c r="K25" s="20">
        <f>K26+K27+K28+K29</f>
        <v>2671763.74</v>
      </c>
      <c r="L25" s="20">
        <f>L26+L27+L28+L29</f>
        <v>3395681.94</v>
      </c>
      <c r="M25" s="20">
        <f>M26+M27+M28+M29</f>
        <v>2922925.23</v>
      </c>
      <c r="N25" s="20">
        <f>N26+N27+N28+N29</f>
        <v>15232130.05</v>
      </c>
      <c r="O25" s="20">
        <f>O26+O27+O28+O29</f>
        <v>3585529.18</v>
      </c>
      <c r="P25" s="20">
        <f>P26+P27+P28+P29</f>
        <v>3669723.4800000004</v>
      </c>
      <c r="Q25" s="20">
        <f>Q26+Q27+Q28+Q29</f>
        <v>9013325</v>
      </c>
      <c r="R25" s="20">
        <f>R26+R27+R28+R29</f>
        <v>54680987.11</v>
      </c>
      <c r="S25" s="21">
        <f>SUM(S26:S29)</f>
        <v>0</v>
      </c>
      <c r="T25" s="22"/>
    </row>
    <row r="26" spans="1:21" s="13" customFormat="1" ht="22.5">
      <c r="A26" s="23" t="s">
        <v>21</v>
      </c>
      <c r="B26" s="19"/>
      <c r="C26" s="19"/>
      <c r="D26" s="19"/>
      <c r="E26" s="19"/>
      <c r="F26" s="20">
        <v>16317.87</v>
      </c>
      <c r="G26" s="20">
        <v>15814.8</v>
      </c>
      <c r="H26" s="20">
        <v>66400</v>
      </c>
      <c r="I26" s="20">
        <v>107940.67</v>
      </c>
      <c r="J26" s="20">
        <v>63026.97</v>
      </c>
      <c r="K26" s="20">
        <v>63000</v>
      </c>
      <c r="L26" s="20">
        <v>70483.35</v>
      </c>
      <c r="M26" s="20">
        <v>63285.04</v>
      </c>
      <c r="N26" s="20">
        <v>62221.63</v>
      </c>
      <c r="O26" s="20">
        <v>62022.74</v>
      </c>
      <c r="P26" s="20">
        <v>207845.96</v>
      </c>
      <c r="Q26" s="20">
        <v>290500</v>
      </c>
      <c r="R26" s="21">
        <f aca="true" t="shared" si="2" ref="R26:R29">SUM(F26:Q26)</f>
        <v>1088859.0300000003</v>
      </c>
      <c r="S26" s="21">
        <v>0</v>
      </c>
      <c r="T26" s="22"/>
      <c r="U26" s="26"/>
    </row>
    <row r="27" spans="1:22" s="13" customFormat="1" ht="22.5">
      <c r="A27" s="23" t="s">
        <v>22</v>
      </c>
      <c r="B27" s="19"/>
      <c r="C27" s="19"/>
      <c r="D27" s="19"/>
      <c r="E27" s="19"/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1343916.16</v>
      </c>
      <c r="R27" s="21">
        <f t="shared" si="2"/>
        <v>1343916.16</v>
      </c>
      <c r="S27" s="21"/>
      <c r="T27" s="22"/>
      <c r="U27" s="27"/>
      <c r="V27" s="28"/>
    </row>
    <row r="28" spans="1:21" s="13" customFormat="1" ht="22.5">
      <c r="A28" s="23" t="s">
        <v>23</v>
      </c>
      <c r="B28" s="19"/>
      <c r="C28" s="19"/>
      <c r="D28" s="19"/>
      <c r="E28" s="19"/>
      <c r="F28" s="21">
        <v>12100</v>
      </c>
      <c r="G28" s="21">
        <v>30832.89</v>
      </c>
      <c r="H28" s="21">
        <v>65775.57</v>
      </c>
      <c r="I28" s="21">
        <v>7000</v>
      </c>
      <c r="J28" s="21">
        <v>7000</v>
      </c>
      <c r="K28" s="21">
        <v>7000</v>
      </c>
      <c r="L28" s="21">
        <v>27802.76</v>
      </c>
      <c r="M28" s="21">
        <v>7000</v>
      </c>
      <c r="N28" s="21">
        <v>11298600.77</v>
      </c>
      <c r="O28" s="21">
        <v>180522.32</v>
      </c>
      <c r="P28" s="21">
        <v>82589.8</v>
      </c>
      <c r="Q28" s="21">
        <v>2096199.28</v>
      </c>
      <c r="R28" s="21">
        <f t="shared" si="2"/>
        <v>13822423.39</v>
      </c>
      <c r="S28" s="21">
        <v>0</v>
      </c>
      <c r="T28" s="22"/>
      <c r="U28" s="29"/>
    </row>
    <row r="29" spans="1:21" s="13" customFormat="1" ht="22.5">
      <c r="A29" s="19" t="s">
        <v>24</v>
      </c>
      <c r="B29" s="19"/>
      <c r="C29" s="19"/>
      <c r="D29" s="19"/>
      <c r="E29" s="19"/>
      <c r="F29" s="20">
        <v>2663632.07</v>
      </c>
      <c r="G29" s="20">
        <v>2618452.91</v>
      </c>
      <c r="H29" s="20">
        <v>2607974.25</v>
      </c>
      <c r="I29" s="20">
        <v>3315269.4</v>
      </c>
      <c r="J29" s="20">
        <v>2592371.09</v>
      </c>
      <c r="K29" s="20">
        <v>2601763.74</v>
      </c>
      <c r="L29" s="20">
        <v>3297395.83</v>
      </c>
      <c r="M29" s="20">
        <v>2852640.19</v>
      </c>
      <c r="N29" s="20">
        <v>3871307.65</v>
      </c>
      <c r="O29" s="20">
        <v>3342984.12</v>
      </c>
      <c r="P29" s="20">
        <v>3379287.72</v>
      </c>
      <c r="Q29" s="20">
        <v>5282709.56</v>
      </c>
      <c r="R29" s="21">
        <f t="shared" si="2"/>
        <v>38425788.53</v>
      </c>
      <c r="S29" s="21">
        <v>0</v>
      </c>
      <c r="T29" s="22"/>
      <c r="U29" s="30"/>
    </row>
    <row r="30" spans="1:21" s="13" customFormat="1" ht="22.5">
      <c r="A30" s="31" t="s">
        <v>25</v>
      </c>
      <c r="B30" s="32"/>
      <c r="C30" s="32"/>
      <c r="D30" s="32"/>
      <c r="E30" s="32"/>
      <c r="F30" s="20">
        <f>F15-F25</f>
        <v>4306392.16</v>
      </c>
      <c r="G30" s="20">
        <f>G15-G25</f>
        <v>39483836.42999999</v>
      </c>
      <c r="H30" s="20">
        <f>H15-H25</f>
        <v>18420106.189999998</v>
      </c>
      <c r="I30" s="20">
        <f>I15-I25</f>
        <v>17246885.919999998</v>
      </c>
      <c r="J30" s="20">
        <f>J15-J25</f>
        <v>17116593.669999998</v>
      </c>
      <c r="K30" s="20">
        <f>K15-K25</f>
        <v>20626466.78</v>
      </c>
      <c r="L30" s="20">
        <f>L15-L25</f>
        <v>20061908.78</v>
      </c>
      <c r="M30" s="20">
        <f>M15-M25</f>
        <v>17191844.86</v>
      </c>
      <c r="N30" s="20">
        <f>N15-N25</f>
        <v>16962106.419999998</v>
      </c>
      <c r="O30" s="20">
        <f>O15-O25</f>
        <v>18007546.3</v>
      </c>
      <c r="P30" s="20">
        <f>P15-P25</f>
        <v>16793989.36</v>
      </c>
      <c r="Q30" s="20">
        <f>Q15-Q25</f>
        <v>26915987.939999998</v>
      </c>
      <c r="R30" s="20">
        <f>R15-R25</f>
        <v>233133664.81</v>
      </c>
      <c r="S30" s="33">
        <f>S15-S25</f>
        <v>309357.26</v>
      </c>
      <c r="T30" s="22"/>
      <c r="U30" s="29"/>
    </row>
    <row r="31" spans="1:21" s="13" customFormat="1" ht="6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U31" s="29"/>
    </row>
    <row r="32" spans="1:19" s="13" customFormat="1" ht="14.25" customHeight="1">
      <c r="A32" s="36" t="s">
        <v>26</v>
      </c>
      <c r="B32" s="36"/>
      <c r="C32" s="36"/>
      <c r="D32" s="36"/>
      <c r="E32" s="36"/>
      <c r="F32" s="36"/>
      <c r="G32" s="36"/>
      <c r="H32" s="36"/>
      <c r="I32" s="37" t="s">
        <v>27</v>
      </c>
      <c r="J32" s="37"/>
      <c r="K32" s="37"/>
      <c r="L32" s="37"/>
      <c r="M32" s="37"/>
      <c r="N32" s="37"/>
      <c r="O32" s="37"/>
      <c r="P32" s="37" t="s">
        <v>28</v>
      </c>
      <c r="Q32" s="37"/>
      <c r="R32" s="37"/>
      <c r="S32" s="37"/>
    </row>
    <row r="33" spans="1:19" s="13" customFormat="1" ht="12.75" customHeight="1">
      <c r="A33" s="38" t="s">
        <v>29</v>
      </c>
      <c r="B33" s="39"/>
      <c r="C33" s="40"/>
      <c r="D33" s="40"/>
      <c r="E33" s="41"/>
      <c r="F33" s="42"/>
      <c r="G33" s="42"/>
      <c r="H33" s="42"/>
      <c r="I33" s="43"/>
      <c r="J33" s="44"/>
      <c r="K33" s="45"/>
      <c r="L33" s="45"/>
      <c r="M33" s="45"/>
      <c r="N33" s="46">
        <v>16459910905.99</v>
      </c>
      <c r="O33" s="46"/>
      <c r="P33" s="43"/>
      <c r="Q33" s="44"/>
      <c r="R33" s="44"/>
      <c r="S33" s="47" t="s">
        <v>30</v>
      </c>
    </row>
    <row r="34" spans="1:19" s="13" customFormat="1" ht="12" customHeight="1">
      <c r="A34" s="23" t="s">
        <v>31</v>
      </c>
      <c r="B34" s="23"/>
      <c r="C34" s="23"/>
      <c r="D34" s="23"/>
      <c r="E34" s="23"/>
      <c r="F34" s="23"/>
      <c r="G34" s="23"/>
      <c r="H34" s="23"/>
      <c r="I34" s="43"/>
      <c r="J34" s="44"/>
      <c r="K34" s="44"/>
      <c r="L34" s="48"/>
      <c r="M34" s="44"/>
      <c r="N34" s="46">
        <v>7067000</v>
      </c>
      <c r="O34" s="46"/>
      <c r="P34" s="43"/>
      <c r="Q34" s="44"/>
      <c r="R34" s="44"/>
      <c r="S34" s="47" t="s">
        <v>30</v>
      </c>
    </row>
    <row r="35" spans="1:19" s="13" customFormat="1" ht="12" customHeight="1">
      <c r="A35" s="23" t="s">
        <v>32</v>
      </c>
      <c r="B35" s="23"/>
      <c r="C35" s="23"/>
      <c r="D35" s="23"/>
      <c r="E35" s="23"/>
      <c r="F35" s="23"/>
      <c r="G35" s="23"/>
      <c r="H35" s="23"/>
      <c r="I35" s="43"/>
      <c r="J35" s="44"/>
      <c r="K35" s="44"/>
      <c r="L35" s="48"/>
      <c r="M35" s="44"/>
      <c r="N35" s="46">
        <v>6500000</v>
      </c>
      <c r="O35" s="46"/>
      <c r="P35" s="43"/>
      <c r="Q35" s="44"/>
      <c r="R35" s="44"/>
      <c r="S35" s="47"/>
    </row>
    <row r="36" spans="1:19" s="13" customFormat="1" ht="12" customHeight="1">
      <c r="A36" s="23" t="s">
        <v>33</v>
      </c>
      <c r="B36" s="23"/>
      <c r="C36" s="23"/>
      <c r="D36" s="23"/>
      <c r="E36" s="23"/>
      <c r="F36" s="23"/>
      <c r="G36" s="23"/>
      <c r="H36" s="23"/>
      <c r="I36" s="43"/>
      <c r="J36" s="44"/>
      <c r="K36" s="44"/>
      <c r="L36" s="48"/>
      <c r="M36" s="44"/>
      <c r="N36" s="46">
        <f>N33-N34-N35</f>
        <v>16446343905.99</v>
      </c>
      <c r="O36" s="46"/>
      <c r="P36" s="43"/>
      <c r="Q36" s="44"/>
      <c r="R36" s="44"/>
      <c r="S36" s="47" t="s">
        <v>30</v>
      </c>
    </row>
    <row r="37" spans="1:19" s="13" customFormat="1" ht="12.75" customHeight="1">
      <c r="A37" s="49" t="s">
        <v>34</v>
      </c>
      <c r="B37" s="49"/>
      <c r="C37" s="49"/>
      <c r="D37" s="49"/>
      <c r="E37" s="49"/>
      <c r="F37" s="49"/>
      <c r="G37" s="49"/>
      <c r="H37" s="50"/>
      <c r="I37" s="51"/>
      <c r="J37" s="52"/>
      <c r="K37" s="52"/>
      <c r="L37" s="52"/>
      <c r="M37" s="53"/>
      <c r="N37" s="54">
        <f>R30+S30</f>
        <v>233443022.07</v>
      </c>
      <c r="O37" s="54"/>
      <c r="P37" s="51"/>
      <c r="Q37" s="52"/>
      <c r="R37" s="52"/>
      <c r="S37" s="55">
        <f>N37/N36</f>
        <v>0.014194219907135507</v>
      </c>
    </row>
    <row r="38" spans="1:21" s="13" customFormat="1" ht="15" customHeight="1">
      <c r="A38" s="23" t="s">
        <v>35</v>
      </c>
      <c r="B38" s="23"/>
      <c r="C38" s="23"/>
      <c r="D38" s="23"/>
      <c r="E38" s="23"/>
      <c r="F38" s="23"/>
      <c r="G38" s="23"/>
      <c r="H38" s="23"/>
      <c r="I38" s="56"/>
      <c r="J38" s="34"/>
      <c r="K38" s="34"/>
      <c r="L38" s="48"/>
      <c r="M38" s="34"/>
      <c r="N38" s="46">
        <f>N36*S38</f>
        <v>328926878.11980003</v>
      </c>
      <c r="O38" s="46"/>
      <c r="P38" s="56"/>
      <c r="Q38" s="34"/>
      <c r="R38" s="34"/>
      <c r="S38" s="57">
        <v>0.02</v>
      </c>
      <c r="U38" s="25"/>
    </row>
    <row r="39" spans="1:19" s="13" customFormat="1" ht="15" customHeight="1">
      <c r="A39" s="23" t="s">
        <v>36</v>
      </c>
      <c r="B39" s="23"/>
      <c r="C39" s="23"/>
      <c r="D39" s="23"/>
      <c r="E39" s="23"/>
      <c r="F39" s="23"/>
      <c r="G39" s="23"/>
      <c r="H39" s="23"/>
      <c r="I39" s="56"/>
      <c r="J39" s="34"/>
      <c r="K39" s="34"/>
      <c r="L39" s="48"/>
      <c r="M39" s="34"/>
      <c r="N39" s="46">
        <f>N36*S39</f>
        <v>312480534.21380997</v>
      </c>
      <c r="O39" s="46"/>
      <c r="P39" s="56"/>
      <c r="Q39" s="34"/>
      <c r="R39" s="34"/>
      <c r="S39" s="58">
        <v>0.019</v>
      </c>
    </row>
    <row r="40" spans="1:19" s="13" customFormat="1" ht="15" customHeight="1">
      <c r="A40" s="23" t="s">
        <v>37</v>
      </c>
      <c r="B40" s="23"/>
      <c r="C40" s="23"/>
      <c r="D40" s="23"/>
      <c r="E40" s="23"/>
      <c r="F40" s="23"/>
      <c r="G40" s="23"/>
      <c r="H40" s="23"/>
      <c r="I40" s="56"/>
      <c r="J40" s="34"/>
      <c r="K40" s="34"/>
      <c r="L40" s="48"/>
      <c r="M40" s="34"/>
      <c r="N40" s="46">
        <f>N36*S40</f>
        <v>296034190.30781996</v>
      </c>
      <c r="O40" s="46"/>
      <c r="P40" s="56"/>
      <c r="Q40" s="34"/>
      <c r="R40" s="34"/>
      <c r="S40" s="58">
        <v>0.018</v>
      </c>
    </row>
    <row r="41" spans="1:19" s="28" customFormat="1" ht="12">
      <c r="A41" s="59" t="s">
        <v>38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20" s="13" customFormat="1" ht="25.5" customHeight="1">
      <c r="A42" s="60" t="s">
        <v>39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22"/>
    </row>
    <row r="43" spans="1:19" s="13" customFormat="1" ht="25.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19" s="13" customFormat="1" ht="12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19" s="7" customFormat="1" ht="17.25" customHeight="1">
      <c r="A45" s="61" t="s">
        <v>41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s="7" customFormat="1" ht="12">
      <c r="A46" s="63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s="7" customFormat="1" ht="1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s="7" customFormat="1" ht="26.25" customHeight="1">
      <c r="A48" s="64" t="s">
        <v>42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s="7" customFormat="1" ht="13.5">
      <c r="A49" s="65" t="s">
        <v>43</v>
      </c>
      <c r="B49" s="65"/>
      <c r="C49" s="65"/>
      <c r="D49" s="65"/>
      <c r="E49" s="65"/>
      <c r="F49" s="65"/>
      <c r="G49" s="66" t="s">
        <v>44</v>
      </c>
      <c r="H49" s="66"/>
      <c r="I49" s="65"/>
      <c r="J49" s="65"/>
      <c r="K49" s="67" t="s">
        <v>45</v>
      </c>
      <c r="L49" s="65"/>
      <c r="M49" s="65"/>
      <c r="N49" s="66" t="s">
        <v>46</v>
      </c>
      <c r="O49" s="66"/>
      <c r="P49" s="66"/>
      <c r="Q49" s="65"/>
      <c r="R49" s="65"/>
      <c r="S49" s="65"/>
    </row>
    <row r="50" spans="1:19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.75">
      <c r="A53" s="62"/>
      <c r="B53" s="62"/>
      <c r="C53" s="62"/>
      <c r="D53" s="62"/>
      <c r="E53" s="62"/>
      <c r="F53" s="62"/>
      <c r="G53" s="62" t="s">
        <v>47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</sheetData>
  <sheetProtection selectLockedCells="1" selectUnlockedCells="1"/>
  <mergeCells count="35">
    <mergeCell ref="A4:S4"/>
    <mergeCell ref="A5:S5"/>
    <mergeCell ref="A7:S7"/>
    <mergeCell ref="A8:S8"/>
    <mergeCell ref="A9:S9"/>
    <mergeCell ref="A10:S10"/>
    <mergeCell ref="A12:E14"/>
    <mergeCell ref="F12:S12"/>
    <mergeCell ref="F13:R13"/>
    <mergeCell ref="S13:S14"/>
    <mergeCell ref="A32:H32"/>
    <mergeCell ref="I32:O32"/>
    <mergeCell ref="P32:S32"/>
    <mergeCell ref="K33:M33"/>
    <mergeCell ref="N33:O33"/>
    <mergeCell ref="A34:H34"/>
    <mergeCell ref="N34:O34"/>
    <mergeCell ref="A35:H35"/>
    <mergeCell ref="N35:O35"/>
    <mergeCell ref="A36:H36"/>
    <mergeCell ref="N36:O36"/>
    <mergeCell ref="A37:G37"/>
    <mergeCell ref="N37:O37"/>
    <mergeCell ref="A38:H38"/>
    <mergeCell ref="N38:O38"/>
    <mergeCell ref="A39:H39"/>
    <mergeCell ref="N39:O39"/>
    <mergeCell ref="A40:H40"/>
    <mergeCell ref="N40:O40"/>
    <mergeCell ref="A42:S42"/>
    <mergeCell ref="A43:S43"/>
    <mergeCell ref="A44:S44"/>
    <mergeCell ref="A48:S48"/>
    <mergeCell ref="G49:H49"/>
    <mergeCell ref="N49:P49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2021-01-25T17:41:06Z</dcterms:modified>
  <cp:category/>
  <cp:version/>
  <cp:contentType/>
  <cp:contentStatus/>
  <cp:revision>1</cp:revision>
</cp:coreProperties>
</file>