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Anexo 1 - Dem Desp Pessoal" sheetId="1" r:id="rId1"/>
  </sheets>
  <definedNames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0">(#REF!,#REF!)</definedName>
    <definedName name="Planilha_1ÁreaTotal">(#REF!,#REF!)</definedName>
    <definedName name="Planilha_1CabGráfico" localSheetId="0">#REF!</definedName>
    <definedName name="Planilha_1CabGráfico">#REF!</definedName>
    <definedName name="Planilha_1TítCols" localSheetId="0">(#REF!,#REF!)</definedName>
    <definedName name="Planilha_1TítCols">(#REF!,#REF!)</definedName>
    <definedName name="Planilha_1TítLins" localSheetId="0">#REF!</definedName>
    <definedName name="Planilha_1TítLins">#REF!</definedName>
    <definedName name="Planilha_2ÁreaTotal" localSheetId="0">(#REF!,#REF!)</definedName>
    <definedName name="Planilha_2ÁreaTotal">(#REF!,#REF!)</definedName>
    <definedName name="Planilha_2CabGráfico" localSheetId="0">#REF!</definedName>
    <definedName name="Planilha_2CabGráfico">#REF!</definedName>
    <definedName name="Planilha_2TítCols" localSheetId="0">(#REF!,#REF!)</definedName>
    <definedName name="Planilha_2TítCols">(#REF!,#REF!)</definedName>
    <definedName name="Planilha_2TítLins" localSheetId="0">#REF!</definedName>
    <definedName name="Planilha_2TítLins">#REF!</definedName>
    <definedName name="Planilha_3ÁreaTotal" localSheetId="0">(#REF!,#REF!)</definedName>
    <definedName name="Planilha_3ÁreaTotal">(#REF!,#REF!)</definedName>
    <definedName name="Planilha_3CabGráfico" localSheetId="0">#REF!</definedName>
    <definedName name="Planilha_3CabGráfico">#REF!</definedName>
    <definedName name="Planilha_3TítCols" localSheetId="0">(#REF!,#REF!)</definedName>
    <definedName name="Planilha_3TítCols">(#REF!,#REF!)</definedName>
    <definedName name="Planilha_3TítLins" localSheetId="0">#REF!</definedName>
    <definedName name="Planilha_3TítLins">#REF!</definedName>
    <definedName name="Planilha_4ÁreaTotal" localSheetId="0">(#REF!,#REF!)</definedName>
    <definedName name="Planilha_4ÁreaTotal">(#REF!,#REF!)</definedName>
    <definedName name="Planilha_4TítCols" localSheetId="0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<sst xmlns="http://schemas.openxmlformats.org/spreadsheetml/2006/main" count="45" uniqueCount="43">
  <si>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</si>
  <si>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</si>
  <si>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</si>
  <si>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</si>
  <si>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</si>
  <si>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 xml:space="preserve">                                                                                                                            DESPESAS EXECUTADAS</t>
  </si>
  <si>
    <t>LIQUIDADAS</t>
  </si>
  <si>
    <t>TOTAL (ÚLTIMOS 12 MESES)
( a )</t>
  </si>
  <si>
    <t>DESPESA BRUTA COM PESSOAL (I)</t>
  </si>
  <si>
    <t>Pessoal Ativo</t>
  </si>
  <si>
    <t>Obrigações Patronais</t>
  </si>
  <si>
    <t>Benefícios Previdenciários</t>
  </si>
  <si>
    <t>Pessoal Inativo e Pensionistas</t>
  </si>
  <si>
    <t>Aposentadoria, Reserva e Reforma</t>
  </si>
  <si>
    <t>Pensões</t>
  </si>
  <si>
    <t>Outros Benefícios Previdenciários</t>
  </si>
  <si>
    <t>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</si>
  <si>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</si>
  <si>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</si>
  <si>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</si>
  <si>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</si>
  <si>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</si>
  <si>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</si>
  <si>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</si>
  <si>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</si>
  <si>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</si>
  <si>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</si>
  <si>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 xml:space="preserve"> - </t>
  </si>
  <si>
    <t>(-) Transf. Obrigatórias da União relativas às emendas individuais (V) (§ 13, art. 166 da CF)</t>
  </si>
  <si>
    <t xml:space="preserve"> = RECEITA CORRENTE LÍQUIDA 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</si>
  <si>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</si>
  <si>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</si>
  <si>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VIII) (parágrafo único do art. 22 da LRF) </t>
  </si>
  <si>
    <t xml:space="preserve">LIMITE DE ALERTA (X) = (0,90 x VIII) (inciso II do §1º do art. 59 da LRF) 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</si>
  <si>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</si>
  <si>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INSCRITAS EM  RESTOS A PAGAR NÃO PROCESSA-DOS      (b)
(b)</t>
  </si>
  <si>
    <t>LEDA MARA NASCIMENTO ALBUQUERQUE                                        MARCOS ANDRÉ ABENSUR                                   ELAYNE DE LIMA PEREIRA</t>
  </si>
  <si>
    <t xml:space="preserve">       Procuradora-Geral de Justiça                                                     Diretor de Orçamento e Finanças                                  Chefe do Controle Interno</t>
  </si>
  <si>
    <t>Nota:  As despesas de exercícios anteriores correspondem à Parcela Autônoma de Equivalência–PAE do período de setembro/1994 a outubro/2002,  a CPP-FPREV e outras despesas com pessoal de períodos anteriores conforme disposto no art. 19, inciso IV da LC 101/2000  -  LRF.  No montante das despesas com exercícios anteriores foram computadas as parcelas remuneratórias e indenizatórias.</t>
  </si>
  <si>
    <t>Vencimentos, Vantagens e Outras Desp. Variáveis</t>
  </si>
  <si>
    <t>Manaus-AM, 26 de setembro de 2019.</t>
  </si>
  <si>
    <t>FONTE: AFI/SEFAZ/ MPE/PGJ/DOF 24.09.2019.</t>
  </si>
  <si>
    <t>Setembro/2018  a  Agosto/2019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</si>
</sst>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mm/yy"/>
    <numFmt numFmtId="166" formatCode="_-* #,##0.00_-;\-* #,##0.00_-;_-* \-??_-;_-@_-"/>
    <numFmt numFmtId="167" formatCode="#,##0.00_ ;\-#,##0.00\ "/>
    <numFmt numFmtId="168" formatCode="0.0"/>
    <numFmt numFmtId="169" formatCode="mmm/yyyy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"/>
    <numFmt numFmtId="175" formatCode="#,##0.0000"/>
    <numFmt numFmtId="176" formatCode="#,##0.00000"/>
    <numFmt numFmtId="177" formatCode="#,##0.000000"/>
    <numFmt numFmtId="178" formatCode="0.0%"/>
  </numFmts>
  <fonts count="49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6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0">
      <alignment/>
      <protection/>
    </xf>
    <xf numFmtId="0" fontId="1" fillId="0" borderId="0" xfId="50" applyNumberFormat="1" applyFont="1" applyFill="1" applyAlignment="1">
      <alignment/>
      <protection/>
    </xf>
    <xf numFmtId="0" fontId="2" fillId="0" borderId="0" xfId="50" applyNumberFormat="1" applyFont="1" applyFill="1" applyAlignment="1">
      <alignment/>
      <protection/>
    </xf>
    <xf numFmtId="0" fontId="2" fillId="0" borderId="0" xfId="50" applyNumberFormat="1" applyFont="1" applyFill="1" applyAlignment="1">
      <alignment horizontal="center"/>
      <protection/>
    </xf>
    <xf numFmtId="0" fontId="3" fillId="0" borderId="0" xfId="50" applyFont="1">
      <alignment/>
      <protection/>
    </xf>
    <xf numFmtId="0" fontId="5" fillId="0" borderId="0" xfId="50" applyNumberFormat="1" applyFont="1" applyFill="1" applyAlignment="1">
      <alignment/>
      <protection/>
    </xf>
    <xf numFmtId="164" fontId="5" fillId="0" borderId="0" xfId="50" applyNumberFormat="1" applyFont="1" applyFill="1" applyAlignment="1">
      <alignment horizontal="right"/>
      <protection/>
    </xf>
    <xf numFmtId="0" fontId="6" fillId="0" borderId="0" xfId="50" applyFont="1">
      <alignment/>
      <protection/>
    </xf>
    <xf numFmtId="0" fontId="7" fillId="0" borderId="0" xfId="50" applyNumberFormat="1" applyFont="1" applyFill="1" applyBorder="1" applyAlignment="1">
      <alignment horizontal="center"/>
      <protection/>
    </xf>
    <xf numFmtId="165" fontId="3" fillId="33" borderId="10" xfId="50" applyNumberFormat="1" applyFont="1" applyFill="1" applyBorder="1" applyAlignment="1">
      <alignment horizontal="center" vertical="center" wrapText="1"/>
      <protection/>
    </xf>
    <xf numFmtId="0" fontId="3" fillId="33" borderId="11" xfId="50" applyNumberFormat="1" applyFont="1" applyFill="1" applyBorder="1" applyAlignment="1">
      <alignment horizontal="center" vertical="center" wrapText="1"/>
      <protection/>
    </xf>
    <xf numFmtId="0" fontId="3" fillId="0" borderId="10" xfId="50" applyNumberFormat="1" applyFont="1" applyFill="1" applyBorder="1" applyAlignment="1">
      <alignment wrapText="1"/>
      <protection/>
    </xf>
    <xf numFmtId="4" fontId="3" fillId="0" borderId="10" xfId="63" applyNumberFormat="1" applyFont="1" applyFill="1" applyBorder="1" applyAlignment="1" applyProtection="1">
      <alignment horizontal="right" wrapText="1"/>
      <protection/>
    </xf>
    <xf numFmtId="4" fontId="3" fillId="0" borderId="10" xfId="63" applyNumberFormat="1" applyFont="1" applyFill="1" applyBorder="1" applyAlignment="1" applyProtection="1">
      <alignment horizontal="right"/>
      <protection/>
    </xf>
    <xf numFmtId="0" fontId="6" fillId="0" borderId="0" xfId="50" applyFont="1" applyBorder="1">
      <alignment/>
      <protection/>
    </xf>
    <xf numFmtId="0" fontId="3" fillId="0" borderId="10" xfId="50" applyNumberFormat="1" applyFont="1" applyFill="1" applyBorder="1" applyAlignment="1">
      <alignment horizontal="left" wrapText="1"/>
      <protection/>
    </xf>
    <xf numFmtId="4" fontId="3" fillId="34" borderId="10" xfId="63" applyNumberFormat="1" applyFont="1" applyFill="1" applyBorder="1" applyAlignment="1" applyProtection="1">
      <alignment horizontal="right"/>
      <protection/>
    </xf>
    <xf numFmtId="0" fontId="6" fillId="0" borderId="0" xfId="50" applyFont="1" applyFill="1">
      <alignment/>
      <protection/>
    </xf>
    <xf numFmtId="0" fontId="3" fillId="0" borderId="12" xfId="50" applyNumberFormat="1" applyFont="1" applyFill="1" applyBorder="1" applyAlignment="1">
      <alignment wrapText="1"/>
      <protection/>
    </xf>
    <xf numFmtId="0" fontId="3" fillId="0" borderId="13" xfId="50" applyNumberFormat="1" applyFont="1" applyFill="1" applyBorder="1" applyAlignment="1">
      <alignment wrapText="1"/>
      <protection/>
    </xf>
    <xf numFmtId="4" fontId="3" fillId="0" borderId="14" xfId="63" applyNumberFormat="1" applyFont="1" applyFill="1" applyBorder="1" applyAlignment="1" applyProtection="1">
      <alignment horizontal="right"/>
      <protection/>
    </xf>
    <xf numFmtId="0" fontId="5" fillId="0" borderId="15" xfId="50" applyNumberFormat="1" applyFont="1" applyFill="1" applyBorder="1" applyAlignment="1">
      <alignment wrapText="1"/>
      <protection/>
    </xf>
    <xf numFmtId="0" fontId="5" fillId="0" borderId="15" xfId="50" applyNumberFormat="1" applyFont="1" applyFill="1" applyBorder="1" applyAlignment="1">
      <alignment horizontal="center"/>
      <protection/>
    </xf>
    <xf numFmtId="0" fontId="8" fillId="33" borderId="15" xfId="50" applyNumberFormat="1" applyFont="1" applyFill="1" applyBorder="1" applyAlignment="1">
      <alignment horizontal="center" wrapText="1"/>
      <protection/>
    </xf>
    <xf numFmtId="0" fontId="3" fillId="0" borderId="16" xfId="50" applyNumberFormat="1" applyFont="1" applyFill="1" applyBorder="1" applyAlignment="1">
      <alignment wrapText="1"/>
      <protection/>
    </xf>
    <xf numFmtId="0" fontId="8" fillId="0" borderId="17" xfId="50" applyNumberFormat="1" applyFont="1" applyFill="1" applyBorder="1" applyAlignment="1">
      <alignment horizontal="center" wrapText="1"/>
      <protection/>
    </xf>
    <xf numFmtId="0" fontId="8" fillId="0" borderId="10" xfId="50" applyNumberFormat="1" applyFont="1" applyFill="1" applyBorder="1" applyAlignment="1">
      <alignment horizontal="center" wrapText="1"/>
      <protection/>
    </xf>
    <xf numFmtId="0" fontId="8" fillId="0" borderId="16" xfId="50" applyNumberFormat="1" applyFont="1" applyFill="1" applyBorder="1" applyAlignment="1">
      <alignment horizontal="center" wrapText="1"/>
      <protection/>
    </xf>
    <xf numFmtId="0" fontId="8" fillId="0" borderId="15" xfId="50" applyNumberFormat="1" applyFont="1" applyFill="1" applyBorder="1" applyAlignment="1">
      <alignment horizontal="center" wrapText="1"/>
      <protection/>
    </xf>
    <xf numFmtId="0" fontId="9" fillId="0" borderId="16" xfId="50" applyNumberFormat="1" applyFont="1" applyFill="1" applyBorder="1" applyAlignment="1">
      <alignment horizontal="center" wrapText="1"/>
      <protection/>
    </xf>
    <xf numFmtId="0" fontId="9" fillId="0" borderId="15" xfId="50" applyNumberFormat="1" applyFont="1" applyFill="1" applyBorder="1" applyAlignment="1">
      <alignment horizontal="center" wrapText="1"/>
      <protection/>
    </xf>
    <xf numFmtId="0" fontId="9" fillId="0" borderId="17" xfId="50" applyNumberFormat="1" applyFont="1" applyFill="1" applyBorder="1" applyAlignment="1">
      <alignment horizontal="center"/>
      <protection/>
    </xf>
    <xf numFmtId="166" fontId="5" fillId="0" borderId="15" xfId="50" applyNumberFormat="1" applyFont="1" applyFill="1" applyBorder="1" applyAlignment="1">
      <alignment wrapText="1"/>
      <protection/>
    </xf>
    <xf numFmtId="0" fontId="9" fillId="33" borderId="16" xfId="50" applyNumberFormat="1" applyFont="1" applyFill="1" applyBorder="1" applyAlignment="1">
      <alignment horizontal="center" wrapText="1"/>
      <protection/>
    </xf>
    <xf numFmtId="0" fontId="9" fillId="33" borderId="15" xfId="50" applyNumberFormat="1" applyFont="1" applyFill="1" applyBorder="1" applyAlignment="1">
      <alignment horizontal="center" wrapText="1"/>
      <protection/>
    </xf>
    <xf numFmtId="0" fontId="5" fillId="0" borderId="16" xfId="50" applyNumberFormat="1" applyFont="1" applyFill="1" applyBorder="1" applyAlignment="1">
      <alignment wrapText="1"/>
      <protection/>
    </xf>
    <xf numFmtId="9" fontId="5" fillId="0" borderId="17" xfId="50" applyNumberFormat="1" applyFont="1" applyFill="1" applyBorder="1" applyAlignment="1">
      <alignment horizontal="center"/>
      <protection/>
    </xf>
    <xf numFmtId="0" fontId="3" fillId="0" borderId="18" xfId="50" applyNumberFormat="1" applyFont="1" applyFill="1" applyBorder="1" applyAlignment="1">
      <alignment/>
      <protection/>
    </xf>
    <xf numFmtId="0" fontId="5" fillId="0" borderId="18" xfId="50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10" fontId="5" fillId="35" borderId="17" xfId="50" applyNumberFormat="1" applyFont="1" applyFill="1" applyBorder="1" applyAlignment="1">
      <alignment horizontal="center"/>
      <protection/>
    </xf>
    <xf numFmtId="166" fontId="0" fillId="0" borderId="0" xfId="63" applyAlignment="1">
      <alignment/>
    </xf>
    <xf numFmtId="166" fontId="0" fillId="0" borderId="0" xfId="63" applyFont="1" applyAlignment="1">
      <alignment/>
    </xf>
    <xf numFmtId="0" fontId="0" fillId="0" borderId="0" xfId="50" applyFont="1">
      <alignment/>
      <protection/>
    </xf>
    <xf numFmtId="4" fontId="0" fillId="0" borderId="0" xfId="50" applyNumberFormat="1" applyFont="1">
      <alignment/>
      <protection/>
    </xf>
    <xf numFmtId="0" fontId="10" fillId="0" borderId="0" xfId="0" applyFont="1" applyAlignment="1">
      <alignment horizontal="left" vertical="center"/>
    </xf>
    <xf numFmtId="177" fontId="0" fillId="0" borderId="0" xfId="50" applyNumberFormat="1" applyFont="1">
      <alignment/>
      <protection/>
    </xf>
    <xf numFmtId="10" fontId="5" fillId="0" borderId="17" xfId="50" applyNumberFormat="1" applyFont="1" applyFill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10" xfId="50" applyNumberFormat="1" applyFont="1" applyFill="1" applyBorder="1" applyAlignment="1">
      <alignment horizontal="left" wrapText="1"/>
      <protection/>
    </xf>
    <xf numFmtId="167" fontId="5" fillId="0" borderId="17" xfId="50" applyNumberFormat="1" applyFont="1" applyFill="1" applyBorder="1" applyAlignment="1">
      <alignment horizontal="right" wrapText="1"/>
      <protection/>
    </xf>
    <xf numFmtId="0" fontId="5" fillId="0" borderId="0" xfId="50" applyNumberFormat="1" applyFont="1" applyFill="1" applyBorder="1" applyAlignment="1">
      <alignment horizontal="justify" wrapText="1"/>
      <protection/>
    </xf>
    <xf numFmtId="0" fontId="3" fillId="33" borderId="16" xfId="50" applyNumberFormat="1" applyFont="1" applyFill="1" applyBorder="1" applyAlignment="1">
      <alignment horizontal="left" wrapText="1"/>
      <protection/>
    </xf>
    <xf numFmtId="167" fontId="5" fillId="33" borderId="17" xfId="50" applyNumberFormat="1" applyFont="1" applyFill="1" applyBorder="1" applyAlignment="1">
      <alignment horizontal="right" wrapText="1"/>
      <protection/>
    </xf>
    <xf numFmtId="166" fontId="5" fillId="0" borderId="15" xfId="50" applyNumberFormat="1" applyFont="1" applyFill="1" applyBorder="1" applyAlignment="1">
      <alignment horizontal="center" vertical="center" wrapText="1"/>
      <protection/>
    </xf>
    <xf numFmtId="0" fontId="5" fillId="33" borderId="10" xfId="50" applyNumberFormat="1" applyFont="1" applyFill="1" applyBorder="1" applyAlignment="1">
      <alignment horizontal="left" vertical="center" wrapTex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6" fillId="33" borderId="19" xfId="50" applyNumberFormat="1" applyFont="1" applyFill="1" applyBorder="1" applyAlignment="1">
      <alignment horizontal="center" vertical="center" wrapText="1"/>
      <protection/>
    </xf>
    <xf numFmtId="0" fontId="9" fillId="33" borderId="10" xfId="50" applyNumberFormat="1" applyFont="1" applyFill="1" applyBorder="1" applyAlignment="1">
      <alignment horizontal="center" vertical="center" wrapText="1"/>
      <protection/>
    </xf>
    <xf numFmtId="0" fontId="8" fillId="33" borderId="16" xfId="50" applyNumberFormat="1" applyFont="1" applyFill="1" applyBorder="1" applyAlignment="1">
      <alignment horizontal="left" vertical="center" wrapText="1"/>
      <protection/>
    </xf>
    <xf numFmtId="0" fontId="8" fillId="33" borderId="15" xfId="50" applyNumberFormat="1" applyFont="1" applyFill="1" applyBorder="1" applyAlignment="1">
      <alignment horizontal="left" vertical="center" wrapText="1"/>
      <protection/>
    </xf>
    <xf numFmtId="0" fontId="8" fillId="33" borderId="17" xfId="50" applyNumberFormat="1" applyFont="1" applyFill="1" applyBorder="1" applyAlignment="1">
      <alignment horizontal="left" vertical="center" wrapText="1"/>
      <protection/>
    </xf>
    <xf numFmtId="0" fontId="0" fillId="0" borderId="0" xfId="50" applyAlignment="1">
      <alignment horizontal="center"/>
      <protection/>
    </xf>
    <xf numFmtId="0" fontId="2" fillId="0" borderId="0" xfId="50" applyNumberFormat="1" applyFont="1" applyFill="1" applyBorder="1" applyAlignment="1">
      <alignment horizontal="center"/>
      <protection/>
    </xf>
    <xf numFmtId="0" fontId="0" fillId="0" borderId="0" xfId="50" applyNumberFormat="1" applyFont="1" applyFill="1" applyBorder="1" applyAlignment="1">
      <alignment horizontal="center"/>
      <protection/>
    </xf>
    <xf numFmtId="0" fontId="4" fillId="0" borderId="0" xfId="50" applyNumberFormat="1" applyFont="1" applyFill="1" applyBorder="1" applyAlignment="1">
      <alignment horizontal="center"/>
      <protection/>
    </xf>
    <xf numFmtId="0" fontId="3" fillId="33" borderId="20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133350</xdr:rowOff>
    </xdr:from>
    <xdr:to>
      <xdr:col>11</xdr:col>
      <xdr:colOff>504825</xdr:colOff>
      <xdr:row>5</xdr:row>
      <xdr:rowOff>114300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33350"/>
          <a:ext cx="20764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3"/>
  <sheetViews>
    <sheetView showGridLines="0" tabSelected="1" zoomScalePageLayoutView="0" workbookViewId="0" topLeftCell="A1">
      <selection activeCell="U41" sqref="U41"/>
    </sheetView>
  </sheetViews>
  <sheetFormatPr defaultColWidth="9.140625" defaultRowHeight="12.75"/>
  <cols>
    <col min="1" max="1" width="32.421875" style="1" customWidth="1"/>
    <col min="2" max="5" width="9.00390625" style="1" hidden="1" customWidth="1"/>
    <col min="6" max="6" width="11.8515625" style="1" customWidth="1"/>
    <col min="7" max="7" width="11.28125" style="1" customWidth="1"/>
    <col min="8" max="8" width="12.00390625" style="1" customWidth="1"/>
    <col min="9" max="9" width="11.140625" style="1" customWidth="1"/>
    <col min="10" max="10" width="12.140625" style="1" customWidth="1"/>
    <col min="11" max="11" width="12.8515625" style="1" customWidth="1"/>
    <col min="12" max="12" width="14.00390625" style="1" customWidth="1"/>
    <col min="13" max="13" width="12.57421875" style="1" customWidth="1"/>
    <col min="14" max="14" width="12.140625" style="1" customWidth="1"/>
    <col min="15" max="15" width="12.28125" style="1" customWidth="1"/>
    <col min="16" max="16" width="10.8515625" style="1" customWidth="1"/>
    <col min="17" max="17" width="12.421875" style="1" customWidth="1"/>
    <col min="18" max="18" width="12.8515625" style="1" customWidth="1"/>
    <col min="19" max="19" width="9.00390625" style="1" customWidth="1"/>
    <col min="20" max="20" width="9.140625" style="1" customWidth="1"/>
    <col min="21" max="21" width="22.28125" style="1" customWidth="1"/>
    <col min="22" max="16384" width="9.140625" style="1" customWidth="1"/>
  </cols>
  <sheetData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12.75">
      <c r="A7" s="66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5" customFormat="1" ht="12.75">
      <c r="A8" s="67" t="s">
        <v>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s="5" customFormat="1" ht="12.75">
      <c r="A9" s="66" t="s">
        <v>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s="5" customFormat="1" ht="12.75">
      <c r="A10" s="66" t="s">
        <v>42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s="5" customFormat="1" ht="12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>
        <v>1</v>
      </c>
    </row>
    <row r="12" spans="1:19" s="8" customFormat="1" ht="12.75" customHeight="1">
      <c r="A12" s="68" t="s">
        <v>4</v>
      </c>
      <c r="B12" s="68"/>
      <c r="C12" s="68"/>
      <c r="D12" s="68"/>
      <c r="E12" s="68"/>
      <c r="F12" s="57" t="s">
        <v>5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20" s="8" customFormat="1" ht="11.25" customHeight="1">
      <c r="A13" s="68"/>
      <c r="B13" s="68"/>
      <c r="C13" s="68"/>
      <c r="D13" s="68"/>
      <c r="E13" s="68"/>
      <c r="F13" s="58" t="s">
        <v>6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 t="s">
        <v>35</v>
      </c>
      <c r="T13" s="9"/>
    </row>
    <row r="14" spans="1:20" s="8" customFormat="1" ht="51" customHeight="1">
      <c r="A14" s="68"/>
      <c r="B14" s="68"/>
      <c r="C14" s="68"/>
      <c r="D14" s="68"/>
      <c r="E14" s="68"/>
      <c r="F14" s="10">
        <v>43344</v>
      </c>
      <c r="G14" s="10">
        <v>43374</v>
      </c>
      <c r="H14" s="10">
        <v>43405</v>
      </c>
      <c r="I14" s="10">
        <v>43435</v>
      </c>
      <c r="J14" s="10">
        <v>43466</v>
      </c>
      <c r="K14" s="10">
        <v>43497</v>
      </c>
      <c r="L14" s="10">
        <v>43525</v>
      </c>
      <c r="M14" s="10">
        <v>43556</v>
      </c>
      <c r="N14" s="10">
        <v>43586</v>
      </c>
      <c r="O14" s="10">
        <v>43617</v>
      </c>
      <c r="P14" s="10">
        <v>43647</v>
      </c>
      <c r="Q14" s="10">
        <v>43678</v>
      </c>
      <c r="R14" s="11" t="s">
        <v>7</v>
      </c>
      <c r="S14" s="59"/>
      <c r="T14" s="9"/>
    </row>
    <row r="15" spans="1:20" s="8" customFormat="1" ht="11.25">
      <c r="A15" s="12" t="s">
        <v>8</v>
      </c>
      <c r="B15" s="12"/>
      <c r="C15" s="12"/>
      <c r="D15" s="12"/>
      <c r="E15" s="12"/>
      <c r="F15" s="13">
        <f>F16+F20</f>
        <v>15283782.219999999</v>
      </c>
      <c r="G15" s="13">
        <f>G16+G20</f>
        <v>15141117.59</v>
      </c>
      <c r="H15" s="13">
        <f>H16+H20</f>
        <v>15321830.58</v>
      </c>
      <c r="I15" s="13">
        <f>I16+I20</f>
        <v>17694296.32</v>
      </c>
      <c r="J15" s="13">
        <f aca="true" t="shared" si="0" ref="J15:R15">J16+J20</f>
        <v>22953855.28</v>
      </c>
      <c r="K15" s="13">
        <f t="shared" si="0"/>
        <v>18929042.08</v>
      </c>
      <c r="L15" s="13">
        <f t="shared" si="0"/>
        <v>16367044.440000001</v>
      </c>
      <c r="M15" s="13">
        <f t="shared" si="0"/>
        <v>18808070.32</v>
      </c>
      <c r="N15" s="13">
        <f t="shared" si="0"/>
        <v>17559908.9</v>
      </c>
      <c r="O15" s="13">
        <f t="shared" si="0"/>
        <v>21322579.840000004</v>
      </c>
      <c r="P15" s="13">
        <f t="shared" si="0"/>
        <v>24225793</v>
      </c>
      <c r="Q15" s="13">
        <f t="shared" si="0"/>
        <v>22338884.919999998</v>
      </c>
      <c r="R15" s="13">
        <f t="shared" si="0"/>
        <v>225946205.48999998</v>
      </c>
      <c r="S15" s="14">
        <f>S16+S22+S24</f>
        <v>367915.91</v>
      </c>
      <c r="T15" s="15"/>
    </row>
    <row r="16" spans="1:20" s="8" customFormat="1" ht="11.25">
      <c r="A16" s="16" t="s">
        <v>9</v>
      </c>
      <c r="B16" s="12"/>
      <c r="C16" s="12"/>
      <c r="D16" s="12"/>
      <c r="E16" s="12"/>
      <c r="F16" s="13">
        <f aca="true" t="shared" si="1" ref="F16:M16">F17+F18</f>
        <v>12083635.709999999</v>
      </c>
      <c r="G16" s="13">
        <f t="shared" si="1"/>
        <v>11767248.68</v>
      </c>
      <c r="H16" s="13">
        <f t="shared" si="1"/>
        <v>11550382.91</v>
      </c>
      <c r="I16" s="13">
        <f t="shared" si="1"/>
        <v>14818469.31</v>
      </c>
      <c r="J16" s="13">
        <f t="shared" si="1"/>
        <v>19173762.62</v>
      </c>
      <c r="K16" s="13">
        <f t="shared" si="1"/>
        <v>15155753.209999999</v>
      </c>
      <c r="L16" s="13">
        <f t="shared" si="1"/>
        <v>12677024.49</v>
      </c>
      <c r="M16" s="13">
        <f t="shared" si="1"/>
        <v>15075237.21</v>
      </c>
      <c r="N16" s="13">
        <f aca="true" t="shared" si="2" ref="N16:S16">N17+N18</f>
        <v>13872886.7</v>
      </c>
      <c r="O16" s="13">
        <f t="shared" si="2"/>
        <v>19077208.17</v>
      </c>
      <c r="P16" s="13">
        <f t="shared" si="2"/>
        <v>20781817.21</v>
      </c>
      <c r="Q16" s="13">
        <f t="shared" si="2"/>
        <v>18391901.02</v>
      </c>
      <c r="R16" s="13">
        <f t="shared" si="2"/>
        <v>184425327.23999998</v>
      </c>
      <c r="S16" s="14">
        <f t="shared" si="2"/>
        <v>367915.91</v>
      </c>
      <c r="T16" s="15"/>
    </row>
    <row r="17" spans="1:20" s="8" customFormat="1" ht="20.25" customHeight="1">
      <c r="A17" s="16" t="s">
        <v>39</v>
      </c>
      <c r="B17" s="12"/>
      <c r="C17" s="12"/>
      <c r="D17" s="12"/>
      <c r="E17" s="12"/>
      <c r="F17" s="17">
        <v>11971342.37</v>
      </c>
      <c r="G17" s="17">
        <v>11648558.76</v>
      </c>
      <c r="H17" s="17">
        <v>11547072.63</v>
      </c>
      <c r="I17" s="17">
        <v>14595962.23</v>
      </c>
      <c r="J17" s="17">
        <v>19148404.94</v>
      </c>
      <c r="K17" s="17">
        <v>14840377.52</v>
      </c>
      <c r="L17" s="17">
        <v>12544520.84</v>
      </c>
      <c r="M17" s="17">
        <v>14931705.5</v>
      </c>
      <c r="N17" s="17">
        <v>13734716.2</v>
      </c>
      <c r="O17" s="17">
        <v>12882491.88</v>
      </c>
      <c r="P17" s="17">
        <v>16207879.64</v>
      </c>
      <c r="Q17" s="17">
        <v>13860739.91</v>
      </c>
      <c r="R17" s="17">
        <f>SUM(F17:Q17)</f>
        <v>167913772.42</v>
      </c>
      <c r="S17" s="14">
        <v>367915.91</v>
      </c>
      <c r="T17" s="15"/>
    </row>
    <row r="18" spans="1:20" s="8" customFormat="1" ht="11.25">
      <c r="A18" s="16" t="s">
        <v>10</v>
      </c>
      <c r="B18" s="12"/>
      <c r="C18" s="12"/>
      <c r="D18" s="12"/>
      <c r="E18" s="12"/>
      <c r="F18" s="17">
        <v>112293.34</v>
      </c>
      <c r="G18" s="17">
        <v>118689.92</v>
      </c>
      <c r="H18" s="17">
        <v>3310.28</v>
      </c>
      <c r="I18" s="17">
        <v>222507.08</v>
      </c>
      <c r="J18" s="17">
        <v>25357.68</v>
      </c>
      <c r="K18" s="17">
        <v>315375.69</v>
      </c>
      <c r="L18" s="17">
        <v>132503.65</v>
      </c>
      <c r="M18" s="17">
        <v>143531.71</v>
      </c>
      <c r="N18" s="17">
        <v>138170.5</v>
      </c>
      <c r="O18" s="17">
        <v>6194716.29</v>
      </c>
      <c r="P18" s="17">
        <v>4573937.57</v>
      </c>
      <c r="Q18" s="17">
        <v>4531161.11</v>
      </c>
      <c r="R18" s="17">
        <f>SUM(F18:Q18)</f>
        <v>16511554.82</v>
      </c>
      <c r="S18" s="14">
        <v>0</v>
      </c>
      <c r="T18" s="15"/>
    </row>
    <row r="19" spans="1:20" s="8" customFormat="1" ht="11.25">
      <c r="A19" s="16" t="s">
        <v>11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5"/>
    </row>
    <row r="20" spans="1:20" s="8" customFormat="1" ht="11.25">
      <c r="A20" s="16" t="s">
        <v>12</v>
      </c>
      <c r="B20" s="12"/>
      <c r="C20" s="12"/>
      <c r="D20" s="12"/>
      <c r="E20" s="12"/>
      <c r="F20" s="13">
        <f aca="true" t="shared" si="3" ref="F20:M20">F21+F22</f>
        <v>3200146.5100000002</v>
      </c>
      <c r="G20" s="13">
        <f t="shared" si="3"/>
        <v>3373868.91</v>
      </c>
      <c r="H20" s="13">
        <f t="shared" si="3"/>
        <v>3771447.67</v>
      </c>
      <c r="I20" s="13">
        <f t="shared" si="3"/>
        <v>2875827.01</v>
      </c>
      <c r="J20" s="13">
        <f t="shared" si="3"/>
        <v>3780092.66</v>
      </c>
      <c r="K20" s="13">
        <f t="shared" si="3"/>
        <v>3773288.87</v>
      </c>
      <c r="L20" s="13">
        <f t="shared" si="3"/>
        <v>3690019.95</v>
      </c>
      <c r="M20" s="13">
        <f t="shared" si="3"/>
        <v>3732833.11</v>
      </c>
      <c r="N20" s="13">
        <f>N21+N22</f>
        <v>3687022.2</v>
      </c>
      <c r="O20" s="13">
        <f>O21+O22</f>
        <v>2245371.67</v>
      </c>
      <c r="P20" s="13">
        <f>P21+P22</f>
        <v>3443975.79</v>
      </c>
      <c r="Q20" s="13">
        <f>Q21+Q22</f>
        <v>3946983.9</v>
      </c>
      <c r="R20" s="13">
        <f>R21+R22</f>
        <v>41520878.24999999</v>
      </c>
      <c r="S20" s="14">
        <v>0</v>
      </c>
      <c r="T20" s="15"/>
    </row>
    <row r="21" spans="1:20" s="8" customFormat="1" ht="11.25">
      <c r="A21" s="16" t="s">
        <v>13</v>
      </c>
      <c r="B21" s="12"/>
      <c r="C21" s="12"/>
      <c r="D21" s="12"/>
      <c r="E21" s="12"/>
      <c r="F21" s="17">
        <v>2202023.99</v>
      </c>
      <c r="G21" s="17">
        <v>2259919.09</v>
      </c>
      <c r="H21" s="17">
        <v>2255105.9</v>
      </c>
      <c r="I21" s="17">
        <v>2306254.19</v>
      </c>
      <c r="J21" s="17">
        <v>2654761.96</v>
      </c>
      <c r="K21" s="17">
        <v>2638154.63</v>
      </c>
      <c r="L21" s="17">
        <v>2571457.43</v>
      </c>
      <c r="M21" s="17">
        <v>2515308.9</v>
      </c>
      <c r="N21" s="17">
        <v>2515308.9</v>
      </c>
      <c r="O21" s="17">
        <v>1537181.43</v>
      </c>
      <c r="P21" s="17">
        <v>2341737.56</v>
      </c>
      <c r="Q21" s="17">
        <v>2759171.15</v>
      </c>
      <c r="R21" s="17">
        <f>SUM(F21:Q21)</f>
        <v>28556385.12999999</v>
      </c>
      <c r="S21" s="17">
        <v>0</v>
      </c>
      <c r="T21" s="15"/>
    </row>
    <row r="22" spans="1:20" s="8" customFormat="1" ht="11.25">
      <c r="A22" s="16" t="s">
        <v>14</v>
      </c>
      <c r="B22" s="12"/>
      <c r="C22" s="12"/>
      <c r="D22" s="12"/>
      <c r="E22" s="12"/>
      <c r="F22" s="17">
        <v>998122.52</v>
      </c>
      <c r="G22" s="17">
        <v>1113949.82</v>
      </c>
      <c r="H22" s="17">
        <v>1516341.77</v>
      </c>
      <c r="I22" s="17">
        <v>569572.82</v>
      </c>
      <c r="J22" s="17">
        <v>1125330.7</v>
      </c>
      <c r="K22" s="17">
        <v>1135134.24</v>
      </c>
      <c r="L22" s="17">
        <v>1118562.52</v>
      </c>
      <c r="M22" s="17">
        <v>1217524.21</v>
      </c>
      <c r="N22" s="17">
        <v>1171713.3</v>
      </c>
      <c r="O22" s="17">
        <v>708190.24</v>
      </c>
      <c r="P22" s="17">
        <v>1102238.23</v>
      </c>
      <c r="Q22" s="17">
        <v>1187812.75</v>
      </c>
      <c r="R22" s="17">
        <f>SUM(F22:Q22)</f>
        <v>12964493.120000003</v>
      </c>
      <c r="S22" s="17">
        <v>0</v>
      </c>
      <c r="T22" s="15"/>
    </row>
    <row r="23" spans="1:20" s="8" customFormat="1" ht="11.25">
      <c r="A23" s="16" t="s">
        <v>15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5"/>
    </row>
    <row r="24" spans="1:20" s="8" customFormat="1" ht="32.25" customHeight="1">
      <c r="A24" s="16" t="s">
        <v>16</v>
      </c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5"/>
    </row>
    <row r="25" spans="1:20" s="8" customFormat="1" ht="21" customHeight="1">
      <c r="A25" s="12" t="s">
        <v>17</v>
      </c>
      <c r="B25" s="12"/>
      <c r="C25" s="12"/>
      <c r="D25" s="12"/>
      <c r="E25" s="12"/>
      <c r="F25" s="13">
        <f>F28</f>
        <v>0</v>
      </c>
      <c r="G25" s="13">
        <f>G28</f>
        <v>123488.14</v>
      </c>
      <c r="H25" s="13">
        <f>H28</f>
        <v>34857.17</v>
      </c>
      <c r="I25" s="13">
        <f>I28</f>
        <v>525454.45</v>
      </c>
      <c r="J25" s="13">
        <f>J26+J28</f>
        <v>110873.13</v>
      </c>
      <c r="K25" s="13">
        <f>K28+K26</f>
        <v>102834.88</v>
      </c>
      <c r="L25" s="13">
        <f>L28+L26</f>
        <v>25500</v>
      </c>
      <c r="M25" s="13">
        <f>M28+M26</f>
        <v>198614.59999999998</v>
      </c>
      <c r="N25" s="13">
        <f>N26+N28</f>
        <v>171568.75</v>
      </c>
      <c r="O25" s="13">
        <f>O28+O26</f>
        <v>5640066.22</v>
      </c>
      <c r="P25" s="13">
        <f>P28+P26+P29</f>
        <v>2979513.9</v>
      </c>
      <c r="Q25" s="13">
        <f>Q28+Q26+Q29</f>
        <v>6398755.98</v>
      </c>
      <c r="R25" s="13">
        <f>R28+R26+R29</f>
        <v>16311527.219999999</v>
      </c>
      <c r="S25" s="14">
        <f>SUM(S26:S29)</f>
        <v>0</v>
      </c>
      <c r="T25" s="15"/>
    </row>
    <row r="26" spans="1:21" s="8" customFormat="1" ht="19.5" customHeight="1">
      <c r="A26" s="16" t="s">
        <v>18</v>
      </c>
      <c r="B26" s="12"/>
      <c r="C26" s="12"/>
      <c r="D26" s="12"/>
      <c r="E26" s="12"/>
      <c r="F26" s="13"/>
      <c r="G26" s="13"/>
      <c r="H26" s="13"/>
      <c r="I26" s="13"/>
      <c r="J26" s="13">
        <v>77654.2</v>
      </c>
      <c r="K26" s="13">
        <v>87802.94</v>
      </c>
      <c r="L26" s="13">
        <v>17000</v>
      </c>
      <c r="M26" s="13">
        <v>69745.67</v>
      </c>
      <c r="N26" s="13">
        <v>40175.71</v>
      </c>
      <c r="O26" s="13">
        <v>34000</v>
      </c>
      <c r="P26" s="13">
        <v>34000</v>
      </c>
      <c r="Q26" s="13">
        <v>34000</v>
      </c>
      <c r="R26" s="14">
        <f>SUM(F26:Q26)</f>
        <v>394378.52</v>
      </c>
      <c r="S26" s="14">
        <v>0</v>
      </c>
      <c r="T26" s="15"/>
      <c r="U26" s="44"/>
    </row>
    <row r="27" spans="1:22" s="8" customFormat="1" ht="20.25" customHeight="1">
      <c r="A27" s="16" t="s">
        <v>19</v>
      </c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5"/>
      <c r="U27" s="47"/>
      <c r="V27" s="18"/>
    </row>
    <row r="28" spans="1:21" s="8" customFormat="1" ht="19.5" customHeight="1">
      <c r="A28" s="16" t="s">
        <v>20</v>
      </c>
      <c r="B28" s="12"/>
      <c r="C28" s="12"/>
      <c r="D28" s="12"/>
      <c r="E28" s="12"/>
      <c r="F28" s="14">
        <v>0</v>
      </c>
      <c r="G28" s="14">
        <v>123488.14</v>
      </c>
      <c r="H28" s="14">
        <v>34857.17</v>
      </c>
      <c r="I28" s="14">
        <v>525454.45</v>
      </c>
      <c r="J28" s="14">
        <v>33218.93</v>
      </c>
      <c r="K28" s="14">
        <v>15031.94</v>
      </c>
      <c r="L28" s="14">
        <v>8500</v>
      </c>
      <c r="M28" s="14">
        <v>128868.93</v>
      </c>
      <c r="N28" s="14">
        <v>131393.04</v>
      </c>
      <c r="O28" s="14">
        <v>5606066.22</v>
      </c>
      <c r="P28" s="14">
        <v>2079711.5</v>
      </c>
      <c r="Q28" s="14">
        <v>2022876.27</v>
      </c>
      <c r="R28" s="14">
        <f>SUM(F28:Q28)</f>
        <v>10709466.59</v>
      </c>
      <c r="S28" s="14">
        <v>0</v>
      </c>
      <c r="T28" s="15"/>
      <c r="U28" s="45"/>
    </row>
    <row r="29" spans="1:21" s="8" customFormat="1" ht="19.5" customHeight="1">
      <c r="A29" s="12" t="s">
        <v>21</v>
      </c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v>865802.4</v>
      </c>
      <c r="Q29" s="13">
        <v>4341879.71</v>
      </c>
      <c r="R29" s="14">
        <f>SUM(F29:Q29)</f>
        <v>5207682.11</v>
      </c>
      <c r="S29" s="14">
        <v>0</v>
      </c>
      <c r="T29" s="15"/>
      <c r="U29" s="43"/>
    </row>
    <row r="30" spans="1:21" s="8" customFormat="1" ht="15.75" customHeight="1">
      <c r="A30" s="19" t="s">
        <v>22</v>
      </c>
      <c r="B30" s="20"/>
      <c r="C30" s="20"/>
      <c r="D30" s="20"/>
      <c r="E30" s="20"/>
      <c r="F30" s="13">
        <f aca="true" t="shared" si="4" ref="F30:M30">F15-F25</f>
        <v>15283782.219999999</v>
      </c>
      <c r="G30" s="13">
        <f t="shared" si="4"/>
        <v>15017629.45</v>
      </c>
      <c r="H30" s="13">
        <f t="shared" si="4"/>
        <v>15286973.41</v>
      </c>
      <c r="I30" s="13">
        <f t="shared" si="4"/>
        <v>17168841.87</v>
      </c>
      <c r="J30" s="13">
        <f t="shared" si="4"/>
        <v>22842982.150000002</v>
      </c>
      <c r="K30" s="13">
        <f t="shared" si="4"/>
        <v>18826207.2</v>
      </c>
      <c r="L30" s="13">
        <f t="shared" si="4"/>
        <v>16341544.440000001</v>
      </c>
      <c r="M30" s="13">
        <f t="shared" si="4"/>
        <v>18609455.72</v>
      </c>
      <c r="N30" s="13">
        <f aca="true" t="shared" si="5" ref="N30:S30">N15-N25</f>
        <v>17388340.15</v>
      </c>
      <c r="O30" s="13">
        <f t="shared" si="5"/>
        <v>15682513.620000005</v>
      </c>
      <c r="P30" s="13">
        <f t="shared" si="5"/>
        <v>21246279.1</v>
      </c>
      <c r="Q30" s="13">
        <f t="shared" si="5"/>
        <v>15940128.939999998</v>
      </c>
      <c r="R30" s="13">
        <f t="shared" si="5"/>
        <v>209634678.26999998</v>
      </c>
      <c r="S30" s="21">
        <f t="shared" si="5"/>
        <v>367915.91</v>
      </c>
      <c r="T30" s="15"/>
      <c r="U30" s="45"/>
    </row>
    <row r="31" spans="1:21" s="8" customFormat="1" ht="6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  <c r="U31" s="45"/>
    </row>
    <row r="32" spans="1:19" s="8" customFormat="1" ht="14.25" customHeight="1">
      <c r="A32" s="61" t="s">
        <v>23</v>
      </c>
      <c r="B32" s="62"/>
      <c r="C32" s="62"/>
      <c r="D32" s="62"/>
      <c r="E32" s="62"/>
      <c r="F32" s="62"/>
      <c r="G32" s="62"/>
      <c r="H32" s="63"/>
      <c r="I32" s="60" t="s">
        <v>24</v>
      </c>
      <c r="J32" s="60"/>
      <c r="K32" s="60"/>
      <c r="L32" s="60"/>
      <c r="M32" s="60"/>
      <c r="N32" s="60"/>
      <c r="O32" s="60"/>
      <c r="P32" s="60" t="s">
        <v>25</v>
      </c>
      <c r="Q32" s="60"/>
      <c r="R32" s="60"/>
      <c r="S32" s="60"/>
    </row>
    <row r="33" spans="1:19" s="8" customFormat="1" ht="12.75" customHeight="1">
      <c r="A33" s="25" t="s">
        <v>26</v>
      </c>
      <c r="B33" s="26"/>
      <c r="C33" s="27"/>
      <c r="D33" s="27"/>
      <c r="E33" s="28"/>
      <c r="F33" s="29"/>
      <c r="G33" s="29"/>
      <c r="H33" s="29"/>
      <c r="I33" s="30"/>
      <c r="J33" s="31"/>
      <c r="K33" s="56"/>
      <c r="L33" s="56"/>
      <c r="M33" s="56"/>
      <c r="N33" s="52">
        <v>13920623851.29</v>
      </c>
      <c r="O33" s="52"/>
      <c r="P33" s="30"/>
      <c r="Q33" s="31"/>
      <c r="R33" s="31"/>
      <c r="S33" s="32" t="s">
        <v>27</v>
      </c>
    </row>
    <row r="34" spans="1:19" s="8" customFormat="1" ht="12" customHeight="1">
      <c r="A34" s="51" t="s">
        <v>28</v>
      </c>
      <c r="B34" s="51"/>
      <c r="C34" s="51"/>
      <c r="D34" s="51"/>
      <c r="E34" s="51"/>
      <c r="F34" s="51"/>
      <c r="G34" s="51"/>
      <c r="H34" s="51"/>
      <c r="I34" s="30"/>
      <c r="J34" s="31"/>
      <c r="K34" s="31"/>
      <c r="L34" s="33"/>
      <c r="M34" s="31"/>
      <c r="N34" s="52">
        <v>0</v>
      </c>
      <c r="O34" s="52"/>
      <c r="P34" s="30"/>
      <c r="Q34" s="31"/>
      <c r="R34" s="31"/>
      <c r="S34" s="32" t="s">
        <v>27</v>
      </c>
    </row>
    <row r="35" spans="1:19" s="8" customFormat="1" ht="12" customHeight="1">
      <c r="A35" s="51" t="s">
        <v>29</v>
      </c>
      <c r="B35" s="51"/>
      <c r="C35" s="51"/>
      <c r="D35" s="51"/>
      <c r="E35" s="51"/>
      <c r="F35" s="51"/>
      <c r="G35" s="51"/>
      <c r="H35" s="51"/>
      <c r="I35" s="30"/>
      <c r="J35" s="31"/>
      <c r="K35" s="31"/>
      <c r="L35" s="33"/>
      <c r="M35" s="31"/>
      <c r="N35" s="52">
        <f>N33-N34</f>
        <v>13920623851.29</v>
      </c>
      <c r="O35" s="52"/>
      <c r="P35" s="30"/>
      <c r="Q35" s="31"/>
      <c r="R35" s="31"/>
      <c r="S35" s="32" t="s">
        <v>27</v>
      </c>
    </row>
    <row r="36" spans="1:19" s="8" customFormat="1" ht="12.75" customHeight="1">
      <c r="A36" s="54" t="s">
        <v>30</v>
      </c>
      <c r="B36" s="54"/>
      <c r="C36" s="54"/>
      <c r="D36" s="54"/>
      <c r="E36" s="54"/>
      <c r="F36" s="54"/>
      <c r="G36" s="54"/>
      <c r="H36" s="24"/>
      <c r="I36" s="34"/>
      <c r="J36" s="35"/>
      <c r="K36" s="35"/>
      <c r="L36" s="35"/>
      <c r="M36" s="35"/>
      <c r="N36" s="55">
        <f>R30+S30</f>
        <v>210002594.17999998</v>
      </c>
      <c r="O36" s="55"/>
      <c r="P36" s="34"/>
      <c r="Q36" s="35"/>
      <c r="R36" s="35"/>
      <c r="S36" s="41">
        <f>N36/N35</f>
        <v>0.015085717164934342</v>
      </c>
    </row>
    <row r="37" spans="1:21" s="8" customFormat="1" ht="15" customHeight="1">
      <c r="A37" s="51" t="s">
        <v>31</v>
      </c>
      <c r="B37" s="51"/>
      <c r="C37" s="51"/>
      <c r="D37" s="51"/>
      <c r="E37" s="51"/>
      <c r="F37" s="51"/>
      <c r="G37" s="51"/>
      <c r="H37" s="51"/>
      <c r="I37" s="36"/>
      <c r="J37" s="22"/>
      <c r="K37" s="22"/>
      <c r="L37" s="33"/>
      <c r="M37" s="22"/>
      <c r="N37" s="52">
        <f>N35*S37</f>
        <v>278412477.02580005</v>
      </c>
      <c r="O37" s="52"/>
      <c r="P37" s="36"/>
      <c r="Q37" s="22"/>
      <c r="R37" s="22"/>
      <c r="S37" s="37">
        <v>0.02</v>
      </c>
      <c r="U37" s="42"/>
    </row>
    <row r="38" spans="1:19" s="8" customFormat="1" ht="15" customHeight="1">
      <c r="A38" s="51" t="s">
        <v>32</v>
      </c>
      <c r="B38" s="51"/>
      <c r="C38" s="51"/>
      <c r="D38" s="51"/>
      <c r="E38" s="51"/>
      <c r="F38" s="51"/>
      <c r="G38" s="51"/>
      <c r="H38" s="51"/>
      <c r="I38" s="36"/>
      <c r="J38" s="22"/>
      <c r="K38" s="22"/>
      <c r="L38" s="33"/>
      <c r="M38" s="22"/>
      <c r="N38" s="52">
        <f>N35*S38+0.01</f>
        <v>264491853.18451</v>
      </c>
      <c r="O38" s="52"/>
      <c r="P38" s="36"/>
      <c r="Q38" s="22"/>
      <c r="R38" s="22"/>
      <c r="S38" s="48">
        <v>0.019</v>
      </c>
    </row>
    <row r="39" spans="1:19" s="8" customFormat="1" ht="15" customHeight="1">
      <c r="A39" s="51" t="s">
        <v>33</v>
      </c>
      <c r="B39" s="51"/>
      <c r="C39" s="51"/>
      <c r="D39" s="51"/>
      <c r="E39" s="51"/>
      <c r="F39" s="51"/>
      <c r="G39" s="51"/>
      <c r="H39" s="51"/>
      <c r="I39" s="36"/>
      <c r="J39" s="22"/>
      <c r="K39" s="22"/>
      <c r="L39" s="33"/>
      <c r="M39" s="22"/>
      <c r="N39" s="52">
        <f>N35*S39+0.01</f>
        <v>250571229.33321998</v>
      </c>
      <c r="O39" s="52"/>
      <c r="P39" s="36"/>
      <c r="Q39" s="22"/>
      <c r="R39" s="22"/>
      <c r="S39" s="48">
        <v>0.018</v>
      </c>
    </row>
    <row r="40" spans="1:19" s="18" customFormat="1" ht="12">
      <c r="A40" s="38" t="s">
        <v>41</v>
      </c>
      <c r="B40" s="38"/>
      <c r="C40" s="38"/>
      <c r="D40" s="38"/>
      <c r="E40" s="38"/>
      <c r="F40" s="38"/>
      <c r="G40" s="3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20" s="8" customFormat="1" ht="25.5" customHeight="1">
      <c r="A41" s="53" t="s">
        <v>34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15"/>
    </row>
    <row r="42" spans="1:19" s="8" customFormat="1" ht="25.5" customHeight="1">
      <c r="A42" s="53" t="s">
        <v>38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="5" customFormat="1" ht="3" customHeight="1" hidden="1"/>
    <row r="44" s="5" customFormat="1" ht="17.25" customHeight="1">
      <c r="A44" s="40" t="s">
        <v>40</v>
      </c>
    </row>
    <row r="45" s="5" customFormat="1" ht="12">
      <c r="A45" s="46"/>
    </row>
    <row r="46" s="5" customFormat="1" ht="11.25"/>
    <row r="47" spans="1:19" s="5" customFormat="1" ht="11.25">
      <c r="A47" s="49" t="s">
        <v>36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5" customFormat="1" ht="11.25">
      <c r="A48" s="50" t="s">
        <v>37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53" spans="1:19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</sheetData>
  <sheetProtection selectLockedCells="1" selectUnlockedCells="1"/>
  <mergeCells count="34">
    <mergeCell ref="A53:H53"/>
    <mergeCell ref="I53:O53"/>
    <mergeCell ref="P53:S53"/>
    <mergeCell ref="A4:S4"/>
    <mergeCell ref="A5:S5"/>
    <mergeCell ref="A7:S7"/>
    <mergeCell ref="A8:S8"/>
    <mergeCell ref="A9:S9"/>
    <mergeCell ref="A10:S10"/>
    <mergeCell ref="A12:E14"/>
    <mergeCell ref="F12:S12"/>
    <mergeCell ref="F13:R13"/>
    <mergeCell ref="S13:S14"/>
    <mergeCell ref="I32:O32"/>
    <mergeCell ref="P32:S32"/>
    <mergeCell ref="A32:H32"/>
    <mergeCell ref="K33:M33"/>
    <mergeCell ref="N33:O33"/>
    <mergeCell ref="A34:H34"/>
    <mergeCell ref="N34:O34"/>
    <mergeCell ref="A35:H35"/>
    <mergeCell ref="N35:O35"/>
    <mergeCell ref="A36:G36"/>
    <mergeCell ref="N36:O36"/>
    <mergeCell ref="A37:H37"/>
    <mergeCell ref="N37:O37"/>
    <mergeCell ref="A38:H38"/>
    <mergeCell ref="N38:O38"/>
    <mergeCell ref="A47:S47"/>
    <mergeCell ref="A48:S48"/>
    <mergeCell ref="A39:H39"/>
    <mergeCell ref="N39:O39"/>
    <mergeCell ref="A41:S41"/>
    <mergeCell ref="A42:S42"/>
  </mergeCells>
  <printOptions/>
  <pageMargins left="0.7875" right="1.1611111111111112" top="0.39375" bottom="0.39375" header="0.5118055555555555" footer="0.5118055555555555"/>
  <pageSetup fitToHeight="1" fitToWidth="1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2019-09-26T15:14:10Z</cp:lastPrinted>
  <dcterms:modified xsi:type="dcterms:W3CDTF">2019-10-01T13:12:32Z</dcterms:modified>
  <cp:category/>
  <cp:version/>
  <cp:contentType/>
  <cp:contentStatus/>
</cp:coreProperties>
</file>