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Anexo 1 - Dem Desp Pessoal" sheetId="1" r:id="rId1"/>
    <sheet name="Anexo 5 - Disponibilidade e RP" sheetId="2" r:id="rId2"/>
    <sheet name="Anexo 6 - Simplificado " sheetId="3" r:id="rId3"/>
  </sheets>
  <definedNames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0">(#REF!,#REF!)</definedName>
    <definedName name="Planilha_1ÁreaTotal">(#REF!,#REF!)</definedName>
    <definedName name="Planilha_1CabGráfico" localSheetId="0">#REF!</definedName>
    <definedName name="Planilha_1CabGráfico">#REF!</definedName>
    <definedName name="Planilha_1TítCols" localSheetId="0">(#REF!,#REF!)</definedName>
    <definedName name="Planilha_1TítCols">(#REF!,#REF!)</definedName>
    <definedName name="Planilha_1TítLins" localSheetId="0">#REF!</definedName>
    <definedName name="Planilha_1TítLins">#REF!</definedName>
    <definedName name="Planilha_2ÁreaTotal" localSheetId="0">(#REF!,#REF!)</definedName>
    <definedName name="Planilha_2ÁreaTotal">(#REF!,#REF!)</definedName>
    <definedName name="Planilha_2CabGráfico" localSheetId="0">#REF!</definedName>
    <definedName name="Planilha_2CabGráfico">#REF!</definedName>
    <definedName name="Planilha_2TítCols" localSheetId="0">(#REF!,#REF!)</definedName>
    <definedName name="Planilha_2TítCols">(#REF!,#REF!)</definedName>
    <definedName name="Planilha_2TítLins" localSheetId="0">#REF!</definedName>
    <definedName name="Planilha_2TítLins">#REF!</definedName>
    <definedName name="Planilha_3ÁreaTotal" localSheetId="0">(#REF!,#REF!)</definedName>
    <definedName name="Planilha_3ÁreaTotal">(#REF!,#REF!)</definedName>
    <definedName name="Planilha_3CabGráfico" localSheetId="0">#REF!</definedName>
    <definedName name="Planilha_3CabGráfico">#REF!</definedName>
    <definedName name="Planilha_3TítCols" localSheetId="0">(#REF!,#REF!)</definedName>
    <definedName name="Planilha_3TítCols">(#REF!,#REF!)</definedName>
    <definedName name="Planilha_3TítLins" localSheetId="0">#REF!</definedName>
    <definedName name="Planilha_3TítLins">#REF!</definedName>
    <definedName name="Planilha_4ÁreaTotal" localSheetId="0">(#REF!,#REF!)</definedName>
    <definedName name="Planilha_4ÁreaTotal">(#REF!,#REF!)</definedName>
    <definedName name="Planilha_4TítCols" localSheetId="0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<sst xmlns="http://schemas.openxmlformats.org/spreadsheetml/2006/main" count="140" uniqueCount="110">
  <si>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</si>
  <si>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</si>
  <si>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</si>
  <si>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</si>
  <si>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</si>
  <si>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 xml:space="preserve">                                                                                                                            DESPESAS EXECUTADAS</t>
  </si>
  <si>
    <t>LIQUIDADAS</t>
  </si>
  <si>
    <t>TOTAL (ÚLTIMOS 12 MESES)
( a )</t>
  </si>
  <si>
    <t>DESPESA BRUTA COM PESSOAL (I)</t>
  </si>
  <si>
    <t>Pessoal Ativo</t>
  </si>
  <si>
    <t>Obrigações Patronais</t>
  </si>
  <si>
    <t>Benefícios Previdenciários</t>
  </si>
  <si>
    <t>Pessoal Inativo e Pensionistas</t>
  </si>
  <si>
    <t>Aposentadoria, Reserva e Reforma</t>
  </si>
  <si>
    <t>Pensões</t>
  </si>
  <si>
    <t>Outros Benefícios Previdenciários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</si>
  <si>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</si>
  <si>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</si>
  <si>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</si>
  <si>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</si>
  <si>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</si>
  <si>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</si>
  <si>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</si>
  <si>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</si>
  <si>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</si>
  <si>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</si>
  <si>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</si>
  <si>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 xml:space="preserve"> - </t>
  </si>
  <si>
    <t>(-) Transf. Obrigatórias da União relativas às emendas individuais (V) (§ 13, art. 166 da CF)</t>
  </si>
  <si>
    <t xml:space="preserve"> = RECEITA CORRENTE LÍQUIDA 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</si>
  <si>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</si>
  <si>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</si>
  <si>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</si>
  <si>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</si>
  <si>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</si>
  <si>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      MARCOS ANDRÉ ABENSUR               ELAYNE DE LIMA PEREIRA</t>
  </si>
  <si>
    <t>Diretor de Orçamento e Finanças                  Chefe do Controle Interno</t>
  </si>
  <si>
    <t>DEMONSTRATIVO DA DISPONIBILIDADE DE CAIXA E DOS RESTOS A PAGAR</t>
  </si>
  <si>
    <t xml:space="preserve"> RGF – ANEXO 5 (LRF, art. 55, Inciso III, alíneas "a"  e  "b")</t>
  </si>
  <si>
    <t>IDENTIFICAÇÃO DOS RECURSOS</t>
  </si>
  <si>
    <t xml:space="preserve">DISPONIBILIDADE DE CAIXA BRUTA </t>
  </si>
  <si>
    <t>OBRIGAÇÕES FINANCEIRAS</t>
  </si>
  <si>
    <t xml:space="preserve">INSUFICIÊNCIA FINANCEIRA VERIFICADA NO CONSÓCIO PÚBLICO </t>
  </si>
  <si>
    <t>DISPONIBILIDADE DE CAIXA LÍQUIDA (ANTES DA INSCRIÇÃO EM RESTOS A PAGAR NÃO PROCESSADOS DO EXERCÍCIO)1</t>
  </si>
  <si>
    <t>RESTOS A PAGAR EMPENHADOS E NÃO LIQUIDADOS DO EXERCÍCIO</t>
  </si>
  <si>
    <t>EMPENHOS NÃO LIQUIDADOS CANCELADOS (NÃO INSCRITOS POR INSUFICIÊNCIA FINANCEIRA)</t>
  </si>
  <si>
    <t xml:space="preserve">Restos a Pagar Liquidados e Não Pagos </t>
  </si>
  <si>
    <t>Restos a Pagar Empenhados e Não Liquidados de Exercícios Anteriores</t>
  </si>
  <si>
    <t>Demais Obrigaçãoes Financeiras</t>
  </si>
  <si>
    <t>De Exercícios Anteriores</t>
  </si>
  <si>
    <t>Do Exercício</t>
  </si>
  <si>
    <t>(a)</t>
  </si>
  <si>
    <t>(b)</t>
  </si>
  <si>
    <t>(c)</t>
  </si>
  <si>
    <t>(d)</t>
  </si>
  <si>
    <t>(e)</t>
  </si>
  <si>
    <t>(f)</t>
  </si>
  <si>
    <t>(g) = (a – (b + c + d + e)-f)</t>
  </si>
  <si>
    <t>TOTAL DOS RECURSOS VINCULADOS (I)</t>
  </si>
  <si>
    <t>Convênios MPE/SDH</t>
  </si>
  <si>
    <t>Garantias Contratuais</t>
  </si>
  <si>
    <t>TOTAL DOS RECURSOS NÃO VINCULADOS (II)</t>
  </si>
  <si>
    <t>Recursos Ordinários</t>
  </si>
  <si>
    <t>TOTAL (III) = (I + II)</t>
  </si>
  <si>
    <r>
      <rPr>
        <sz val="7"/>
        <rFont val="Times New Roman"/>
        <family val="1"/>
      </rPr>
      <t>REGIME PRÓPRIO DE PREVIDÊNCIA DOS SERVIDORES</t>
    </r>
    <r>
      <rPr>
        <vertAlign val="superscript"/>
        <sz val="7"/>
        <rFont val="Times New Roman"/>
        <family val="1"/>
      </rPr>
      <t>1</t>
    </r>
  </si>
  <si>
    <t xml:space="preserve">Nota: </t>
  </si>
  <si>
    <t xml:space="preserve">1. Essa coluna poderá apresentar valor negativo, indicando, nesse caso, insuficiência de caixa após o registro das obrigações financeiras. </t>
  </si>
  <si>
    <t xml:space="preserve">      MARCOS ANDRÉ ABENSUR              ELAYNE DE LIMA PEREIRA</t>
  </si>
  <si>
    <t xml:space="preserve">DEMONSTRATIVO SIMPLIFICADO DO RELATÓRIO DA GESTÃO FISCAL </t>
  </si>
  <si>
    <t xml:space="preserve"> LRF, art. 48 - Anexo 6</t>
  </si>
  <si>
    <t>RECEITA CORRENTE LÍQUIDA</t>
  </si>
  <si>
    <t>VALOR ATÉ O BIMESTRE</t>
  </si>
  <si>
    <t>VALOR ATÉ O QUADRIMESTRE</t>
  </si>
  <si>
    <t>Receita Corrente líquida</t>
  </si>
  <si>
    <t>% SOBRE A RCL</t>
  </si>
  <si>
    <t>Despesa Total com Pessoal - DTP</t>
  </si>
  <si>
    <t>Limite Máximo (incisos I, II e III, art. 20 da LRF) - 2,00%</t>
  </si>
  <si>
    <t>Limite Prudencial  (parágrafo único, art. 22 da LRF) - 1,90%&gt;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</si>
  <si>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</si>
  <si>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</si>
  <si>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</si>
  <si>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</si>
  <si>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</si>
  <si>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</si>
  <si>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</si>
  <si>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</si>
  <si>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</si>
  <si>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</si>
  <si>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RESTOS A PAGAR</t>
  </si>
  <si>
    <t>INSCRIÇÃO EM RESTOS A PAGAR NÃO PROCESSADOS DO EXERCÍCIO</t>
  </si>
  <si>
    <t>DISPONIBILIDADE DE CAIXA LÍQUIDA (ANTES DA INSCRIÇÃO EM RESTOS A PAGAR NÃO PROCESSADOS DO EXERCÍCIO)</t>
  </si>
  <si>
    <t>EM RESTOS A PAGAR NÃO PROCESSADOS</t>
  </si>
  <si>
    <t>Valor Total</t>
  </si>
  <si>
    <t>INSCRITAS EM  RESTOS A PAGAR NÃO PROCESSA-DOS      (b)
(b)</t>
  </si>
  <si>
    <t>Janeiro/2018  a  Dezembro/2018</t>
  </si>
  <si>
    <t>Janeiro/2018 a Dezembro/2018</t>
  </si>
  <si>
    <t>Limite de Alerta  (inciso II do §1º do art. 59 da LRF) - 1,80%&gt;</t>
  </si>
  <si>
    <t>LEDA MARA NASCIMENTO ALBUQUERQUE                                        MARCOS ANDRÉ ABENSUR                                   ELAYNE DE LIMA PEREIRA</t>
  </si>
  <si>
    <t xml:space="preserve">       Procuradora-Geral de Justiça                                                     Diretor de Orçamento e Finanças                                  Chefe do Controle Interno</t>
  </si>
  <si>
    <t>Manaus-AM, 25 de Janeiro de 2019.</t>
  </si>
  <si>
    <t xml:space="preserve">         LEDA MARA NASCIMENTO LABUQUERQUE</t>
  </si>
  <si>
    <t xml:space="preserve">        Procuradora-Geral de Justiça</t>
  </si>
  <si>
    <t>Manaus-AM, 25 de janeiro de 2019.</t>
  </si>
  <si>
    <t xml:space="preserve"> LEDA MARA NASCIMENTO ALBUQUERQUE</t>
  </si>
  <si>
    <t>Procuradora-Geral de Justiça</t>
  </si>
  <si>
    <t>FONTE: AFI/SEFAZ/ MPE/PGJ/DOF 23.01.2019</t>
  </si>
  <si>
    <t>FONTE: AFI/SEFAZ/ MPE/PGJ/DOF 23.01.2019.</t>
  </si>
  <si>
    <t>Nota:  As despesas de exercícios anteriores correspondem à Parcela Autônoma de Equivalência–PAE do período de setembro/1994 a outubro/2002,  a CPP-FPREV e outras despesas com pessoal de períodos anteriores conforme disposto no art. 19, inciso IV da LC 101/2000  -  LRF.  No montante das despesas com exercícios anteriores foram computadas as parcelas remuneratórias e indenizatórias.</t>
  </si>
  <si>
    <t>Destaques FAMP</t>
  </si>
  <si>
    <t>Vencimentos, Vantagens e Outras Desp. Variáveis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</si>
</sst>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mm/yy"/>
    <numFmt numFmtId="166" formatCode="_-* #,##0.00_-;\-* #,##0.00_-;_-* \-??_-;_-@_-"/>
    <numFmt numFmtId="167" formatCode="#,##0.00_ ;\-#,##0.00\ "/>
    <numFmt numFmtId="168" formatCode="0.0"/>
    <numFmt numFmtId="169" formatCode="mmm/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"/>
    <numFmt numFmtId="175" formatCode="#,##0.0000"/>
    <numFmt numFmtId="176" formatCode="#,##0.00000"/>
    <numFmt numFmtId="177" formatCode="#,##0.000000"/>
    <numFmt numFmtId="178" formatCode="0.0%"/>
  </numFmts>
  <fonts count="53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7"/>
      <name val="Cambria"/>
      <family val="1"/>
    </font>
    <font>
      <b/>
      <sz val="7"/>
      <name val="Arial"/>
      <family val="2"/>
    </font>
    <font>
      <vertAlign val="superscript"/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6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50">
      <alignment/>
      <protection/>
    </xf>
    <xf numFmtId="0" fontId="1" fillId="0" borderId="0" xfId="50" applyNumberFormat="1" applyFont="1" applyFill="1" applyAlignment="1">
      <alignment/>
      <protection/>
    </xf>
    <xf numFmtId="0" fontId="2" fillId="0" borderId="0" xfId="50" applyNumberFormat="1" applyFont="1" applyFill="1" applyAlignment="1">
      <alignment/>
      <protection/>
    </xf>
    <xf numFmtId="0" fontId="2" fillId="0" borderId="0" xfId="50" applyNumberFormat="1" applyFont="1" applyFill="1" applyAlignment="1">
      <alignment horizontal="center"/>
      <protection/>
    </xf>
    <xf numFmtId="0" fontId="3" fillId="0" borderId="0" xfId="50" applyFont="1">
      <alignment/>
      <protection/>
    </xf>
    <xf numFmtId="0" fontId="5" fillId="0" borderId="0" xfId="50" applyNumberFormat="1" applyFont="1" applyFill="1" applyAlignment="1">
      <alignment/>
      <protection/>
    </xf>
    <xf numFmtId="164" fontId="5" fillId="0" borderId="0" xfId="50" applyNumberFormat="1" applyFont="1" applyFill="1" applyAlignment="1">
      <alignment horizontal="right"/>
      <protection/>
    </xf>
    <xf numFmtId="0" fontId="6" fillId="0" borderId="0" xfId="50" applyFont="1">
      <alignment/>
      <protection/>
    </xf>
    <xf numFmtId="0" fontId="7" fillId="0" borderId="0" xfId="50" applyNumberFormat="1" applyFont="1" applyFill="1" applyBorder="1" applyAlignment="1">
      <alignment horizontal="center"/>
      <protection/>
    </xf>
    <xf numFmtId="165" fontId="3" fillId="33" borderId="10" xfId="50" applyNumberFormat="1" applyFont="1" applyFill="1" applyBorder="1" applyAlignment="1">
      <alignment horizontal="center" vertical="center" wrapText="1"/>
      <protection/>
    </xf>
    <xf numFmtId="0" fontId="3" fillId="33" borderId="11" xfId="50" applyNumberFormat="1" applyFont="1" applyFill="1" applyBorder="1" applyAlignment="1">
      <alignment horizontal="center" vertical="center" wrapText="1"/>
      <protection/>
    </xf>
    <xf numFmtId="0" fontId="3" fillId="0" borderId="10" xfId="50" applyNumberFormat="1" applyFont="1" applyFill="1" applyBorder="1" applyAlignment="1">
      <alignment wrapText="1"/>
      <protection/>
    </xf>
    <xf numFmtId="4" fontId="3" fillId="0" borderId="10" xfId="63" applyNumberFormat="1" applyFont="1" applyFill="1" applyBorder="1" applyAlignment="1" applyProtection="1">
      <alignment horizontal="right" wrapText="1"/>
      <protection/>
    </xf>
    <xf numFmtId="4" fontId="3" fillId="0" borderId="10" xfId="63" applyNumberFormat="1" applyFont="1" applyFill="1" applyBorder="1" applyAlignment="1" applyProtection="1">
      <alignment horizontal="right"/>
      <protection/>
    </xf>
    <xf numFmtId="0" fontId="6" fillId="0" borderId="0" xfId="50" applyFont="1" applyBorder="1">
      <alignment/>
      <protection/>
    </xf>
    <xf numFmtId="0" fontId="3" fillId="0" borderId="10" xfId="50" applyNumberFormat="1" applyFont="1" applyFill="1" applyBorder="1" applyAlignment="1">
      <alignment horizontal="left" wrapText="1"/>
      <protection/>
    </xf>
    <xf numFmtId="4" fontId="3" fillId="34" borderId="10" xfId="63" applyNumberFormat="1" applyFont="1" applyFill="1" applyBorder="1" applyAlignment="1" applyProtection="1">
      <alignment horizontal="right"/>
      <protection/>
    </xf>
    <xf numFmtId="0" fontId="6" fillId="0" borderId="0" xfId="50" applyFont="1" applyFill="1">
      <alignment/>
      <protection/>
    </xf>
    <xf numFmtId="0" fontId="3" fillId="0" borderId="12" xfId="50" applyNumberFormat="1" applyFont="1" applyFill="1" applyBorder="1" applyAlignment="1">
      <alignment wrapText="1"/>
      <protection/>
    </xf>
    <xf numFmtId="0" fontId="3" fillId="0" borderId="13" xfId="50" applyNumberFormat="1" applyFont="1" applyFill="1" applyBorder="1" applyAlignment="1">
      <alignment wrapText="1"/>
      <protection/>
    </xf>
    <xf numFmtId="4" fontId="3" fillId="0" borderId="14" xfId="63" applyNumberFormat="1" applyFont="1" applyFill="1" applyBorder="1" applyAlignment="1" applyProtection="1">
      <alignment horizontal="right"/>
      <protection/>
    </xf>
    <xf numFmtId="0" fontId="5" fillId="0" borderId="15" xfId="50" applyNumberFormat="1" applyFont="1" applyFill="1" applyBorder="1" applyAlignment="1">
      <alignment wrapText="1"/>
      <protection/>
    </xf>
    <xf numFmtId="0" fontId="5" fillId="0" borderId="15" xfId="50" applyNumberFormat="1" applyFont="1" applyFill="1" applyBorder="1" applyAlignment="1">
      <alignment horizontal="center"/>
      <protection/>
    </xf>
    <xf numFmtId="0" fontId="8" fillId="33" borderId="15" xfId="50" applyNumberFormat="1" applyFont="1" applyFill="1" applyBorder="1" applyAlignment="1">
      <alignment horizontal="center" wrapText="1"/>
      <protection/>
    </xf>
    <xf numFmtId="0" fontId="3" fillId="0" borderId="16" xfId="50" applyNumberFormat="1" applyFont="1" applyFill="1" applyBorder="1" applyAlignment="1">
      <alignment wrapText="1"/>
      <protection/>
    </xf>
    <xf numFmtId="0" fontId="8" fillId="0" borderId="17" xfId="50" applyNumberFormat="1" applyFont="1" applyFill="1" applyBorder="1" applyAlignment="1">
      <alignment horizontal="center" wrapText="1"/>
      <protection/>
    </xf>
    <xf numFmtId="0" fontId="8" fillId="0" borderId="10" xfId="50" applyNumberFormat="1" applyFont="1" applyFill="1" applyBorder="1" applyAlignment="1">
      <alignment horizontal="center" wrapText="1"/>
      <protection/>
    </xf>
    <xf numFmtId="0" fontId="8" fillId="0" borderId="16" xfId="50" applyNumberFormat="1" applyFont="1" applyFill="1" applyBorder="1" applyAlignment="1">
      <alignment horizontal="center" wrapText="1"/>
      <protection/>
    </xf>
    <xf numFmtId="0" fontId="8" fillId="0" borderId="15" xfId="50" applyNumberFormat="1" applyFont="1" applyFill="1" applyBorder="1" applyAlignment="1">
      <alignment horizontal="center" wrapText="1"/>
      <protection/>
    </xf>
    <xf numFmtId="0" fontId="9" fillId="0" borderId="16" xfId="50" applyNumberFormat="1" applyFont="1" applyFill="1" applyBorder="1" applyAlignment="1">
      <alignment horizontal="center" wrapText="1"/>
      <protection/>
    </xf>
    <xf numFmtId="0" fontId="9" fillId="0" borderId="15" xfId="50" applyNumberFormat="1" applyFont="1" applyFill="1" applyBorder="1" applyAlignment="1">
      <alignment horizontal="center" wrapText="1"/>
      <protection/>
    </xf>
    <xf numFmtId="0" fontId="9" fillId="0" borderId="17" xfId="50" applyNumberFormat="1" applyFont="1" applyFill="1" applyBorder="1" applyAlignment="1">
      <alignment horizontal="center"/>
      <protection/>
    </xf>
    <xf numFmtId="166" fontId="5" fillId="0" borderId="15" xfId="50" applyNumberFormat="1" applyFont="1" applyFill="1" applyBorder="1" applyAlignment="1">
      <alignment wrapText="1"/>
      <protection/>
    </xf>
    <xf numFmtId="0" fontId="9" fillId="33" borderId="16" xfId="50" applyNumberFormat="1" applyFont="1" applyFill="1" applyBorder="1" applyAlignment="1">
      <alignment horizontal="center" wrapText="1"/>
      <protection/>
    </xf>
    <xf numFmtId="0" fontId="9" fillId="33" borderId="15" xfId="50" applyNumberFormat="1" applyFont="1" applyFill="1" applyBorder="1" applyAlignment="1">
      <alignment horizontal="center" wrapText="1"/>
      <protection/>
    </xf>
    <xf numFmtId="0" fontId="5" fillId="0" borderId="16" xfId="50" applyNumberFormat="1" applyFont="1" applyFill="1" applyBorder="1" applyAlignment="1">
      <alignment wrapText="1"/>
      <protection/>
    </xf>
    <xf numFmtId="9" fontId="5" fillId="0" borderId="17" xfId="50" applyNumberFormat="1" applyFont="1" applyFill="1" applyBorder="1" applyAlignment="1">
      <alignment horizontal="center"/>
      <protection/>
    </xf>
    <xf numFmtId="0" fontId="3" fillId="0" borderId="18" xfId="50" applyNumberFormat="1" applyFont="1" applyFill="1" applyBorder="1" applyAlignment="1">
      <alignment/>
      <protection/>
    </xf>
    <xf numFmtId="0" fontId="5" fillId="0" borderId="18" xfId="50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164" fontId="10" fillId="0" borderId="13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166" fontId="6" fillId="0" borderId="0" xfId="63" applyFont="1" applyFill="1" applyBorder="1" applyAlignment="1" applyProtection="1">
      <alignment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166" fontId="10" fillId="0" borderId="0" xfId="63" applyFont="1" applyFill="1" applyBorder="1" applyAlignment="1" applyProtection="1">
      <alignment horizontal="right" vertical="center" wrapText="1"/>
      <protection/>
    </xf>
    <xf numFmtId="2" fontId="6" fillId="0" borderId="19" xfId="0" applyNumberFormat="1" applyFont="1" applyFill="1" applyBorder="1" applyAlignment="1">
      <alignment horizontal="right" wrapText="1"/>
    </xf>
    <xf numFmtId="168" fontId="6" fillId="0" borderId="19" xfId="0" applyNumberFormat="1" applyFont="1" applyFill="1" applyBorder="1" applyAlignment="1">
      <alignment horizontal="right" wrapText="1"/>
    </xf>
    <xf numFmtId="168" fontId="6" fillId="0" borderId="0" xfId="0" applyNumberFormat="1" applyFont="1" applyFill="1" applyBorder="1" applyAlignment="1">
      <alignment horizontal="right" wrapText="1"/>
    </xf>
    <xf numFmtId="166" fontId="10" fillId="0" borderId="11" xfId="63" applyFont="1" applyFill="1" applyBorder="1" applyAlignment="1" applyProtection="1">
      <alignment horizontal="center"/>
      <protection/>
    </xf>
    <xf numFmtId="40" fontId="10" fillId="0" borderId="19" xfId="0" applyNumberFormat="1" applyFont="1" applyFill="1" applyBorder="1" applyAlignment="1">
      <alignment horizontal="right" vertical="top" wrapText="1"/>
    </xf>
    <xf numFmtId="0" fontId="11" fillId="0" borderId="19" xfId="0" applyFont="1" applyBorder="1" applyAlignment="1">
      <alignment horizontal="left" vertical="center" wrapText="1"/>
    </xf>
    <xf numFmtId="166" fontId="6" fillId="0" borderId="19" xfId="63" applyFont="1" applyFill="1" applyBorder="1" applyAlignment="1" applyProtection="1">
      <alignment horizontal="right" wrapText="1"/>
      <protection/>
    </xf>
    <xf numFmtId="166" fontId="10" fillId="0" borderId="19" xfId="63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4" fontId="7" fillId="0" borderId="21" xfId="0" applyNumberFormat="1" applyFont="1" applyFill="1" applyBorder="1" applyAlignment="1">
      <alignment horizontal="right" wrapText="1"/>
    </xf>
    <xf numFmtId="4" fontId="7" fillId="0" borderId="19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/>
    </xf>
    <xf numFmtId="166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/>
    </xf>
    <xf numFmtId="4" fontId="7" fillId="33" borderId="1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right"/>
    </xf>
    <xf numFmtId="40" fontId="10" fillId="0" borderId="10" xfId="0" applyNumberFormat="1" applyFont="1" applyBorder="1" applyAlignment="1">
      <alignment horizontal="right" vertical="top" wrapText="1"/>
    </xf>
    <xf numFmtId="0" fontId="10" fillId="0" borderId="18" xfId="50" applyNumberFormat="1" applyFont="1" applyFill="1" applyBorder="1" applyAlignment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" fillId="33" borderId="16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/>
    </xf>
    <xf numFmtId="0" fontId="0" fillId="0" borderId="18" xfId="50" applyBorder="1">
      <alignment/>
      <protection/>
    </xf>
    <xf numFmtId="0" fontId="2" fillId="0" borderId="16" xfId="0" applyNumberFormat="1" applyFont="1" applyFill="1" applyBorder="1" applyAlignment="1">
      <alignment wrapText="1"/>
    </xf>
    <xf numFmtId="0" fontId="0" fillId="0" borderId="13" xfId="50" applyBorder="1">
      <alignment/>
      <protection/>
    </xf>
    <xf numFmtId="0" fontId="2" fillId="0" borderId="0" xfId="0" applyNumberFormat="1" applyFont="1" applyFill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6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wrapText="1"/>
    </xf>
    <xf numFmtId="166" fontId="2" fillId="0" borderId="20" xfId="63" applyFont="1" applyFill="1" applyBorder="1" applyAlignment="1" applyProtection="1">
      <alignment/>
      <protection/>
    </xf>
    <xf numFmtId="10" fontId="2" fillId="0" borderId="19" xfId="0" applyNumberFormat="1" applyFont="1" applyFill="1" applyBorder="1" applyAlignment="1">
      <alignment horizontal="center"/>
    </xf>
    <xf numFmtId="0" fontId="0" fillId="0" borderId="0" xfId="50" applyBorder="1">
      <alignment/>
      <protection/>
    </xf>
    <xf numFmtId="0" fontId="2" fillId="0" borderId="14" xfId="0" applyNumberFormat="1" applyFont="1" applyFill="1" applyBorder="1" applyAlignment="1">
      <alignment wrapText="1"/>
    </xf>
    <xf numFmtId="166" fontId="2" fillId="0" borderId="12" xfId="63" applyFont="1" applyFill="1" applyBorder="1" applyAlignment="1" applyProtection="1">
      <alignment/>
      <protection/>
    </xf>
    <xf numFmtId="10" fontId="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66" fontId="2" fillId="0" borderId="14" xfId="63" applyFont="1" applyFill="1" applyBorder="1" applyAlignment="1" applyProtection="1">
      <alignment/>
      <protection/>
    </xf>
    <xf numFmtId="0" fontId="2" fillId="0" borderId="18" xfId="50" applyNumberFormat="1" applyFont="1" applyFill="1" applyBorder="1" applyAlignment="1">
      <alignment/>
      <protection/>
    </xf>
    <xf numFmtId="0" fontId="2" fillId="0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10" fontId="5" fillId="35" borderId="17" xfId="50" applyNumberFormat="1" applyFont="1" applyFill="1" applyBorder="1" applyAlignment="1">
      <alignment horizontal="center"/>
      <protection/>
    </xf>
    <xf numFmtId="166" fontId="0" fillId="0" borderId="0" xfId="63" applyAlignment="1">
      <alignment/>
    </xf>
    <xf numFmtId="166" fontId="0" fillId="0" borderId="0" xfId="63" applyFont="1" applyAlignment="1">
      <alignment/>
    </xf>
    <xf numFmtId="0" fontId="0" fillId="0" borderId="0" xfId="50" applyFont="1">
      <alignment/>
      <protection/>
    </xf>
    <xf numFmtId="4" fontId="0" fillId="0" borderId="0" xfId="50" applyNumberFormat="1" applyFont="1">
      <alignment/>
      <protection/>
    </xf>
    <xf numFmtId="0" fontId="14" fillId="0" borderId="0" xfId="0" applyFont="1" applyAlignment="1">
      <alignment horizontal="left" vertical="center"/>
    </xf>
    <xf numFmtId="40" fontId="10" fillId="0" borderId="19" xfId="0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/>
    </xf>
    <xf numFmtId="177" fontId="0" fillId="0" borderId="0" xfId="50" applyNumberFormat="1" applyFont="1">
      <alignment/>
      <protection/>
    </xf>
    <xf numFmtId="10" fontId="5" fillId="0" borderId="17" xfId="50" applyNumberFormat="1" applyFont="1" applyFill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10" xfId="50" applyNumberFormat="1" applyFont="1" applyFill="1" applyBorder="1" applyAlignment="1">
      <alignment horizontal="left" wrapText="1"/>
      <protection/>
    </xf>
    <xf numFmtId="167" fontId="5" fillId="0" borderId="17" xfId="50" applyNumberFormat="1" applyFont="1" applyFill="1" applyBorder="1" applyAlignment="1">
      <alignment horizontal="right" wrapText="1"/>
      <protection/>
    </xf>
    <xf numFmtId="0" fontId="5" fillId="0" borderId="0" xfId="50" applyNumberFormat="1" applyFont="1" applyFill="1" applyBorder="1" applyAlignment="1">
      <alignment horizontal="justify" wrapText="1"/>
      <protection/>
    </xf>
    <xf numFmtId="0" fontId="3" fillId="33" borderId="16" xfId="50" applyNumberFormat="1" applyFont="1" applyFill="1" applyBorder="1" applyAlignment="1">
      <alignment horizontal="left" wrapText="1"/>
      <protection/>
    </xf>
    <xf numFmtId="167" fontId="5" fillId="33" borderId="17" xfId="50" applyNumberFormat="1" applyFont="1" applyFill="1" applyBorder="1" applyAlignment="1">
      <alignment horizontal="right" wrapText="1"/>
      <protection/>
    </xf>
    <xf numFmtId="166" fontId="5" fillId="0" borderId="15" xfId="50" applyNumberFormat="1" applyFont="1" applyFill="1" applyBorder="1" applyAlignment="1">
      <alignment horizontal="center" vertical="center" wrapText="1"/>
      <protection/>
    </xf>
    <xf numFmtId="0" fontId="5" fillId="33" borderId="10" xfId="50" applyNumberFormat="1" applyFont="1" applyFill="1" applyBorder="1" applyAlignment="1">
      <alignment horizontal="left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6" fillId="33" borderId="21" xfId="50" applyNumberFormat="1" applyFont="1" applyFill="1" applyBorder="1" applyAlignment="1">
      <alignment horizontal="center" vertical="center" wrapText="1"/>
      <protection/>
    </xf>
    <xf numFmtId="0" fontId="9" fillId="33" borderId="10" xfId="50" applyNumberFormat="1" applyFont="1" applyFill="1" applyBorder="1" applyAlignment="1">
      <alignment horizontal="center" vertical="center" wrapText="1"/>
      <protection/>
    </xf>
    <xf numFmtId="0" fontId="8" fillId="33" borderId="16" xfId="50" applyNumberFormat="1" applyFont="1" applyFill="1" applyBorder="1" applyAlignment="1">
      <alignment horizontal="left" vertical="center" wrapText="1"/>
      <protection/>
    </xf>
    <xf numFmtId="0" fontId="8" fillId="33" borderId="15" xfId="50" applyNumberFormat="1" applyFont="1" applyFill="1" applyBorder="1" applyAlignment="1">
      <alignment horizontal="left" vertical="center" wrapText="1"/>
      <protection/>
    </xf>
    <xf numFmtId="0" fontId="8" fillId="33" borderId="17" xfId="50" applyNumberFormat="1" applyFont="1" applyFill="1" applyBorder="1" applyAlignment="1">
      <alignment horizontal="left" vertical="center" wrapText="1"/>
      <protection/>
    </xf>
    <xf numFmtId="0" fontId="0" fillId="0" borderId="0" xfId="50" applyAlignment="1">
      <alignment horizontal="center"/>
      <protection/>
    </xf>
    <xf numFmtId="0" fontId="2" fillId="0" borderId="0" xfId="50" applyNumberFormat="1" applyFont="1" applyFill="1" applyBorder="1" applyAlignment="1">
      <alignment horizontal="center"/>
      <protection/>
    </xf>
    <xf numFmtId="0" fontId="0" fillId="0" borderId="0" xfId="50" applyNumberFormat="1" applyFont="1" applyFill="1" applyBorder="1" applyAlignment="1">
      <alignment horizontal="center"/>
      <protection/>
    </xf>
    <xf numFmtId="0" fontId="4" fillId="0" borderId="0" xfId="50" applyNumberFormat="1" applyFont="1" applyFill="1" applyBorder="1" applyAlignment="1">
      <alignment horizontal="center"/>
      <protection/>
    </xf>
    <xf numFmtId="0" fontId="3" fillId="33" borderId="22" xfId="50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50" applyFont="1" applyBorder="1" applyAlignment="1">
      <alignment horizont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50" applyNumberFormat="1" applyFont="1" applyFill="1" applyBorder="1" applyAlignment="1">
      <alignment horizontal="center"/>
      <protection/>
    </xf>
    <xf numFmtId="0" fontId="10" fillId="0" borderId="13" xfId="0" applyFont="1" applyBorder="1" applyAlignment="1">
      <alignment horizontal="left"/>
    </xf>
    <xf numFmtId="0" fontId="7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50" applyFont="1" applyBorder="1" applyAlignment="1">
      <alignment horizontal="center"/>
      <protection/>
    </xf>
    <xf numFmtId="0" fontId="1" fillId="33" borderId="10" xfId="0" applyNumberFormat="1" applyFont="1" applyFill="1" applyBorder="1" applyAlignment="1">
      <alignment horizontal="center"/>
    </xf>
    <xf numFmtId="166" fontId="2" fillId="0" borderId="10" xfId="63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0" xfId="50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133350</xdr:rowOff>
    </xdr:from>
    <xdr:to>
      <xdr:col>11</xdr:col>
      <xdr:colOff>504825</xdr:colOff>
      <xdr:row>5</xdr:row>
      <xdr:rowOff>114300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33350"/>
          <a:ext cx="18669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7</xdr:col>
      <xdr:colOff>581025</xdr:colOff>
      <xdr:row>4</xdr:row>
      <xdr:rowOff>152400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0"/>
          <a:ext cx="18192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38100</xdr:rowOff>
    </xdr:from>
    <xdr:to>
      <xdr:col>6</xdr:col>
      <xdr:colOff>123825</xdr:colOff>
      <xdr:row>6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8100"/>
          <a:ext cx="20288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3"/>
  <sheetViews>
    <sheetView showGridLines="0" tabSelected="1" zoomScalePageLayoutView="0" workbookViewId="0" topLeftCell="A1">
      <selection activeCell="A8" sqref="A8:S8"/>
    </sheetView>
  </sheetViews>
  <sheetFormatPr defaultColWidth="9.140625" defaultRowHeight="12.75"/>
  <cols>
    <col min="1" max="1" width="32.421875" style="1" customWidth="1"/>
    <col min="2" max="5" width="9.00390625" style="1" hidden="1" customWidth="1"/>
    <col min="6" max="6" width="11.00390625" style="1" customWidth="1"/>
    <col min="7" max="7" width="11.8515625" style="1" customWidth="1"/>
    <col min="8" max="8" width="12.421875" style="1" customWidth="1"/>
    <col min="9" max="9" width="11.57421875" style="1" customWidth="1"/>
    <col min="10" max="10" width="10.7109375" style="1" customWidth="1"/>
    <col min="11" max="11" width="11.140625" style="1" customWidth="1"/>
    <col min="12" max="15" width="11.57421875" style="1" customWidth="1"/>
    <col min="16" max="16" width="10.8515625" style="1" customWidth="1"/>
    <col min="17" max="17" width="11.00390625" style="1" customWidth="1"/>
    <col min="18" max="18" width="11.8515625" style="1" customWidth="1"/>
    <col min="19" max="19" width="9.00390625" style="1" customWidth="1"/>
    <col min="20" max="20" width="9.140625" style="1" customWidth="1"/>
    <col min="21" max="21" width="22.28125" style="1" customWidth="1"/>
    <col min="22" max="16384" width="9.140625" style="1" customWidth="1"/>
  </cols>
  <sheetData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2.75">
      <c r="A7" s="151" t="s">
        <v>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s="5" customFormat="1" ht="12.75">
      <c r="A8" s="152" t="s">
        <v>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</row>
    <row r="9" spans="1:19" s="5" customFormat="1" ht="12.75">
      <c r="A9" s="151" t="s">
        <v>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s="5" customFormat="1" ht="12.75">
      <c r="A10" s="151" t="s">
        <v>94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19" s="5" customFormat="1" ht="12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v>1</v>
      </c>
    </row>
    <row r="12" spans="1:19" s="8" customFormat="1" ht="12.75" customHeight="1">
      <c r="A12" s="153" t="s">
        <v>4</v>
      </c>
      <c r="B12" s="153"/>
      <c r="C12" s="153"/>
      <c r="D12" s="153"/>
      <c r="E12" s="153"/>
      <c r="F12" s="142" t="s">
        <v>5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20" s="8" customFormat="1" ht="11.25" customHeight="1">
      <c r="A13" s="153"/>
      <c r="B13" s="153"/>
      <c r="C13" s="153"/>
      <c r="D13" s="153"/>
      <c r="E13" s="153"/>
      <c r="F13" s="143" t="s">
        <v>6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4" t="s">
        <v>93</v>
      </c>
      <c r="T13" s="9"/>
    </row>
    <row r="14" spans="1:20" s="8" customFormat="1" ht="51" customHeight="1">
      <c r="A14" s="153"/>
      <c r="B14" s="153"/>
      <c r="C14" s="153"/>
      <c r="D14" s="153"/>
      <c r="E14" s="153"/>
      <c r="F14" s="10">
        <v>43101</v>
      </c>
      <c r="G14" s="10">
        <v>43132</v>
      </c>
      <c r="H14" s="10">
        <v>43160</v>
      </c>
      <c r="I14" s="10">
        <v>43191</v>
      </c>
      <c r="J14" s="10">
        <v>43221</v>
      </c>
      <c r="K14" s="10">
        <v>43252</v>
      </c>
      <c r="L14" s="10">
        <v>43283</v>
      </c>
      <c r="M14" s="10">
        <v>43313</v>
      </c>
      <c r="N14" s="10">
        <v>43344</v>
      </c>
      <c r="O14" s="10">
        <v>43374</v>
      </c>
      <c r="P14" s="10">
        <v>43405</v>
      </c>
      <c r="Q14" s="10">
        <v>43435</v>
      </c>
      <c r="R14" s="11" t="s">
        <v>7</v>
      </c>
      <c r="S14" s="144"/>
      <c r="T14" s="9"/>
    </row>
    <row r="15" spans="1:20" s="8" customFormat="1" ht="11.25">
      <c r="A15" s="12" t="s">
        <v>8</v>
      </c>
      <c r="B15" s="12"/>
      <c r="C15" s="12"/>
      <c r="D15" s="12"/>
      <c r="E15" s="12"/>
      <c r="F15" s="13">
        <f aca="true" t="shared" si="0" ref="F15:L15">F16+F20</f>
        <v>22268401.12</v>
      </c>
      <c r="G15" s="13">
        <f t="shared" si="0"/>
        <v>17612015.39</v>
      </c>
      <c r="H15" s="13">
        <f t="shared" si="0"/>
        <v>18041399.150000002</v>
      </c>
      <c r="I15" s="13">
        <f t="shared" si="0"/>
        <v>21539484.05</v>
      </c>
      <c r="J15" s="13">
        <f t="shared" si="0"/>
        <v>22754034.82</v>
      </c>
      <c r="K15" s="13">
        <f t="shared" si="0"/>
        <v>17071010.28</v>
      </c>
      <c r="L15" s="13">
        <f t="shared" si="0"/>
        <v>71854970.24</v>
      </c>
      <c r="M15" s="13">
        <f aca="true" t="shared" si="1" ref="M15:R15">M16+M20</f>
        <v>15379499.600000001</v>
      </c>
      <c r="N15" s="13">
        <f t="shared" si="1"/>
        <v>15283782.219999999</v>
      </c>
      <c r="O15" s="13">
        <f t="shared" si="1"/>
        <v>15141117.59</v>
      </c>
      <c r="P15" s="13">
        <f t="shared" si="1"/>
        <v>15321830.58</v>
      </c>
      <c r="Q15" s="13">
        <f t="shared" si="1"/>
        <v>17694296.32</v>
      </c>
      <c r="R15" s="13">
        <f t="shared" si="1"/>
        <v>269961841.36</v>
      </c>
      <c r="S15" s="14">
        <f>S16+S22+S24</f>
        <v>367915.91</v>
      </c>
      <c r="T15" s="15"/>
    </row>
    <row r="16" spans="1:20" s="8" customFormat="1" ht="11.25">
      <c r="A16" s="16" t="s">
        <v>9</v>
      </c>
      <c r="B16" s="12"/>
      <c r="C16" s="12"/>
      <c r="D16" s="12"/>
      <c r="E16" s="12"/>
      <c r="F16" s="13">
        <f aca="true" t="shared" si="2" ref="F16:M16">F17+F18</f>
        <v>17591045.37</v>
      </c>
      <c r="G16" s="13">
        <f t="shared" si="2"/>
        <v>14072673.35</v>
      </c>
      <c r="H16" s="13">
        <f t="shared" si="2"/>
        <v>13217895.030000001</v>
      </c>
      <c r="I16" s="13">
        <f t="shared" si="2"/>
        <v>15563070.870000001</v>
      </c>
      <c r="J16" s="13">
        <f t="shared" si="2"/>
        <v>16794100.13</v>
      </c>
      <c r="K16" s="13">
        <f t="shared" si="2"/>
        <v>13855049.68</v>
      </c>
      <c r="L16" s="13">
        <f t="shared" si="2"/>
        <v>68537789.25</v>
      </c>
      <c r="M16" s="13">
        <f t="shared" si="2"/>
        <v>12122207.64</v>
      </c>
      <c r="N16" s="13">
        <f aca="true" t="shared" si="3" ref="N16:S16">N17+N18</f>
        <v>12083635.709999999</v>
      </c>
      <c r="O16" s="13">
        <f t="shared" si="3"/>
        <v>11767248.68</v>
      </c>
      <c r="P16" s="13">
        <f t="shared" si="3"/>
        <v>11550382.91</v>
      </c>
      <c r="Q16" s="13">
        <f t="shared" si="3"/>
        <v>14818469.31</v>
      </c>
      <c r="R16" s="13">
        <f t="shared" si="3"/>
        <v>221973567.92999998</v>
      </c>
      <c r="S16" s="14">
        <f t="shared" si="3"/>
        <v>367915.91</v>
      </c>
      <c r="T16" s="15"/>
    </row>
    <row r="17" spans="1:20" s="8" customFormat="1" ht="20.25" customHeight="1">
      <c r="A17" s="16" t="s">
        <v>109</v>
      </c>
      <c r="B17" s="12"/>
      <c r="C17" s="12"/>
      <c r="D17" s="12"/>
      <c r="E17" s="12"/>
      <c r="F17" s="17">
        <v>17457037.44</v>
      </c>
      <c r="G17" s="17">
        <v>13989954.56</v>
      </c>
      <c r="H17" s="17">
        <v>13147127.63</v>
      </c>
      <c r="I17" s="17">
        <v>15485780.91</v>
      </c>
      <c r="J17" s="17">
        <v>16720039.19</v>
      </c>
      <c r="K17" s="17">
        <v>13777412.41</v>
      </c>
      <c r="L17" s="17">
        <v>14787892.82</v>
      </c>
      <c r="M17" s="17">
        <v>12012003.13</v>
      </c>
      <c r="N17" s="17">
        <v>11971342.37</v>
      </c>
      <c r="O17" s="17">
        <v>11648558.76</v>
      </c>
      <c r="P17" s="17">
        <v>11547072.63</v>
      </c>
      <c r="Q17" s="17">
        <v>14595962.23</v>
      </c>
      <c r="R17" s="17">
        <f>SUM(F17:Q17)</f>
        <v>167140184.07999998</v>
      </c>
      <c r="S17" s="14">
        <v>367915.91</v>
      </c>
      <c r="T17" s="15"/>
    </row>
    <row r="18" spans="1:20" s="8" customFormat="1" ht="11.25">
      <c r="A18" s="16" t="s">
        <v>10</v>
      </c>
      <c r="B18" s="12"/>
      <c r="C18" s="12"/>
      <c r="D18" s="12"/>
      <c r="E18" s="12"/>
      <c r="F18" s="17">
        <v>134007.93</v>
      </c>
      <c r="G18" s="17">
        <v>82718.79</v>
      </c>
      <c r="H18" s="17">
        <v>70767.4</v>
      </c>
      <c r="I18" s="17">
        <v>77289.96</v>
      </c>
      <c r="J18" s="17">
        <v>74060.94</v>
      </c>
      <c r="K18" s="17">
        <v>77637.27</v>
      </c>
      <c r="L18" s="17">
        <v>53749896.43</v>
      </c>
      <c r="M18" s="17">
        <v>110204.51</v>
      </c>
      <c r="N18" s="17">
        <v>112293.34</v>
      </c>
      <c r="O18" s="17">
        <v>118689.92</v>
      </c>
      <c r="P18" s="17">
        <v>3310.28</v>
      </c>
      <c r="Q18" s="17">
        <v>222507.08</v>
      </c>
      <c r="R18" s="17">
        <f>SUM(F18:Q18)</f>
        <v>54833383.85</v>
      </c>
      <c r="S18" s="14">
        <v>0</v>
      </c>
      <c r="T18" s="15"/>
    </row>
    <row r="19" spans="1:20" s="8" customFormat="1" ht="11.25">
      <c r="A19" s="16" t="s">
        <v>11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</row>
    <row r="20" spans="1:20" s="8" customFormat="1" ht="11.25">
      <c r="A20" s="16" t="s">
        <v>12</v>
      </c>
      <c r="B20" s="12"/>
      <c r="C20" s="12"/>
      <c r="D20" s="12"/>
      <c r="E20" s="12"/>
      <c r="F20" s="13">
        <f aca="true" t="shared" si="4" ref="F20:M20">F21+F22</f>
        <v>4677355.75</v>
      </c>
      <c r="G20" s="13">
        <f t="shared" si="4"/>
        <v>3539342.04</v>
      </c>
      <c r="H20" s="13">
        <f t="shared" si="4"/>
        <v>4823504.12</v>
      </c>
      <c r="I20" s="13">
        <f t="shared" si="4"/>
        <v>5976413.18</v>
      </c>
      <c r="J20" s="13">
        <f t="shared" si="4"/>
        <v>5959934.69</v>
      </c>
      <c r="K20" s="13">
        <f t="shared" si="4"/>
        <v>3215960.6</v>
      </c>
      <c r="L20" s="13">
        <f t="shared" si="4"/>
        <v>3317180.99</v>
      </c>
      <c r="M20" s="13">
        <f t="shared" si="4"/>
        <v>3257291.96</v>
      </c>
      <c r="N20" s="13">
        <f>N21+N22</f>
        <v>3200146.5100000002</v>
      </c>
      <c r="O20" s="13">
        <f>O21+O22</f>
        <v>3373868.91</v>
      </c>
      <c r="P20" s="13">
        <f>P21+P22</f>
        <v>3771447.67</v>
      </c>
      <c r="Q20" s="13">
        <f>Q21+Q22</f>
        <v>2875827.01</v>
      </c>
      <c r="R20" s="13">
        <f>R21+R22</f>
        <v>47988273.43000001</v>
      </c>
      <c r="S20" s="14">
        <v>0</v>
      </c>
      <c r="T20" s="15"/>
    </row>
    <row r="21" spans="1:20" s="8" customFormat="1" ht="11.25">
      <c r="A21" s="16" t="s">
        <v>13</v>
      </c>
      <c r="B21" s="12"/>
      <c r="C21" s="12"/>
      <c r="D21" s="12"/>
      <c r="E21" s="12"/>
      <c r="F21" s="17">
        <v>3343294.65</v>
      </c>
      <c r="G21" s="17">
        <v>2173698.09</v>
      </c>
      <c r="H21" s="17">
        <v>3487644.74</v>
      </c>
      <c r="I21" s="17">
        <v>4771509.88</v>
      </c>
      <c r="J21" s="17">
        <v>4782003.87</v>
      </c>
      <c r="K21" s="17">
        <v>2199132.68</v>
      </c>
      <c r="L21" s="17">
        <v>2311871.37</v>
      </c>
      <c r="M21" s="17">
        <v>2200045</v>
      </c>
      <c r="N21" s="17">
        <v>2202023.99</v>
      </c>
      <c r="O21" s="17">
        <v>2259919.09</v>
      </c>
      <c r="P21" s="17">
        <v>2255105.9</v>
      </c>
      <c r="Q21" s="17">
        <v>2306254.19</v>
      </c>
      <c r="R21" s="17">
        <f>SUM(F21:Q21)</f>
        <v>34292503.45</v>
      </c>
      <c r="S21" s="17">
        <v>0</v>
      </c>
      <c r="T21" s="15"/>
    </row>
    <row r="22" spans="1:20" s="8" customFormat="1" ht="11.25">
      <c r="A22" s="16" t="s">
        <v>14</v>
      </c>
      <c r="B22" s="12"/>
      <c r="C22" s="12"/>
      <c r="D22" s="12"/>
      <c r="E22" s="12"/>
      <c r="F22" s="17">
        <v>1334061.1</v>
      </c>
      <c r="G22" s="17">
        <v>1365643.95</v>
      </c>
      <c r="H22" s="17">
        <v>1335859.38</v>
      </c>
      <c r="I22" s="17">
        <v>1204903.3</v>
      </c>
      <c r="J22" s="17">
        <v>1177930.82</v>
      </c>
      <c r="K22" s="17">
        <v>1016827.92</v>
      </c>
      <c r="L22" s="17">
        <v>1005309.62</v>
      </c>
      <c r="M22" s="17">
        <v>1057246.96</v>
      </c>
      <c r="N22" s="17">
        <v>998122.52</v>
      </c>
      <c r="O22" s="17">
        <v>1113949.82</v>
      </c>
      <c r="P22" s="17">
        <v>1516341.77</v>
      </c>
      <c r="Q22" s="17">
        <v>569572.82</v>
      </c>
      <c r="R22" s="17">
        <f>SUM(F22:Q22)</f>
        <v>13695769.98</v>
      </c>
      <c r="S22" s="17">
        <v>0</v>
      </c>
      <c r="T22" s="15"/>
    </row>
    <row r="23" spans="1:20" s="8" customFormat="1" ht="11.25">
      <c r="A23" s="16" t="s">
        <v>15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5"/>
    </row>
    <row r="24" spans="1:20" s="8" customFormat="1" ht="32.25" customHeight="1">
      <c r="A24" s="16" t="s">
        <v>16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5"/>
    </row>
    <row r="25" spans="1:20" s="8" customFormat="1" ht="21" customHeight="1">
      <c r="A25" s="12" t="s">
        <v>17</v>
      </c>
      <c r="B25" s="12"/>
      <c r="C25" s="12"/>
      <c r="D25" s="12"/>
      <c r="E25" s="12"/>
      <c r="F25" s="13">
        <f aca="true" t="shared" si="5" ref="F25:M25">F28</f>
        <v>2459437.41</v>
      </c>
      <c r="G25" s="13">
        <f t="shared" si="5"/>
        <v>2692855.61</v>
      </c>
      <c r="H25" s="13">
        <f t="shared" si="5"/>
        <v>3316304.06</v>
      </c>
      <c r="I25" s="13">
        <f t="shared" si="5"/>
        <v>6759206.31</v>
      </c>
      <c r="J25" s="13">
        <f t="shared" si="5"/>
        <v>7517513.16</v>
      </c>
      <c r="K25" s="13">
        <f t="shared" si="5"/>
        <v>4273.2</v>
      </c>
      <c r="L25" s="13">
        <f t="shared" si="5"/>
        <v>53693073.25</v>
      </c>
      <c r="M25" s="13">
        <f t="shared" si="5"/>
        <v>0</v>
      </c>
      <c r="N25" s="13">
        <f>N28</f>
        <v>0</v>
      </c>
      <c r="O25" s="13">
        <f>O28</f>
        <v>123488.14</v>
      </c>
      <c r="P25" s="13">
        <f>P28</f>
        <v>34857.17</v>
      </c>
      <c r="Q25" s="13">
        <f>Q28</f>
        <v>525454.45</v>
      </c>
      <c r="R25" s="13">
        <f>R28</f>
        <v>77126462.76</v>
      </c>
      <c r="S25" s="14">
        <f>SUM(S26:S29)</f>
        <v>0</v>
      </c>
      <c r="T25" s="15"/>
    </row>
    <row r="26" spans="1:21" s="8" customFormat="1" ht="19.5" customHeight="1">
      <c r="A26" s="16" t="s">
        <v>18</v>
      </c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5"/>
      <c r="U26" s="127"/>
    </row>
    <row r="27" spans="1:22" s="8" customFormat="1" ht="20.25" customHeight="1">
      <c r="A27" s="16" t="s">
        <v>19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5"/>
      <c r="U27" s="132"/>
      <c r="V27" s="18"/>
    </row>
    <row r="28" spans="1:21" s="8" customFormat="1" ht="19.5" customHeight="1">
      <c r="A28" s="16" t="s">
        <v>20</v>
      </c>
      <c r="B28" s="12"/>
      <c r="C28" s="12"/>
      <c r="D28" s="12"/>
      <c r="E28" s="12"/>
      <c r="F28" s="14">
        <v>2459437.41</v>
      </c>
      <c r="G28" s="14">
        <v>2692855.61</v>
      </c>
      <c r="H28" s="14">
        <v>3316304.06</v>
      </c>
      <c r="I28" s="14">
        <v>6759206.31</v>
      </c>
      <c r="J28" s="14">
        <v>7517513.16</v>
      </c>
      <c r="K28" s="14">
        <v>4273.2</v>
      </c>
      <c r="L28" s="14">
        <v>53693073.25</v>
      </c>
      <c r="M28" s="14">
        <v>0</v>
      </c>
      <c r="N28" s="14">
        <v>0</v>
      </c>
      <c r="O28" s="14">
        <v>123488.14</v>
      </c>
      <c r="P28" s="14">
        <v>34857.17</v>
      </c>
      <c r="Q28" s="14">
        <v>525454.45</v>
      </c>
      <c r="R28" s="14">
        <f>SUM(F28:Q28)</f>
        <v>77126462.76</v>
      </c>
      <c r="S28" s="14">
        <v>0</v>
      </c>
      <c r="T28" s="15"/>
      <c r="U28" s="128"/>
    </row>
    <row r="29" spans="1:21" s="8" customFormat="1" ht="19.5" customHeight="1">
      <c r="A29" s="12" t="s">
        <v>21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5"/>
      <c r="U29" s="126"/>
    </row>
    <row r="30" spans="1:21" s="8" customFormat="1" ht="15.75" customHeight="1">
      <c r="A30" s="19" t="s">
        <v>22</v>
      </c>
      <c r="B30" s="20"/>
      <c r="C30" s="20"/>
      <c r="D30" s="20"/>
      <c r="E30" s="20"/>
      <c r="F30" s="13">
        <f aca="true" t="shared" si="6" ref="F30:M30">F15-F25</f>
        <v>19808963.71</v>
      </c>
      <c r="G30" s="13">
        <f t="shared" si="6"/>
        <v>14919159.780000001</v>
      </c>
      <c r="H30" s="13">
        <f t="shared" si="6"/>
        <v>14725095.090000002</v>
      </c>
      <c r="I30" s="13">
        <f t="shared" si="6"/>
        <v>14780277.740000002</v>
      </c>
      <c r="J30" s="13">
        <f t="shared" si="6"/>
        <v>15236521.66</v>
      </c>
      <c r="K30" s="13">
        <f t="shared" si="6"/>
        <v>17066737.080000002</v>
      </c>
      <c r="L30" s="13">
        <f t="shared" si="6"/>
        <v>18161896.989999995</v>
      </c>
      <c r="M30" s="13">
        <f t="shared" si="6"/>
        <v>15379499.600000001</v>
      </c>
      <c r="N30" s="13">
        <f aca="true" t="shared" si="7" ref="N30:S30">N15-N25</f>
        <v>15283782.219999999</v>
      </c>
      <c r="O30" s="13">
        <f t="shared" si="7"/>
        <v>15017629.45</v>
      </c>
      <c r="P30" s="13">
        <f t="shared" si="7"/>
        <v>15286973.41</v>
      </c>
      <c r="Q30" s="13">
        <f t="shared" si="7"/>
        <v>17168841.87</v>
      </c>
      <c r="R30" s="13">
        <f t="shared" si="7"/>
        <v>192835378.60000002</v>
      </c>
      <c r="S30" s="21">
        <f t="shared" si="7"/>
        <v>367915.91</v>
      </c>
      <c r="T30" s="15"/>
      <c r="U30" s="128"/>
    </row>
    <row r="31" spans="1:21" s="8" customFormat="1" ht="6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U31" s="128"/>
    </row>
    <row r="32" spans="1:19" s="8" customFormat="1" ht="14.25" customHeight="1">
      <c r="A32" s="146" t="s">
        <v>23</v>
      </c>
      <c r="B32" s="147"/>
      <c r="C32" s="147"/>
      <c r="D32" s="147"/>
      <c r="E32" s="147"/>
      <c r="F32" s="147"/>
      <c r="G32" s="147"/>
      <c r="H32" s="148"/>
      <c r="I32" s="145" t="s">
        <v>24</v>
      </c>
      <c r="J32" s="145"/>
      <c r="K32" s="145"/>
      <c r="L32" s="145"/>
      <c r="M32" s="145"/>
      <c r="N32" s="145"/>
      <c r="O32" s="145"/>
      <c r="P32" s="145" t="s">
        <v>25</v>
      </c>
      <c r="Q32" s="145"/>
      <c r="R32" s="145"/>
      <c r="S32" s="145"/>
    </row>
    <row r="33" spans="1:19" s="8" customFormat="1" ht="12.75" customHeight="1">
      <c r="A33" s="25" t="s">
        <v>26</v>
      </c>
      <c r="B33" s="26"/>
      <c r="C33" s="27"/>
      <c r="D33" s="27"/>
      <c r="E33" s="28"/>
      <c r="F33" s="29"/>
      <c r="G33" s="29"/>
      <c r="H33" s="29"/>
      <c r="I33" s="30"/>
      <c r="J33" s="31"/>
      <c r="K33" s="141"/>
      <c r="L33" s="141"/>
      <c r="M33" s="141"/>
      <c r="N33" s="137">
        <v>13222390940.79</v>
      </c>
      <c r="O33" s="137"/>
      <c r="P33" s="30"/>
      <c r="Q33" s="31"/>
      <c r="R33" s="31"/>
      <c r="S33" s="32" t="s">
        <v>27</v>
      </c>
    </row>
    <row r="34" spans="1:19" s="8" customFormat="1" ht="12" customHeight="1">
      <c r="A34" s="136" t="s">
        <v>28</v>
      </c>
      <c r="B34" s="136"/>
      <c r="C34" s="136"/>
      <c r="D34" s="136"/>
      <c r="E34" s="136"/>
      <c r="F34" s="136"/>
      <c r="G34" s="136"/>
      <c r="H34" s="136"/>
      <c r="I34" s="30"/>
      <c r="J34" s="31"/>
      <c r="K34" s="31"/>
      <c r="L34" s="33"/>
      <c r="M34" s="31"/>
      <c r="N34" s="137">
        <v>0</v>
      </c>
      <c r="O34" s="137"/>
      <c r="P34" s="30"/>
      <c r="Q34" s="31"/>
      <c r="R34" s="31"/>
      <c r="S34" s="32" t="s">
        <v>27</v>
      </c>
    </row>
    <row r="35" spans="1:19" s="8" customFormat="1" ht="12" customHeight="1">
      <c r="A35" s="136" t="s">
        <v>29</v>
      </c>
      <c r="B35" s="136"/>
      <c r="C35" s="136"/>
      <c r="D35" s="136"/>
      <c r="E35" s="136"/>
      <c r="F35" s="136"/>
      <c r="G35" s="136"/>
      <c r="H35" s="136"/>
      <c r="I35" s="30"/>
      <c r="J35" s="31"/>
      <c r="K35" s="31"/>
      <c r="L35" s="33"/>
      <c r="M35" s="31"/>
      <c r="N35" s="137">
        <f>N33-N34</f>
        <v>13222390940.79</v>
      </c>
      <c r="O35" s="137"/>
      <c r="P35" s="30"/>
      <c r="Q35" s="31"/>
      <c r="R35" s="31"/>
      <c r="S35" s="32" t="s">
        <v>27</v>
      </c>
    </row>
    <row r="36" spans="1:19" s="8" customFormat="1" ht="12.75" customHeight="1">
      <c r="A36" s="139" t="s">
        <v>30</v>
      </c>
      <c r="B36" s="139"/>
      <c r="C36" s="139"/>
      <c r="D36" s="139"/>
      <c r="E36" s="139"/>
      <c r="F36" s="139"/>
      <c r="G36" s="139"/>
      <c r="H36" s="24"/>
      <c r="I36" s="34"/>
      <c r="J36" s="35"/>
      <c r="K36" s="35"/>
      <c r="L36" s="35"/>
      <c r="M36" s="35"/>
      <c r="N36" s="140">
        <f>R30+S30</f>
        <v>193203294.51000002</v>
      </c>
      <c r="O36" s="140"/>
      <c r="P36" s="34"/>
      <c r="Q36" s="35"/>
      <c r="R36" s="35"/>
      <c r="S36" s="124">
        <f>N36/N35</f>
        <v>0.014611827420257524</v>
      </c>
    </row>
    <row r="37" spans="1:21" s="8" customFormat="1" ht="15" customHeight="1">
      <c r="A37" s="136" t="s">
        <v>31</v>
      </c>
      <c r="B37" s="136"/>
      <c r="C37" s="136"/>
      <c r="D37" s="136"/>
      <c r="E37" s="136"/>
      <c r="F37" s="136"/>
      <c r="G37" s="136"/>
      <c r="H37" s="136"/>
      <c r="I37" s="36"/>
      <c r="J37" s="22"/>
      <c r="K37" s="22"/>
      <c r="L37" s="33"/>
      <c r="M37" s="22"/>
      <c r="N37" s="137">
        <f>N35*S37</f>
        <v>264447818.8158</v>
      </c>
      <c r="O37" s="137"/>
      <c r="P37" s="36"/>
      <c r="Q37" s="22"/>
      <c r="R37" s="22"/>
      <c r="S37" s="37">
        <v>0.02</v>
      </c>
      <c r="U37" s="125"/>
    </row>
    <row r="38" spans="1:19" s="8" customFormat="1" ht="15" customHeight="1">
      <c r="A38" s="136" t="s">
        <v>32</v>
      </c>
      <c r="B38" s="136"/>
      <c r="C38" s="136"/>
      <c r="D38" s="136"/>
      <c r="E38" s="136"/>
      <c r="F38" s="136"/>
      <c r="G38" s="136"/>
      <c r="H38" s="136"/>
      <c r="I38" s="36"/>
      <c r="J38" s="22"/>
      <c r="K38" s="22"/>
      <c r="L38" s="33"/>
      <c r="M38" s="22"/>
      <c r="N38" s="137">
        <f>N35*S38</f>
        <v>251225427.87501</v>
      </c>
      <c r="O38" s="137"/>
      <c r="P38" s="36"/>
      <c r="Q38" s="22"/>
      <c r="R38" s="22"/>
      <c r="S38" s="133">
        <v>0.019</v>
      </c>
    </row>
    <row r="39" spans="1:19" s="8" customFormat="1" ht="15" customHeight="1">
      <c r="A39" s="136" t="s">
        <v>33</v>
      </c>
      <c r="B39" s="136"/>
      <c r="C39" s="136"/>
      <c r="D39" s="136"/>
      <c r="E39" s="136"/>
      <c r="F39" s="136"/>
      <c r="G39" s="136"/>
      <c r="H39" s="136"/>
      <c r="I39" s="36"/>
      <c r="J39" s="22"/>
      <c r="K39" s="22"/>
      <c r="L39" s="33"/>
      <c r="M39" s="22"/>
      <c r="N39" s="137">
        <f>N35*S39+0.01</f>
        <v>238003036.94421998</v>
      </c>
      <c r="O39" s="137"/>
      <c r="P39" s="36"/>
      <c r="Q39" s="22"/>
      <c r="R39" s="22"/>
      <c r="S39" s="133">
        <v>0.018</v>
      </c>
    </row>
    <row r="40" spans="1:19" s="18" customFormat="1" ht="12">
      <c r="A40" s="38" t="s">
        <v>106</v>
      </c>
      <c r="B40" s="38"/>
      <c r="C40" s="38"/>
      <c r="D40" s="38"/>
      <c r="E40" s="38"/>
      <c r="F40" s="38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20" s="8" customFormat="1" ht="25.5" customHeight="1">
      <c r="A41" s="138" t="s">
        <v>34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5"/>
    </row>
    <row r="42" spans="1:19" s="8" customFormat="1" ht="25.5" customHeight="1">
      <c r="A42" s="138" t="s">
        <v>107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</row>
    <row r="43" s="5" customFormat="1" ht="3" customHeight="1" hidden="1"/>
    <row r="44" s="5" customFormat="1" ht="17.25" customHeight="1">
      <c r="A44" s="40" t="s">
        <v>99</v>
      </c>
    </row>
    <row r="45" s="5" customFormat="1" ht="12">
      <c r="A45" s="129"/>
    </row>
    <row r="46" s="5" customFormat="1" ht="11.25"/>
    <row r="47" spans="1:19" s="5" customFormat="1" ht="11.25">
      <c r="A47" s="134" t="s">
        <v>97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s="5" customFormat="1" ht="11.25">
      <c r="A48" s="135" t="s">
        <v>98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53" spans="1:19" ht="12.7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</row>
  </sheetData>
  <sheetProtection selectLockedCells="1" selectUnlockedCells="1"/>
  <mergeCells count="34">
    <mergeCell ref="A53:H53"/>
    <mergeCell ref="I53:O53"/>
    <mergeCell ref="P53:S53"/>
    <mergeCell ref="A4:S4"/>
    <mergeCell ref="A5:S5"/>
    <mergeCell ref="A7:S7"/>
    <mergeCell ref="A8:S8"/>
    <mergeCell ref="A9:S9"/>
    <mergeCell ref="A10:S10"/>
    <mergeCell ref="A12:E14"/>
    <mergeCell ref="F12:S12"/>
    <mergeCell ref="F13:R13"/>
    <mergeCell ref="S13:S14"/>
    <mergeCell ref="I32:O32"/>
    <mergeCell ref="P32:S32"/>
    <mergeCell ref="A32:H32"/>
    <mergeCell ref="K33:M33"/>
    <mergeCell ref="N33:O33"/>
    <mergeCell ref="A34:H34"/>
    <mergeCell ref="N34:O34"/>
    <mergeCell ref="A35:H35"/>
    <mergeCell ref="N35:O35"/>
    <mergeCell ref="A36:G36"/>
    <mergeCell ref="N36:O36"/>
    <mergeCell ref="A37:H37"/>
    <mergeCell ref="N37:O37"/>
    <mergeCell ref="A38:H38"/>
    <mergeCell ref="N38:O38"/>
    <mergeCell ref="A47:S47"/>
    <mergeCell ref="A48:S48"/>
    <mergeCell ref="A39:H39"/>
    <mergeCell ref="N39:O39"/>
    <mergeCell ref="A41:S41"/>
    <mergeCell ref="A42:S42"/>
  </mergeCells>
  <printOptions/>
  <pageMargins left="0.7875" right="1.1611111111111112" top="0.39375" bottom="0.39375" header="0.5118055555555555" footer="0.5118055555555555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P37"/>
  <sheetViews>
    <sheetView zoomScalePageLayoutView="0" workbookViewId="0" topLeftCell="A3">
      <selection activeCell="K28" sqref="K28"/>
    </sheetView>
  </sheetViews>
  <sheetFormatPr defaultColWidth="9.00390625" defaultRowHeight="12.75"/>
  <cols>
    <col min="1" max="1" width="9.00390625" style="0" customWidth="1"/>
    <col min="2" max="2" width="14.140625" style="0" customWidth="1"/>
    <col min="3" max="3" width="14.7109375" style="0" customWidth="1"/>
    <col min="4" max="4" width="8.7109375" style="0" customWidth="1"/>
    <col min="5" max="5" width="7.7109375" style="0" customWidth="1"/>
    <col min="6" max="6" width="10.7109375" style="0" customWidth="1"/>
    <col min="7" max="7" width="10.421875" style="0" customWidth="1"/>
    <col min="8" max="8" width="12.28125" style="0" customWidth="1"/>
    <col min="9" max="9" width="17.140625" style="0" customWidth="1"/>
    <col min="10" max="10" width="12.421875" style="0" customWidth="1"/>
    <col min="11" max="11" width="12.28125" style="0" customWidth="1"/>
    <col min="12" max="12" width="9.00390625" style="0" customWidth="1"/>
    <col min="13" max="13" width="19.421875" style="0" customWidth="1"/>
    <col min="14" max="14" width="11.140625" style="0" customWidth="1"/>
    <col min="15" max="15" width="9.00390625" style="0" customWidth="1"/>
    <col min="16" max="16" width="11.140625" style="0" customWidth="1"/>
  </cols>
  <sheetData>
    <row r="6" spans="2:11" s="41" customFormat="1" ht="9">
      <c r="B6" s="155" t="s">
        <v>0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2:11" s="41" customFormat="1" ht="9">
      <c r="B7" s="161" t="s">
        <v>37</v>
      </c>
      <c r="C7" s="161"/>
      <c r="D7" s="161"/>
      <c r="E7" s="161"/>
      <c r="F7" s="161"/>
      <c r="G7" s="161"/>
      <c r="H7" s="161"/>
      <c r="I7" s="161"/>
      <c r="J7" s="161"/>
      <c r="K7" s="161"/>
    </row>
    <row r="8" spans="2:11" s="41" customFormat="1" ht="9">
      <c r="B8" s="155" t="s">
        <v>2</v>
      </c>
      <c r="C8" s="155"/>
      <c r="D8" s="155"/>
      <c r="E8" s="155"/>
      <c r="F8" s="155"/>
      <c r="G8" s="155"/>
      <c r="H8" s="155"/>
      <c r="I8" s="155"/>
      <c r="J8" s="155"/>
      <c r="K8" s="155"/>
    </row>
    <row r="9" spans="2:11" s="41" customFormat="1" ht="9">
      <c r="B9" s="162" t="s">
        <v>95</v>
      </c>
      <c r="C9" s="162"/>
      <c r="D9" s="162"/>
      <c r="E9" s="162"/>
      <c r="F9" s="162"/>
      <c r="G9" s="162"/>
      <c r="H9" s="162"/>
      <c r="I9" s="162"/>
      <c r="J9" s="162"/>
      <c r="K9" s="162"/>
    </row>
    <row r="10" spans="2:11" s="41" customFormat="1" ht="9">
      <c r="B10" s="163" t="s">
        <v>38</v>
      </c>
      <c r="C10" s="163"/>
      <c r="D10" s="163"/>
      <c r="E10" s="42"/>
      <c r="F10" s="42"/>
      <c r="G10" s="42"/>
      <c r="H10" s="42"/>
      <c r="I10" s="43"/>
      <c r="J10" s="43"/>
      <c r="K10" s="44">
        <v>1</v>
      </c>
    </row>
    <row r="11" spans="2:11" s="41" customFormat="1" ht="9" customHeight="1">
      <c r="B11" s="158" t="s">
        <v>39</v>
      </c>
      <c r="C11" s="158" t="s">
        <v>40</v>
      </c>
      <c r="D11" s="164" t="s">
        <v>41</v>
      </c>
      <c r="E11" s="164"/>
      <c r="F11" s="164"/>
      <c r="G11" s="164"/>
      <c r="H11" s="158" t="s">
        <v>42</v>
      </c>
      <c r="I11" s="159" t="s">
        <v>43</v>
      </c>
      <c r="J11" s="157" t="s">
        <v>44</v>
      </c>
      <c r="K11" s="157" t="s">
        <v>45</v>
      </c>
    </row>
    <row r="12" spans="2:11" s="41" customFormat="1" ht="30.75" customHeight="1">
      <c r="B12" s="158"/>
      <c r="C12" s="158"/>
      <c r="D12" s="157" t="s">
        <v>46</v>
      </c>
      <c r="E12" s="157"/>
      <c r="F12" s="158" t="s">
        <v>47</v>
      </c>
      <c r="G12" s="159" t="s">
        <v>48</v>
      </c>
      <c r="H12" s="158"/>
      <c r="I12" s="159"/>
      <c r="J12" s="157"/>
      <c r="K12" s="157"/>
    </row>
    <row r="13" spans="2:14" s="41" customFormat="1" ht="56.25" customHeight="1">
      <c r="B13" s="158"/>
      <c r="C13" s="158"/>
      <c r="D13" s="45" t="s">
        <v>49</v>
      </c>
      <c r="E13" s="45" t="s">
        <v>50</v>
      </c>
      <c r="F13" s="158"/>
      <c r="G13" s="159"/>
      <c r="H13" s="158"/>
      <c r="I13" s="159"/>
      <c r="J13" s="157"/>
      <c r="K13" s="157"/>
      <c r="M13" s="131"/>
      <c r="N13" s="46"/>
    </row>
    <row r="14" spans="2:11" s="41" customFormat="1" ht="9">
      <c r="B14" s="158"/>
      <c r="C14" s="47" t="s">
        <v>51</v>
      </c>
      <c r="D14" s="48" t="s">
        <v>52</v>
      </c>
      <c r="E14" s="48" t="s">
        <v>53</v>
      </c>
      <c r="F14" s="49" t="s">
        <v>54</v>
      </c>
      <c r="G14" s="50" t="s">
        <v>55</v>
      </c>
      <c r="H14" s="49" t="s">
        <v>56</v>
      </c>
      <c r="I14" s="51" t="s">
        <v>57</v>
      </c>
      <c r="J14" s="157"/>
      <c r="K14" s="157"/>
    </row>
    <row r="15" spans="2:11" s="41" customFormat="1" ht="27">
      <c r="B15" s="52" t="s">
        <v>58</v>
      </c>
      <c r="C15" s="53">
        <f>SUM(C16:C19)</f>
        <v>4049277.92</v>
      </c>
      <c r="D15" s="53">
        <f>SUM(D16:D19)</f>
        <v>0</v>
      </c>
      <c r="E15" s="53">
        <f>SUM(E16:E19)</f>
        <v>0</v>
      </c>
      <c r="F15" s="53">
        <f>SUM(F16:F19)</f>
        <v>0</v>
      </c>
      <c r="G15" s="53">
        <f>SUM(G16:G19)</f>
        <v>126824.36</v>
      </c>
      <c r="H15" s="53"/>
      <c r="I15" s="53">
        <f>SUM(I16:I19)</f>
        <v>3922453.5600000005</v>
      </c>
      <c r="J15" s="53">
        <f>SUM(J16:J19)</f>
        <v>2918741.36</v>
      </c>
      <c r="K15" s="53">
        <f>SUM(K16:K19)</f>
        <v>0</v>
      </c>
    </row>
    <row r="16" spans="2:13" s="41" customFormat="1" ht="18">
      <c r="B16" s="54" t="s">
        <v>59</v>
      </c>
      <c r="C16" s="55">
        <v>148744.86</v>
      </c>
      <c r="D16" s="56">
        <v>0</v>
      </c>
      <c r="E16" s="56">
        <v>0</v>
      </c>
      <c r="F16" s="57">
        <v>0</v>
      </c>
      <c r="G16" s="57">
        <v>0</v>
      </c>
      <c r="H16" s="58">
        <v>0</v>
      </c>
      <c r="I16" s="59">
        <f>C16-D16-E16-F16-G16</f>
        <v>148744.86</v>
      </c>
      <c r="J16" s="60">
        <v>0</v>
      </c>
      <c r="K16" s="60">
        <v>0</v>
      </c>
      <c r="M16" s="125"/>
    </row>
    <row r="17" spans="2:13" s="41" customFormat="1" ht="12.75">
      <c r="B17" s="61" t="s">
        <v>60</v>
      </c>
      <c r="C17" s="55">
        <v>103961.36</v>
      </c>
      <c r="D17" s="56">
        <v>0</v>
      </c>
      <c r="E17" s="56">
        <v>0</v>
      </c>
      <c r="F17" s="57">
        <v>0</v>
      </c>
      <c r="G17" s="62">
        <v>102525.85</v>
      </c>
      <c r="H17" s="57">
        <v>0</v>
      </c>
      <c r="I17" s="63">
        <f>C17-D17-E17-F17-G17</f>
        <v>1435.5099999999948</v>
      </c>
      <c r="J17" s="60">
        <v>0</v>
      </c>
      <c r="K17" s="60">
        <v>0</v>
      </c>
      <c r="M17" s="125"/>
    </row>
    <row r="18" spans="2:13" s="41" customFormat="1" ht="12.75">
      <c r="B18" s="61" t="s">
        <v>108</v>
      </c>
      <c r="C18" s="55">
        <v>3796571.7</v>
      </c>
      <c r="D18" s="56">
        <v>0</v>
      </c>
      <c r="E18" s="56">
        <v>0</v>
      </c>
      <c r="F18" s="57">
        <v>0</v>
      </c>
      <c r="G18" s="62">
        <v>24298.51</v>
      </c>
      <c r="H18" s="57">
        <v>0</v>
      </c>
      <c r="I18" s="63">
        <f>C18-D18-E18-F18-G18</f>
        <v>3772273.1900000004</v>
      </c>
      <c r="J18" s="130">
        <v>2918741.36</v>
      </c>
      <c r="K18" s="60">
        <v>0</v>
      </c>
      <c r="M18" s="125"/>
    </row>
    <row r="19" spans="2:13" s="41" customFormat="1" ht="2.25" customHeight="1">
      <c r="B19" s="61"/>
      <c r="C19" s="64"/>
      <c r="D19" s="65"/>
      <c r="E19" s="65"/>
      <c r="F19" s="65"/>
      <c r="G19" s="65"/>
      <c r="H19" s="66"/>
      <c r="I19" s="67"/>
      <c r="J19" s="60"/>
      <c r="K19" s="60"/>
      <c r="M19" s="125"/>
    </row>
    <row r="20" spans="2:16" s="41" customFormat="1" ht="27.75">
      <c r="B20" s="68" t="s">
        <v>61</v>
      </c>
      <c r="C20" s="69">
        <f>SUM(C21:C22)</f>
        <v>41809652.4</v>
      </c>
      <c r="D20" s="69">
        <f>SUM(D21:D22)</f>
        <v>29210.47</v>
      </c>
      <c r="E20" s="69">
        <f>SUM(E21:E22)</f>
        <v>0</v>
      </c>
      <c r="F20" s="69">
        <f>SUM(F21:F22)</f>
        <v>0</v>
      </c>
      <c r="G20" s="69">
        <f>SUM(G21:G22)</f>
        <v>15886549.77</v>
      </c>
      <c r="H20" s="69"/>
      <c r="I20" s="69">
        <f>SUM(I21:I22)</f>
        <v>25893892.16</v>
      </c>
      <c r="J20" s="69">
        <f>SUM(J21:J22)</f>
        <v>3712130.16</v>
      </c>
      <c r="K20" s="69">
        <f>SUM(K21:K22)</f>
        <v>0</v>
      </c>
      <c r="M20" s="125"/>
      <c r="N20" s="46"/>
      <c r="P20" s="46"/>
    </row>
    <row r="21" spans="2:13" s="41" customFormat="1" ht="12.75">
      <c r="B21" s="54" t="s">
        <v>62</v>
      </c>
      <c r="C21" s="70">
        <v>41809652.4</v>
      </c>
      <c r="D21" s="70">
        <v>29210.47</v>
      </c>
      <c r="E21" s="71">
        <v>0</v>
      </c>
      <c r="F21" s="71">
        <v>0</v>
      </c>
      <c r="G21" s="71">
        <v>15886549.77</v>
      </c>
      <c r="H21" s="72"/>
      <c r="I21" s="59">
        <f>C21-D21-E21-F21-G21</f>
        <v>25893892.16</v>
      </c>
      <c r="J21" s="130">
        <v>3712130.16</v>
      </c>
      <c r="K21" s="130">
        <v>0</v>
      </c>
      <c r="M21" s="125"/>
    </row>
    <row r="22" spans="2:16" s="41" customFormat="1" ht="3.75" customHeight="1">
      <c r="B22" s="61"/>
      <c r="C22" s="73"/>
      <c r="D22" s="73"/>
      <c r="E22" s="74"/>
      <c r="F22" s="74"/>
      <c r="G22" s="74"/>
      <c r="H22" s="75"/>
      <c r="I22" s="76"/>
      <c r="J22" s="60"/>
      <c r="K22" s="60"/>
      <c r="M22" s="125"/>
      <c r="N22" s="77"/>
      <c r="P22" s="46"/>
    </row>
    <row r="23" spans="2:16" s="41" customFormat="1" ht="12" customHeight="1">
      <c r="B23" s="78" t="s">
        <v>63</v>
      </c>
      <c r="C23" s="79">
        <f>C15+C20</f>
        <v>45858930.32</v>
      </c>
      <c r="D23" s="79">
        <f>D15+D20</f>
        <v>29210.47</v>
      </c>
      <c r="E23" s="79">
        <f>E15+E20</f>
        <v>0</v>
      </c>
      <c r="F23" s="79">
        <f>F15+F20</f>
        <v>0</v>
      </c>
      <c r="G23" s="79">
        <f>G15+G20</f>
        <v>16013374.129999999</v>
      </c>
      <c r="H23" s="79"/>
      <c r="I23" s="79">
        <f>I15+I20</f>
        <v>29816345.72</v>
      </c>
      <c r="J23" s="79">
        <f>J15+J20</f>
        <v>6630871.52</v>
      </c>
      <c r="K23" s="79">
        <f>K15+K20</f>
        <v>0</v>
      </c>
      <c r="P23" s="46"/>
    </row>
    <row r="24" spans="2:16" s="41" customFormat="1" ht="5.25" customHeight="1">
      <c r="B24" s="42"/>
      <c r="C24" s="80"/>
      <c r="D24" s="80"/>
      <c r="E24" s="80"/>
      <c r="F24" s="80"/>
      <c r="G24" s="80"/>
      <c r="H24" s="80"/>
      <c r="I24" s="81"/>
      <c r="J24" s="82"/>
      <c r="K24" s="82"/>
      <c r="P24" s="46"/>
    </row>
    <row r="25" spans="2:11" s="41" customFormat="1" ht="27">
      <c r="B25" s="83" t="s">
        <v>64</v>
      </c>
      <c r="C25" s="84"/>
      <c r="D25" s="84"/>
      <c r="E25" s="85"/>
      <c r="F25" s="85"/>
      <c r="G25" s="85"/>
      <c r="H25" s="85"/>
      <c r="I25" s="86"/>
      <c r="J25" s="87"/>
      <c r="K25" s="87"/>
    </row>
    <row r="26" spans="2:13" s="41" customFormat="1" ht="9">
      <c r="B26" s="88" t="s">
        <v>105</v>
      </c>
      <c r="C26" s="89"/>
      <c r="D26" s="89"/>
      <c r="E26" s="42"/>
      <c r="F26" s="42"/>
      <c r="G26" s="42"/>
      <c r="H26" s="42"/>
      <c r="I26" s="90"/>
      <c r="J26" s="43"/>
      <c r="K26" s="43"/>
      <c r="M26" s="46"/>
    </row>
    <row r="27" spans="2:14" s="41" customFormat="1" ht="9" customHeight="1">
      <c r="B27" s="160" t="s">
        <v>65</v>
      </c>
      <c r="C27" s="160"/>
      <c r="D27" s="160"/>
      <c r="E27" s="90"/>
      <c r="F27" s="90"/>
      <c r="G27" s="90"/>
      <c r="H27" s="90"/>
      <c r="I27" s="90"/>
      <c r="J27" s="43"/>
      <c r="K27" s="43"/>
      <c r="M27" s="46"/>
      <c r="N27" s="46"/>
    </row>
    <row r="28" spans="2:14" s="41" customFormat="1" ht="9">
      <c r="B28" s="91" t="s">
        <v>66</v>
      </c>
      <c r="C28" s="92"/>
      <c r="D28" s="93"/>
      <c r="E28" s="93"/>
      <c r="F28" s="93"/>
      <c r="G28" s="93"/>
      <c r="H28" s="93"/>
      <c r="I28" s="93"/>
      <c r="J28" s="43"/>
      <c r="K28" s="43"/>
      <c r="M28" s="46"/>
      <c r="N28" s="46"/>
    </row>
    <row r="29" spans="2:14" s="41" customFormat="1" ht="9">
      <c r="B29" s="43"/>
      <c r="C29" s="92"/>
      <c r="D29" s="93"/>
      <c r="E29" s="93"/>
      <c r="F29" s="93"/>
      <c r="G29" s="93"/>
      <c r="H29" s="93"/>
      <c r="I29" s="93"/>
      <c r="J29" s="43"/>
      <c r="K29" s="43"/>
      <c r="M29" s="46"/>
      <c r="N29" s="46"/>
    </row>
    <row r="30" spans="2:14" s="41" customFormat="1" ht="9">
      <c r="B30" s="94" t="s">
        <v>102</v>
      </c>
      <c r="C30" s="8"/>
      <c r="D30" s="8"/>
      <c r="E30" s="8"/>
      <c r="F30" s="8"/>
      <c r="G30" s="8"/>
      <c r="H30" s="8"/>
      <c r="I30" s="8"/>
      <c r="J30" s="43"/>
      <c r="K30" s="43"/>
      <c r="M30" s="46"/>
      <c r="N30" s="46"/>
    </row>
    <row r="31" spans="2:14" s="41" customFormat="1" ht="9">
      <c r="B31" s="8"/>
      <c r="C31" s="8"/>
      <c r="D31" s="8"/>
      <c r="E31" s="8"/>
      <c r="F31" s="8"/>
      <c r="G31" s="8"/>
      <c r="H31" s="8"/>
      <c r="I31" s="8"/>
      <c r="J31" s="43"/>
      <c r="K31" s="43"/>
      <c r="M31" s="46"/>
      <c r="N31" s="46"/>
    </row>
    <row r="32" spans="2:14" s="41" customFormat="1" ht="9" customHeight="1">
      <c r="B32" s="154" t="s">
        <v>100</v>
      </c>
      <c r="C32" s="154"/>
      <c r="D32" s="154"/>
      <c r="E32" s="154"/>
      <c r="F32" s="154"/>
      <c r="G32" s="154"/>
      <c r="H32" s="154"/>
      <c r="I32" s="154"/>
      <c r="J32" s="154"/>
      <c r="K32" s="154"/>
      <c r="M32" s="46"/>
      <c r="N32" s="46"/>
    </row>
    <row r="33" spans="2:14" s="41" customFormat="1" ht="9" customHeight="1">
      <c r="B33" s="155" t="s">
        <v>101</v>
      </c>
      <c r="C33" s="155"/>
      <c r="D33" s="155"/>
      <c r="E33" s="155"/>
      <c r="F33" s="155"/>
      <c r="G33" s="155"/>
      <c r="H33" s="155"/>
      <c r="I33" s="155"/>
      <c r="J33" s="155"/>
      <c r="K33" s="155"/>
      <c r="M33" s="46"/>
      <c r="N33" s="46"/>
    </row>
    <row r="34" spans="2:14" s="41" customFormat="1" ht="9">
      <c r="B34" s="8"/>
      <c r="C34" s="8"/>
      <c r="D34" s="8"/>
      <c r="E34" s="8"/>
      <c r="F34" s="8"/>
      <c r="G34" s="8"/>
      <c r="H34" s="8"/>
      <c r="I34" s="8"/>
      <c r="J34" s="95"/>
      <c r="K34" s="95"/>
      <c r="M34" s="46"/>
      <c r="N34" s="46"/>
    </row>
    <row r="35" spans="2:14" s="41" customFormat="1" ht="9">
      <c r="B35" s="8"/>
      <c r="C35" s="8"/>
      <c r="D35" s="8"/>
      <c r="E35" s="8"/>
      <c r="F35" s="8"/>
      <c r="G35" s="8"/>
      <c r="H35" s="8"/>
      <c r="I35" s="8"/>
      <c r="J35" s="43"/>
      <c r="K35" s="43"/>
      <c r="M35" s="46"/>
      <c r="N35" s="46"/>
    </row>
    <row r="36" spans="2:14" s="41" customFormat="1" ht="9" customHeight="1">
      <c r="B36" s="156" t="s">
        <v>67</v>
      </c>
      <c r="C36" s="156"/>
      <c r="D36" s="156"/>
      <c r="E36" s="156"/>
      <c r="F36" s="156"/>
      <c r="G36" s="156"/>
      <c r="H36" s="156"/>
      <c r="I36" s="156"/>
      <c r="J36" s="156"/>
      <c r="K36" s="156"/>
      <c r="M36" s="46"/>
      <c r="N36" s="46"/>
    </row>
    <row r="37" spans="2:14" s="41" customFormat="1" ht="9" customHeight="1">
      <c r="B37" s="156" t="s">
        <v>36</v>
      </c>
      <c r="C37" s="156"/>
      <c r="D37" s="156"/>
      <c r="E37" s="156"/>
      <c r="F37" s="156"/>
      <c r="G37" s="156"/>
      <c r="H37" s="156"/>
      <c r="I37" s="156"/>
      <c r="J37" s="156"/>
      <c r="K37" s="156"/>
      <c r="M37" s="46"/>
      <c r="N37" s="46"/>
    </row>
  </sheetData>
  <sheetProtection selectLockedCells="1" selectUnlockedCells="1"/>
  <mergeCells count="20">
    <mergeCell ref="B6:K6"/>
    <mergeCell ref="B7:K7"/>
    <mergeCell ref="B8:K8"/>
    <mergeCell ref="B9:K9"/>
    <mergeCell ref="B10:D10"/>
    <mergeCell ref="B11:B14"/>
    <mergeCell ref="C11:C13"/>
    <mergeCell ref="D11:G11"/>
    <mergeCell ref="H11:H13"/>
    <mergeCell ref="I11:I13"/>
    <mergeCell ref="B32:K32"/>
    <mergeCell ref="B33:K33"/>
    <mergeCell ref="B36:K36"/>
    <mergeCell ref="B37:K37"/>
    <mergeCell ref="J11:J14"/>
    <mergeCell ref="K11:K14"/>
    <mergeCell ref="D12:E12"/>
    <mergeCell ref="F12:F13"/>
    <mergeCell ref="G12:G13"/>
    <mergeCell ref="B27:D27"/>
  </mergeCells>
  <printOptions/>
  <pageMargins left="0.7" right="0.7" top="0.75" bottom="0.75" header="0.5118055555555555" footer="0.5118055555555555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zoomScalePageLayoutView="0" workbookViewId="0" topLeftCell="A16">
      <selection activeCell="K33" sqref="K33"/>
    </sheetView>
  </sheetViews>
  <sheetFormatPr defaultColWidth="9.00390625" defaultRowHeight="12.75"/>
  <cols>
    <col min="1" max="1" width="29.28125" style="1" customWidth="1"/>
    <col min="2" max="5" width="9.00390625" style="1" hidden="1" customWidth="1"/>
    <col min="6" max="6" width="12.7109375" style="1" customWidth="1"/>
    <col min="7" max="7" width="15.7109375" style="1" customWidth="1"/>
    <col min="8" max="10" width="9.00390625" style="0" customWidth="1"/>
    <col min="11" max="11" width="17.28125" style="0" customWidth="1"/>
  </cols>
  <sheetData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3"/>
      <c r="G3" s="3"/>
    </row>
    <row r="4" spans="1:7" ht="12.75">
      <c r="A4" s="150"/>
      <c r="B4" s="150"/>
      <c r="C4" s="150"/>
      <c r="D4" s="150"/>
      <c r="E4" s="150"/>
      <c r="F4" s="150"/>
      <c r="G4" s="150"/>
    </row>
    <row r="5" spans="1:7" ht="12.75">
      <c r="A5" s="150"/>
      <c r="B5" s="150"/>
      <c r="C5" s="150"/>
      <c r="D5" s="150"/>
      <c r="E5" s="150"/>
      <c r="F5" s="150"/>
      <c r="G5" s="150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150" t="s">
        <v>0</v>
      </c>
      <c r="B7" s="150"/>
      <c r="C7" s="150"/>
      <c r="D7" s="150"/>
      <c r="E7" s="150"/>
      <c r="F7" s="150"/>
      <c r="G7" s="150"/>
    </row>
    <row r="8" spans="1:7" ht="12.75">
      <c r="A8" s="172" t="s">
        <v>68</v>
      </c>
      <c r="B8" s="172"/>
      <c r="C8" s="172"/>
      <c r="D8" s="172"/>
      <c r="E8" s="172"/>
      <c r="F8" s="172"/>
      <c r="G8" s="172"/>
    </row>
    <row r="9" spans="1:7" ht="12.75">
      <c r="A9" s="150" t="s">
        <v>2</v>
      </c>
      <c r="B9" s="150"/>
      <c r="C9" s="150"/>
      <c r="D9" s="150"/>
      <c r="E9" s="150"/>
      <c r="F9" s="150"/>
      <c r="G9" s="150"/>
    </row>
    <row r="10" spans="1:7" ht="12.75">
      <c r="A10" s="150" t="s">
        <v>95</v>
      </c>
      <c r="B10" s="150"/>
      <c r="C10" s="150"/>
      <c r="D10" s="150"/>
      <c r="E10" s="150"/>
      <c r="F10" s="150"/>
      <c r="G10" s="150"/>
    </row>
    <row r="11" spans="1:7" ht="12.75">
      <c r="A11" s="96" t="s">
        <v>69</v>
      </c>
      <c r="B11" s="96"/>
      <c r="C11" s="97">
        <v>1</v>
      </c>
      <c r="D11" s="5"/>
      <c r="E11" s="5"/>
      <c r="F11" s="96"/>
      <c r="G11" s="97">
        <v>1</v>
      </c>
    </row>
    <row r="12" spans="1:7" ht="12.75" customHeight="1">
      <c r="A12" s="98" t="s">
        <v>70</v>
      </c>
      <c r="B12" s="168" t="s">
        <v>71</v>
      </c>
      <c r="C12" s="168"/>
      <c r="D12" s="100"/>
      <c r="E12" s="100"/>
      <c r="F12" s="168" t="s">
        <v>72</v>
      </c>
      <c r="G12" s="168"/>
    </row>
    <row r="13" spans="1:7" ht="12.75" customHeight="1">
      <c r="A13" s="101" t="s">
        <v>73</v>
      </c>
      <c r="B13" s="169">
        <v>10998994388.61</v>
      </c>
      <c r="C13" s="169"/>
      <c r="D13" s="102"/>
      <c r="E13" s="102"/>
      <c r="F13" s="169">
        <v>13222390940.79</v>
      </c>
      <c r="G13" s="169"/>
    </row>
    <row r="14" spans="1:7" ht="6.75" customHeight="1">
      <c r="A14" s="103"/>
      <c r="B14" s="96"/>
      <c r="C14" s="97"/>
      <c r="F14" s="96"/>
      <c r="G14" s="97"/>
    </row>
    <row r="15" spans="1:7" ht="12.75">
      <c r="A15" s="104" t="s">
        <v>4</v>
      </c>
      <c r="B15" s="105" t="s">
        <v>24</v>
      </c>
      <c r="C15" s="99" t="s">
        <v>74</v>
      </c>
      <c r="D15" s="100"/>
      <c r="E15" s="100"/>
      <c r="F15" s="105" t="s">
        <v>24</v>
      </c>
      <c r="G15" s="99" t="s">
        <v>74</v>
      </c>
    </row>
    <row r="16" spans="1:7" ht="12.75">
      <c r="A16" s="106" t="s">
        <v>75</v>
      </c>
      <c r="B16" s="107">
        <v>173122394.52</v>
      </c>
      <c r="C16" s="108">
        <v>0.0157</v>
      </c>
      <c r="D16" s="109"/>
      <c r="E16" s="109"/>
      <c r="F16" s="107">
        <v>193203294.51</v>
      </c>
      <c r="G16" s="108">
        <f>F16/F13</f>
        <v>0.014611827420257522</v>
      </c>
    </row>
    <row r="17" spans="1:7" ht="22.5">
      <c r="A17" s="106" t="s">
        <v>76</v>
      </c>
      <c r="B17" s="107">
        <v>219979887.77</v>
      </c>
      <c r="C17" s="108">
        <v>0.02</v>
      </c>
      <c r="D17" s="109"/>
      <c r="E17" s="109"/>
      <c r="F17" s="107">
        <f>F13*G17</f>
        <v>264447818.8158</v>
      </c>
      <c r="G17" s="108">
        <v>0.02</v>
      </c>
    </row>
    <row r="18" spans="1:7" ht="22.5" customHeight="1">
      <c r="A18" s="106" t="s">
        <v>77</v>
      </c>
      <c r="B18" s="107"/>
      <c r="C18" s="108"/>
      <c r="D18" s="109"/>
      <c r="E18" s="109"/>
      <c r="F18" s="107">
        <f>F13*G18</f>
        <v>251225427.87501</v>
      </c>
      <c r="G18" s="108">
        <v>0.019</v>
      </c>
    </row>
    <row r="19" spans="1:7" ht="22.5">
      <c r="A19" s="110" t="s">
        <v>96</v>
      </c>
      <c r="B19" s="111">
        <v>208980893.38</v>
      </c>
      <c r="C19" s="112">
        <v>0.019</v>
      </c>
      <c r="D19" s="102"/>
      <c r="E19" s="102"/>
      <c r="F19" s="111">
        <f>F13*G19+0.01</f>
        <v>238003036.94421998</v>
      </c>
      <c r="G19" s="112">
        <v>0.018</v>
      </c>
    </row>
    <row r="20" spans="1:7" ht="6.75" customHeight="1">
      <c r="A20" s="113"/>
      <c r="B20" s="114"/>
      <c r="C20" s="114"/>
      <c r="F20" s="114"/>
      <c r="G20" s="114"/>
    </row>
    <row r="21" spans="1:7" ht="12.75">
      <c r="A21" s="104" t="s">
        <v>78</v>
      </c>
      <c r="B21" s="105" t="s">
        <v>24</v>
      </c>
      <c r="C21" s="99" t="s">
        <v>74</v>
      </c>
      <c r="D21" s="100"/>
      <c r="E21" s="100"/>
      <c r="F21" s="105" t="s">
        <v>24</v>
      </c>
      <c r="G21" s="99" t="s">
        <v>74</v>
      </c>
    </row>
    <row r="22" spans="1:7" ht="12.75">
      <c r="A22" s="106" t="s">
        <v>79</v>
      </c>
      <c r="B22" s="115">
        <v>0</v>
      </c>
      <c r="C22" s="116"/>
      <c r="D22" s="109"/>
      <c r="E22" s="109"/>
      <c r="F22" s="115">
        <v>0</v>
      </c>
      <c r="G22" s="116"/>
    </row>
    <row r="23" spans="1:7" ht="22.5">
      <c r="A23" s="110" t="s">
        <v>80</v>
      </c>
      <c r="B23" s="117">
        <v>0</v>
      </c>
      <c r="C23" s="118"/>
      <c r="D23" s="102"/>
      <c r="E23" s="102"/>
      <c r="F23" s="117">
        <v>0</v>
      </c>
      <c r="G23" s="118"/>
    </row>
    <row r="24" spans="1:7" ht="6.75" customHeight="1">
      <c r="A24" s="113"/>
      <c r="B24" s="114"/>
      <c r="C24" s="114"/>
      <c r="F24" s="114"/>
      <c r="G24" s="114"/>
    </row>
    <row r="25" spans="1:7" ht="12.75">
      <c r="A25" s="104" t="s">
        <v>81</v>
      </c>
      <c r="B25" s="105" t="s">
        <v>24</v>
      </c>
      <c r="C25" s="99" t="s">
        <v>74</v>
      </c>
      <c r="D25" s="100"/>
      <c r="E25" s="100"/>
      <c r="F25" s="105" t="s">
        <v>24</v>
      </c>
      <c r="G25" s="99" t="s">
        <v>74</v>
      </c>
    </row>
    <row r="26" spans="1:7" ht="12.75">
      <c r="A26" s="106" t="s">
        <v>82</v>
      </c>
      <c r="B26" s="115">
        <v>0</v>
      </c>
      <c r="C26" s="116"/>
      <c r="D26" s="109"/>
      <c r="E26" s="109"/>
      <c r="F26" s="115">
        <v>0</v>
      </c>
      <c r="G26" s="116"/>
    </row>
    <row r="27" spans="1:7" ht="22.5">
      <c r="A27" s="110" t="s">
        <v>80</v>
      </c>
      <c r="B27" s="117">
        <v>0</v>
      </c>
      <c r="C27" s="118"/>
      <c r="D27" s="102"/>
      <c r="E27" s="102"/>
      <c r="F27" s="117">
        <v>0</v>
      </c>
      <c r="G27" s="118"/>
    </row>
    <row r="28" spans="1:7" ht="6.75" customHeight="1">
      <c r="A28" s="113"/>
      <c r="B28" s="114"/>
      <c r="C28" s="114"/>
      <c r="F28" s="114"/>
      <c r="G28" s="114"/>
    </row>
    <row r="29" spans="1:7" ht="12.75">
      <c r="A29" s="104" t="s">
        <v>83</v>
      </c>
      <c r="B29" s="105" t="s">
        <v>24</v>
      </c>
      <c r="C29" s="99" t="s">
        <v>74</v>
      </c>
      <c r="D29" s="100"/>
      <c r="E29" s="100"/>
      <c r="F29" s="105" t="s">
        <v>24</v>
      </c>
      <c r="G29" s="99" t="s">
        <v>74</v>
      </c>
    </row>
    <row r="30" spans="1:7" ht="12.75">
      <c r="A30" s="106" t="s">
        <v>84</v>
      </c>
      <c r="B30" s="115">
        <v>0</v>
      </c>
      <c r="C30" s="116"/>
      <c r="D30" s="109"/>
      <c r="E30" s="109"/>
      <c r="F30" s="115">
        <v>0</v>
      </c>
      <c r="G30" s="116"/>
    </row>
    <row r="31" spans="1:7" ht="22.5">
      <c r="A31" s="106" t="s">
        <v>86</v>
      </c>
      <c r="B31" s="115">
        <v>0</v>
      </c>
      <c r="C31" s="116"/>
      <c r="D31" s="109"/>
      <c r="E31" s="109"/>
      <c r="F31" s="115">
        <v>0</v>
      </c>
      <c r="G31" s="116"/>
    </row>
    <row r="32" spans="1:7" ht="22.5">
      <c r="A32" s="106" t="s">
        <v>85</v>
      </c>
      <c r="B32" s="115">
        <v>0</v>
      </c>
      <c r="C32" s="116"/>
      <c r="D32" s="109"/>
      <c r="E32" s="109"/>
      <c r="F32" s="115">
        <v>0</v>
      </c>
      <c r="G32" s="116"/>
    </row>
    <row r="33" spans="1:7" ht="33.75">
      <c r="A33" s="110" t="s">
        <v>87</v>
      </c>
      <c r="B33" s="117">
        <v>0</v>
      </c>
      <c r="C33" s="118"/>
      <c r="D33" s="102"/>
      <c r="E33" s="102"/>
      <c r="F33" s="117">
        <v>0</v>
      </c>
      <c r="G33" s="118"/>
    </row>
    <row r="34" spans="1:7" ht="6.75" customHeight="1">
      <c r="A34" s="114"/>
      <c r="B34" s="114"/>
      <c r="C34" s="114"/>
      <c r="F34" s="114"/>
      <c r="G34" s="114"/>
    </row>
    <row r="35" spans="1:7" ht="12.75" customHeight="1">
      <c r="A35" s="170" t="s">
        <v>88</v>
      </c>
      <c r="B35" s="171" t="s">
        <v>89</v>
      </c>
      <c r="C35" s="171" t="s">
        <v>90</v>
      </c>
      <c r="D35" s="100"/>
      <c r="E35" s="100"/>
      <c r="F35" s="171" t="s">
        <v>89</v>
      </c>
      <c r="G35" s="171" t="s">
        <v>90</v>
      </c>
    </row>
    <row r="36" spans="1:7" ht="77.25" customHeight="1">
      <c r="A36" s="170"/>
      <c r="B36" s="171"/>
      <c r="C36" s="171" t="s">
        <v>91</v>
      </c>
      <c r="D36" s="109"/>
      <c r="E36" s="109"/>
      <c r="F36" s="171"/>
      <c r="G36" s="171" t="s">
        <v>91</v>
      </c>
    </row>
    <row r="37" spans="1:7" ht="12.75" customHeight="1">
      <c r="A37" s="119" t="s">
        <v>92</v>
      </c>
      <c r="B37" s="111">
        <v>1107233.25</v>
      </c>
      <c r="C37" s="120">
        <v>13960428.18</v>
      </c>
      <c r="D37" s="102"/>
      <c r="E37" s="102"/>
      <c r="F37" s="111">
        <v>6630871.52</v>
      </c>
      <c r="G37" s="120">
        <v>29816345.72</v>
      </c>
    </row>
    <row r="38" spans="1:3" ht="12.75">
      <c r="A38" s="121" t="s">
        <v>105</v>
      </c>
      <c r="B38" s="122"/>
      <c r="C38" s="122"/>
    </row>
    <row r="39" spans="1:3" ht="6" customHeight="1">
      <c r="A39" s="114"/>
      <c r="B39" s="114"/>
      <c r="C39" s="114"/>
    </row>
    <row r="40" spans="1:7" ht="12.75">
      <c r="A40" s="123" t="s">
        <v>102</v>
      </c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 customHeight="1">
      <c r="A42" s="165" t="s">
        <v>103</v>
      </c>
      <c r="B42" s="165"/>
      <c r="C42" s="165"/>
      <c r="D42" s="165"/>
      <c r="E42" s="165"/>
      <c r="F42" s="165"/>
      <c r="G42" s="165"/>
    </row>
    <row r="43" spans="1:7" ht="10.5" customHeight="1">
      <c r="A43" s="166" t="s">
        <v>104</v>
      </c>
      <c r="B43" s="166"/>
      <c r="C43" s="166"/>
      <c r="D43" s="166"/>
      <c r="E43" s="166"/>
      <c r="F43" s="166"/>
      <c r="G43" s="166"/>
    </row>
    <row r="44" spans="1:7" ht="7.5" customHeight="1">
      <c r="A44" s="5"/>
      <c r="B44" s="5"/>
      <c r="C44" s="5"/>
      <c r="D44" s="5"/>
      <c r="E44" s="5"/>
      <c r="F44" s="5"/>
      <c r="G44" s="5"/>
    </row>
    <row r="45" spans="1:7" ht="10.5" customHeight="1">
      <c r="A45" s="5"/>
      <c r="B45" s="5"/>
      <c r="C45" s="5"/>
      <c r="D45" s="5"/>
      <c r="E45" s="5"/>
      <c r="F45" s="5"/>
      <c r="G45" s="5"/>
    </row>
    <row r="46" spans="1:7" ht="12.75" customHeight="1">
      <c r="A46" s="167" t="s">
        <v>35</v>
      </c>
      <c r="B46" s="167"/>
      <c r="C46" s="167"/>
      <c r="D46" s="167"/>
      <c r="E46" s="167"/>
      <c r="F46" s="167"/>
      <c r="G46" s="167"/>
    </row>
    <row r="47" spans="1:7" ht="10.5" customHeight="1">
      <c r="A47" s="167" t="s">
        <v>36</v>
      </c>
      <c r="B47" s="167"/>
      <c r="C47" s="167"/>
      <c r="D47" s="167"/>
      <c r="E47" s="167"/>
      <c r="F47" s="167"/>
      <c r="G47" s="167"/>
    </row>
  </sheetData>
  <sheetProtection selectLockedCells="1" selectUnlockedCells="1"/>
  <mergeCells count="19">
    <mergeCell ref="C35:C36"/>
    <mergeCell ref="F35:F36"/>
    <mergeCell ref="G35:G36"/>
    <mergeCell ref="A4:G4"/>
    <mergeCell ref="A5:G5"/>
    <mergeCell ref="A7:G7"/>
    <mergeCell ref="A8:G8"/>
    <mergeCell ref="A9:G9"/>
    <mergeCell ref="A10:G10"/>
    <mergeCell ref="A42:G42"/>
    <mergeCell ref="A43:G43"/>
    <mergeCell ref="A46:G46"/>
    <mergeCell ref="A47:G47"/>
    <mergeCell ref="B12:C12"/>
    <mergeCell ref="F12:G12"/>
    <mergeCell ref="B13:C13"/>
    <mergeCell ref="F13:G13"/>
    <mergeCell ref="A35:A36"/>
    <mergeCell ref="B35:B36"/>
  </mergeCells>
  <printOptions/>
  <pageMargins left="1.968503937007874" right="1.968503937007874" top="0.787401574803149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2019-01-23T17:08:31Z</cp:lastPrinted>
  <dcterms:created xsi:type="dcterms:W3CDTF">2019-02-04T17:33:22Z</dcterms:created>
  <dcterms:modified xsi:type="dcterms:W3CDTF">2019-02-04T17:33:25Z</dcterms:modified>
  <cp:category/>
  <cp:version/>
  <cp:contentType/>
  <cp:contentStatus/>
</cp:coreProperties>
</file>