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F\ANO 2022\TRANSPARÊNCIA\6 -  ORDEM CRONOLÓGICA DE PAGAMENTO\09.Setembro\"/>
    </mc:Choice>
  </mc:AlternateContent>
  <bookViews>
    <workbookView xWindow="0" yWindow="0" windowWidth="24000" windowHeight="9735" tabRatio="500"/>
  </bookViews>
  <sheets>
    <sheet name="Bens" sheetId="3" r:id="rId1"/>
    <sheet name="Locações" sheetId="4" r:id="rId2"/>
    <sheet name="Serviços" sheetId="5" r:id="rId3"/>
    <sheet name="Obras" sheetId="6" r:id="rId4"/>
  </sheets>
  <definedNames>
    <definedName name="_xlnm.Print_Area" localSheetId="0">Bens!$A$1:$M$29</definedName>
    <definedName name="_xlnm.Print_Area" localSheetId="3">Obras!$A$1:$M$16</definedName>
    <definedName name="_xlnm.Print_Area" localSheetId="2">Serviços!$A$1:$M$56</definedName>
  </definedNames>
  <calcPr calcId="152511"/>
</workbook>
</file>

<file path=xl/calcChain.xml><?xml version="1.0" encoding="utf-8"?>
<calcChain xmlns="http://schemas.openxmlformats.org/spreadsheetml/2006/main">
  <c r="A2" i="6" l="1"/>
  <c r="A2" i="5"/>
  <c r="A2" i="4"/>
  <c r="L45" i="5" l="1"/>
  <c r="L48" i="5"/>
  <c r="L47" i="5"/>
  <c r="L46" i="5"/>
  <c r="L44" i="5"/>
  <c r="L42" i="5"/>
  <c r="A13" i="6"/>
  <c r="L11" i="6"/>
  <c r="L10" i="4" l="1"/>
  <c r="L39" i="5"/>
  <c r="L38" i="5"/>
  <c r="L37" i="5"/>
  <c r="L35" i="5" l="1"/>
  <c r="L28" i="5" l="1"/>
  <c r="L23" i="5" l="1"/>
  <c r="L22" i="5"/>
  <c r="L21" i="5"/>
  <c r="L20" i="5"/>
  <c r="L10" i="6"/>
  <c r="L14" i="5"/>
  <c r="L9" i="6"/>
  <c r="L13" i="5"/>
  <c r="L12" i="5"/>
  <c r="L7" i="4"/>
  <c r="L8" i="6" l="1"/>
  <c r="L7" i="6"/>
  <c r="L8" i="5"/>
  <c r="A13" i="4"/>
  <c r="A52" i="5"/>
</calcChain>
</file>

<file path=xl/sharedStrings.xml><?xml version="1.0" encoding="utf-8"?>
<sst xmlns="http://schemas.openxmlformats.org/spreadsheetml/2006/main" count="637" uniqueCount="389">
  <si>
    <t>ORDEM CRONOLÓGICA DE PAGAMENTOS – PGJ/AM</t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</si>
  <si>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</si>
  <si>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</si>
  <si>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</si>
  <si>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</si>
  <si>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</si>
  <si>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</si>
  <si>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</si>
  <si>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</si>
  <si>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</si>
  <si>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</si>
  <si>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</si>
  <si>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</si>
  <si>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</si>
  <si>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-</t>
  </si>
  <si>
    <t>47/2022</t>
  </si>
  <si>
    <t>44/2022</t>
  </si>
  <si>
    <t>43/2022</t>
  </si>
  <si>
    <t xml:space="preserve">05207424000145 </t>
  </si>
  <si>
    <t>VINICIUS CHAVES DOS SANTOS</t>
  </si>
  <si>
    <t>Fonte da informação: Sistema eletronico de informações (SEI) e sistema AFI. DOF/MPAM.</t>
  </si>
  <si>
    <r>
      <rPr>
        <b/>
        <sz val="14"/>
        <color rgb="FF000000"/>
        <rFont val="Arial"/>
        <family val="2"/>
        <charset val="1"/>
      </rPr>
      <t xml:space="preserve">ORDEM CRONOLÓGICA DE PAGAMENTO DE </t>
    </r>
    <r>
      <rPr>
        <b/>
        <sz val="14"/>
        <color rgb="FF2A6099"/>
        <rFont val="Arial"/>
        <family val="2"/>
        <charset val="1"/>
      </rPr>
      <t xml:space="preserve"> LOCAÇÕES</t>
    </r>
  </si>
  <si>
    <t xml:space="preserve">84468636000152 </t>
  </si>
  <si>
    <t>COENCIL EMPREENDIMENTOS IMOBILIÁRIOS LTDA</t>
  </si>
  <si>
    <t xml:space="preserve">03146650215 </t>
  </si>
  <si>
    <t>VANIAS BATISTA MENDONÇA</t>
  </si>
  <si>
    <t>10181964000137</t>
  </si>
  <si>
    <t>OCA  VIAGENS E TURISMO DA AMAZONIA LIMITADA</t>
  </si>
  <si>
    <t>SIDI SERVIÇOS DE COMUNICAÇAO LTDA  ME</t>
  </si>
  <si>
    <t>76535764000143</t>
  </si>
  <si>
    <t>OI S.A.</t>
  </si>
  <si>
    <t>FUNDO DE MODERNIZAÇÃO E REAPARELHAMENTO DO PODER JUDICIARIO ESTADUAL</t>
  </si>
  <si>
    <t>SOFTPLAN PLANEJAMENTO E SISTEMAS LTDA</t>
  </si>
  <si>
    <r>
      <t>ORDEM CRONOLÓGICA DE PAGAMENTO DE REALIZAÇÃO DE</t>
    </r>
    <r>
      <rPr>
        <b/>
        <sz val="14"/>
        <color rgb="FF2A6099"/>
        <rFont val="Arial"/>
        <family val="2"/>
        <charset val="1"/>
      </rPr>
      <t xml:space="preserve"> OBRAS</t>
    </r>
  </si>
  <si>
    <t xml:space="preserve">34498261000103 </t>
  </si>
  <si>
    <t>MODULO ENGENHARIA LTDA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</si>
  <si>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</si>
  <si>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</si>
  <si>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</si>
  <si>
    <t>BETEL MÓVEIS EIRELLI</t>
  </si>
  <si>
    <t xml:space="preserve">41046531000100 </t>
  </si>
  <si>
    <t>123/2022</t>
  </si>
  <si>
    <t>42/2022</t>
  </si>
  <si>
    <r>
      <t xml:space="preserve">ORDEM CRONOLÓGICA DE PAGAMENTO DE </t>
    </r>
    <r>
      <rPr>
        <b/>
        <sz val="14"/>
        <color theme="4" tint="-0.249977111117893"/>
        <rFont val="Arial"/>
        <family val="2"/>
      </rPr>
      <t>FORNECIMENTO DE BENS</t>
    </r>
  </si>
  <si>
    <r>
      <t xml:space="preserve">ORDEM CRONOLÓGICA DE PAGAMENTOS DE </t>
    </r>
    <r>
      <rPr>
        <b/>
        <sz val="14"/>
        <color theme="4" tint="-0.249977111117893"/>
        <rFont val="Arial"/>
        <family val="2"/>
      </rPr>
      <t>PRESTAÇÃO DE SERVIÇOS</t>
    </r>
  </si>
  <si>
    <t>SETEMBRO</t>
  </si>
  <si>
    <t>Liquidação da NE nº 2022NE0000092 - Ref. a serviços de conectividade ponto a ponto em fibra óptica, referente ao mês de Junho/2022, conforme NFS-e nº 8365 e demais documentos do PI-SEI 2022.016770.</t>
  </si>
  <si>
    <t>2022.016770</t>
  </si>
  <si>
    <t>8365/2022</t>
  </si>
  <si>
    <t>2551/2022</t>
  </si>
  <si>
    <t>Liquidação da NE n. 2022NE0000083 - Referente a serviço de sustentação à PGJ/AM, relativo a julho de 2022, conforme contrato nº 019/2021/PGJ, NFSe nº 468467 e SEI nº 2022.017045.</t>
  </si>
  <si>
    <t>468467/2022</t>
  </si>
  <si>
    <t>2022.017045</t>
  </si>
  <si>
    <t>2578/2022</t>
  </si>
  <si>
    <t xml:space="preserve">02154693000100 </t>
  </si>
  <si>
    <t>PROJECTA SOLUÇÕES</t>
  </si>
  <si>
    <t>Liquidação da NE n. 2021NE0001837 - Referente a serviços de reforma da edificação destinada a abrigar a PJ da Comarca de Tefé/AM, relativo a 3ª medição, conforme contrato nº 027/2021/PGJ, NFSe nº 31 e SEI nº 2022.011162.</t>
  </si>
  <si>
    <t>2022.011162</t>
  </si>
  <si>
    <t>31/2022</t>
  </si>
  <si>
    <t>2580/2022</t>
  </si>
  <si>
    <t>Liquidação da NE n. 2021NE0001858 - Referente a construção da edificação destinada a abrigar as PJs da Comarca de Itacoatiara/AM, relativo a 7ª medição, conforme contrato nº 028/2021/PGJ, NFSe nº 58 e SEI nº 2022.016179.</t>
  </si>
  <si>
    <t>2022.016179</t>
  </si>
  <si>
    <t>58/2022</t>
  </si>
  <si>
    <t>2581/2022</t>
  </si>
  <si>
    <t>Liquidação da NE n. 2022NE0000080 - Referente a Serviço Telefônico Fixo Comutado - STFC à PGJ/AM, relativo a agosto de 2022, conforme contrato nº 035/2018/PGJ - 4º TA, Fatura nº 300039270191 e SEI nº 2022.016569.</t>
  </si>
  <si>
    <t>2022.016569</t>
  </si>
  <si>
    <t>2582/2022</t>
  </si>
  <si>
    <t>Fatura nº 0300039270191/2022</t>
  </si>
  <si>
    <t>Liquidação da NE n. 2022NE0000080 - Referente a Serviço Telefônico Fixo Comutado - STFC à PGJ/AM, relativo a agosto de 2022, conforme contrato nº 035/2018/PGJ - 4º TA, Fatura nº 300039270190 e SEI nº 2022.016570.</t>
  </si>
  <si>
    <t>Fatura nº 0300039270190/2022</t>
  </si>
  <si>
    <t>2584/2022</t>
  </si>
  <si>
    <t>2022.016570</t>
  </si>
  <si>
    <t>Liquidação da NE n. 2022NE0000055 - Referente a locação de imóvel onde funciona a UNAD Aleixo, relativo a agosto de 2022, conforme contrato nº 033/2019/PGJ, Recibo de Aluguel nº 08/2022 e SEI nº 2022.017130.</t>
  </si>
  <si>
    <t>Recibo 08/2022</t>
  </si>
  <si>
    <t>2585/2022</t>
  </si>
  <si>
    <t>2022.017130</t>
  </si>
  <si>
    <t xml:space="preserve">08848656000170 </t>
  </si>
  <si>
    <t>Liquidação da NE n. 2022NE0000538 - Referente a serviços de água potável e coleta de esgoto à sede da PGJ em Iranduba, relativo a julho e agosto de 2022, conforme contrato nº 007/2021/PGJ, Boletim de Arrecadação nº 1203201 e SEI nº 2022.017019.</t>
  </si>
  <si>
    <t xml:space="preserve">SERVICO AUTONOMO DE AGUA E ESGOTO DE IRANDUBA </t>
  </si>
  <si>
    <t>Fatura nº 1203201/2022</t>
  </si>
  <si>
    <t>2596/2022</t>
  </si>
  <si>
    <t>2022.017019</t>
  </si>
  <si>
    <t>Liquidação da NE n. 2022NE0001122 - Referente a fornecimento de uma cadeira diretor giratória com braços, tombo 20121, à 62ª Promotoria de Justiça, conforme PE nº 4.018/2022-CPL/MPAM/PGJ-SRP, NFe nº 43 e SEI nº 2022.017390.</t>
  </si>
  <si>
    <t>2022.017390</t>
  </si>
  <si>
    <t>2597/2022</t>
  </si>
  <si>
    <t>Liquidação da NE n. 2022NE0001020 - Referente a fornecimento de 2 poltronas, tombos 20107 a 20108, e 12 cadeiras, tombos 20109 a 20120, à PJ de Novo Airão, conforme PE nº 4.018/2022-CPL/MPAM/PGJ-SRP, NFe nº 42 e SEI nº 2022.017377.</t>
  </si>
  <si>
    <t>2598/2022</t>
  </si>
  <si>
    <t>2022.017377</t>
  </si>
  <si>
    <t>Liquidação da NE n. 2022NE0000086 - Referente a locação de imóvel da UNAD Adrianópolis, relativo a agosto de 2022, conforme contrato nº 032/2018/PGJ, Recibo de Aluguel nº 047/2022 e SEI nº 2022.017230.</t>
  </si>
  <si>
    <t>Recibo nº 47/2022</t>
  </si>
  <si>
    <t>2599/2022</t>
  </si>
  <si>
    <t>2022.017230</t>
  </si>
  <si>
    <t>82845322000104</t>
  </si>
  <si>
    <t>Liquidação da NE n. 2022NE0000083 - Referente a serviço de suporte de primeiro nível à PGJ/AM, relativo a julho de 2022, conforme contrato nº 019/2021/PGJ, NFSe nº 468355 e SEI nº 2022.016582.</t>
  </si>
  <si>
    <t>2022.016582</t>
  </si>
  <si>
    <t>468355/2022</t>
  </si>
  <si>
    <t>2603/2022</t>
  </si>
  <si>
    <t>2022.017637</t>
  </si>
  <si>
    <t>Liquidação da NE n. 2022NE0001462 - Referente a fornecimento de 1 frigobar, tombo 20086, à PGJ/AM, conforme PE Nº 4.103/2022-CPL/MPAM/PGJ-SRP, NFe nº 4103 e SEI nº 2022.017637.</t>
  </si>
  <si>
    <t>4103/2022</t>
  </si>
  <si>
    <t>2604/2022</t>
  </si>
  <si>
    <t>Liquidação da NE n. 2022NE0001077 - Referente a fornecimento de 2 poltronas, tombos 20122 a 20123, e 9 cadeiras, tombos 20124 a 20132, à PJ de Maués, conforme PE nº 4.018/2022-CPL/MPAM/PGJ-SRP, NFe nº 44 e SEI nº 2022.016802.</t>
  </si>
  <si>
    <t>2022.016802</t>
  </si>
  <si>
    <t>2605/2022</t>
  </si>
  <si>
    <t xml:space="preserve">07797967000195 </t>
  </si>
  <si>
    <t>NP TECNOLOGIA E GESTAO DE DADOS LTDA</t>
  </si>
  <si>
    <t>Liquidação da NE n. 2022NE0001501 - Referente a assinatura de acesso ao sistema Banco de Preços à PGJ/AM, pelo período de 12 meses, conforme NFSe n° 5832 e SEI nº 2022.017470.</t>
  </si>
  <si>
    <t>2022.017470</t>
  </si>
  <si>
    <t>5832/2022</t>
  </si>
  <si>
    <t>2606/2022</t>
  </si>
  <si>
    <t xml:space="preserve">02924243000141  </t>
  </si>
  <si>
    <t>TURIN CONSTRUCOES LTDA</t>
  </si>
  <si>
    <t>Liquidação da NE n. 2022NE0001130 - Referente a serviço de reconstrução da edificação destinada à PJ da Comarca de Maués/AM, relativo a 1ª mediação, conforme contrato nº 011/2022/PGJ, NFSe nº 123 e SEI nº 2022.015883.</t>
  </si>
  <si>
    <t>2022.015883</t>
  </si>
  <si>
    <t xml:space="preserve">10934762000119 </t>
  </si>
  <si>
    <t>M. ALCIONE DOS SANTOS GONCALVES</t>
  </si>
  <si>
    <t>Liquidação da NE nº 2022NE0000982 - Ref. a aquisição de materiais e ferramentas de informática, para suprir as necessidades da Procuradoria Geral de Justiça, conforme NF-e 1459 e demais documentos no PI-SEI 2022.016660.</t>
  </si>
  <si>
    <t>2022.016660</t>
  </si>
  <si>
    <t>1459/2022</t>
  </si>
  <si>
    <t>2622/2022</t>
  </si>
  <si>
    <t>Liquidação da NE nº 2022NE0000083 - Ref. a serviço de Garantia de Evolução Tecnológica e Funcional - GETF, correspondente ao período de Julho/2022, nos termos do CA 019/2021, conforme NFS-e 468354 e demais documentos do PI-SEI 2022.016581.</t>
  </si>
  <si>
    <t>2022.016581</t>
  </si>
  <si>
    <t>468354/2022</t>
  </si>
  <si>
    <t>2623/2022</t>
  </si>
  <si>
    <t>Liquidação da NE nº 2022NE0000769 - Ref. a serviços de rede privada, com tecnologia VPN IP/MPLS e fornecimento de acesso a internet, referente ao mês de agosto/2022, conforme Fatura 300039274111 (0888925) e demais documentos no PI 2022.016996.(1/2)</t>
  </si>
  <si>
    <t>Fatura nº 0300039274111 /2022</t>
  </si>
  <si>
    <t>2022.016996</t>
  </si>
  <si>
    <t>2625/2022</t>
  </si>
  <si>
    <t>Liquidação da NE nº 2022NE0000770 - Ref. a serviços de rede privada, com tecnologia VPN IP/MPLS e fornecimento de acesso a internet, referente ao mês de agosto/2022, conforme Fatura 300039274111 (0888925) e demais documentos no PI 2022.016996.(2/2)</t>
  </si>
  <si>
    <t>2626/2022</t>
  </si>
  <si>
    <t xml:space="preserve">28254636000189 </t>
  </si>
  <si>
    <t>ORION SERVICOS TECNICOS EIRELI</t>
  </si>
  <si>
    <t>Liquidação da NE n. 2021NE0001180 - Referente a construção do prédio remanescente das PJs da Comarca de Coari/AM, relativo a 1ª medição, conforme contrato nº 018/2021/PGJ, NFSe nº 105 e SEI nº 2022.013498.</t>
  </si>
  <si>
    <t>2022.013498</t>
  </si>
  <si>
    <t>105/2022</t>
  </si>
  <si>
    <t>2635/2022</t>
  </si>
  <si>
    <t>Liquidação da NE n. 2022NE0000066 - Referente a serviços em agenciamento de viagens, relativo a agosto de 2022, conforme contrato nº 023/2021/PGJ, Fatura nº 56720 e SEI nº 2022.017701. Parte (1/2)</t>
  </si>
  <si>
    <t>2022.017701</t>
  </si>
  <si>
    <t>Fatura nº 56720/2022</t>
  </si>
  <si>
    <t>2636/2022</t>
  </si>
  <si>
    <t>Liquidação da NE n. 2022NE0001554 - Referente a serviços em agenciamento de viagens, relativo a agosto de 2022, conforme contrato nº 023/2021/PGJ, Fatura nº 56720 e SEI nº 2022.017701. Parte (2/2)</t>
  </si>
  <si>
    <t>2637/2022</t>
  </si>
  <si>
    <t xml:space="preserve">04301769000109 </t>
  </si>
  <si>
    <t>Liquidação da NE n. 2022NE0000711 - Referente a pagamento de cessão onerosa de espaços do Tribunal de Justiça do Amazonas, relativo a agosto de 2022, conforme contrato nº 001/2021/TJ e SEI nº 2022.017187.</t>
  </si>
  <si>
    <t>Memorando nº 99</t>
  </si>
  <si>
    <t>2022.017187</t>
  </si>
  <si>
    <t>2638/2022</t>
  </si>
  <si>
    <t>Liquidação da NE n. 2022NE0000990 - Referente a fornecimento de 3 poltronas, tombos 20089 a 20091, e 15 cadeiras, tombos 20092 a 20106, à PGJ/AM, conforme PE Nº 4.018/2022-CPL/MPAM/PGJ-SRP, NFe nº 41 e SEI nº 2022.017404.</t>
  </si>
  <si>
    <t>2022.017404</t>
  </si>
  <si>
    <t>41/2022</t>
  </si>
  <si>
    <t>2639/2022</t>
  </si>
  <si>
    <t>Liquidação da NE n. 2022NE0000084 - Referente a serviço sobre a infraestrutura à PGJ/AM, relativo a julho de 2022, conforme contrato nº 019/2021/PGJ, DANFPSe nº 468356 e SEI nº 2022.016585.</t>
  </si>
  <si>
    <t>468356/2022</t>
  </si>
  <si>
    <t>2022.016585</t>
  </si>
  <si>
    <t>2642/2022</t>
  </si>
  <si>
    <t>WERDEN ENGENHARIA E CONSTRUÇÕES LTDA</t>
  </si>
  <si>
    <t>Liquidação da NE n. 2021NE0001698 - Referente a serviço de mão-de-obra especializada e material para a execução do serviço à PGJ/AM, conforme PE nº 4.014/2021-CPL/MPAM/PGJ-SRP, NFSe nº 749 e SEI nº 2022.013513.</t>
  </si>
  <si>
    <t>749/2022</t>
  </si>
  <si>
    <t>2643/2022</t>
  </si>
  <si>
    <t>2022.013513</t>
  </si>
  <si>
    <t>T N NETO EIRELI</t>
  </si>
  <si>
    <t>Liquidação da NE n. 2022NE0000071 - Referente a serviços de manutenção preventiva e corretiva aos veículos oficiais da PGJ/AM, relativo a agosto de 2022, conforme contrato nº 024/2018/PGJ - 3º TA, NFSe nº 1907 e SEI nº 2022.016168.</t>
  </si>
  <si>
    <t>2022.016168</t>
  </si>
  <si>
    <t>1907/2022</t>
  </si>
  <si>
    <t>2657/2022</t>
  </si>
  <si>
    <t xml:space="preserve">23032014000192 </t>
  </si>
  <si>
    <t>Liquidação da NE n. 2022NE0000072 - Referente a fornecimento de peças aos veículos oficiais da PGJ/AM, relativo a agosto de 2022, conforme contrato nº 024/2018/PGJ - 3º TA, NFe nº 7934 e SEI nº 2022.016168.</t>
  </si>
  <si>
    <t>7934/2022</t>
  </si>
  <si>
    <t>2658/2022</t>
  </si>
  <si>
    <t xml:space="preserve"> N S LIMPEZA E MANUTENÇAO LTDA</t>
  </si>
  <si>
    <t>42403306000139</t>
  </si>
  <si>
    <t>Liquidação da NE n. 2022NE0001713 - Referente a fornecimento de 1 bebedouro, tombo 20180, à PJ de Fonte Boa/AM, conforme PE nº 4.013/2022-CPL/MPAM/PGJ-SRP, NFe nº 47 e SEI nº 2022.017883.</t>
  </si>
  <si>
    <t>2660/2022</t>
  </si>
  <si>
    <t>2022.017883</t>
  </si>
  <si>
    <t xml:space="preserve">24361223000142 </t>
  </si>
  <si>
    <t xml:space="preserve"> FRANCISCO IDOMARK RABELO DAMASCENO</t>
  </si>
  <si>
    <t>Liquidação da NE n. 2022NE0001251 - Referente a fornecimento de 32 tapetes personalizados à PGJ/AM, conforme NFe nº 162 e SEI nº 2022.015529.</t>
  </si>
  <si>
    <t>162/2022</t>
  </si>
  <si>
    <t>2022.015529</t>
  </si>
  <si>
    <t>2661/2022</t>
  </si>
  <si>
    <t xml:space="preserve"> JUVENAL DA SILVA</t>
  </si>
  <si>
    <t>Liquidação da NE n. 2022NE0001017 - Referente a fornecimento de 1 botija de gás, tombo 20179, à PJ de Novo Airão, conforme PE nº 4.013/2022-CPL/MPAM/PGJ-SRP, NFe nº 120 e SEI nº 2022.017873.</t>
  </si>
  <si>
    <t>2022.017873</t>
  </si>
  <si>
    <t>120/2022</t>
  </si>
  <si>
    <t>2662/2022</t>
  </si>
  <si>
    <t xml:space="preserve">12715889000172 </t>
  </si>
  <si>
    <t xml:space="preserve"> CASA NOVA ENGENHARIA E CONSULTORIA LTDA  ME</t>
  </si>
  <si>
    <t>Liquidação da NE n. 2022NE0000859 - Referente a serviços de manutenção preventiva e corretiva da ETE da PGJ/AM, relativo a 15ª medição, conforme contrato nº 008/2021/PGJ, NFSe nº 407 e SEI nº 2022.017339.</t>
  </si>
  <si>
    <t>2022.017339</t>
  </si>
  <si>
    <t>407/2022</t>
  </si>
  <si>
    <t>2663/2022</t>
  </si>
  <si>
    <t xml:space="preserve">02341467000120 </t>
  </si>
  <si>
    <t xml:space="preserve"> AMAZONAS ENERGIA S/A</t>
  </si>
  <si>
    <t>Liquidação da NE n. 2022NE0000143 - Referente a fornecimento de energia elétrica para a Sede da PGJ e Prédio Adm., relativo a agosto de 2022, conf. contrato nº 002/2019/PGJ - 3º TA, Fatura Agrupada nº 0086993-7 e SEI nº 2022.017699.</t>
  </si>
  <si>
    <t>2022.017699</t>
  </si>
  <si>
    <t>Fatura nº 0086993-7/08/2022</t>
  </si>
  <si>
    <t>2664/2022</t>
  </si>
  <si>
    <t>Liquidação da NE n. 2022NE0000051 - Ref. a fornec. de energia elétrica para as Unidades Descentralizadas da capital e interior, relativo a agosto de 2022, conforme contrato nº 005/2021/PGJ, Fatura Agrupada nº 0086746-2 e SEI nº 2022.017700.</t>
  </si>
  <si>
    <t>Fatura nº 0086746-2/08/2022</t>
  </si>
  <si>
    <t>2665/2022</t>
  </si>
  <si>
    <t>2022.017700</t>
  </si>
  <si>
    <t xml:space="preserve">15510770000151 </t>
  </si>
  <si>
    <t xml:space="preserve"> SCJ SEGURANCA DIGITAL EIRELI</t>
  </si>
  <si>
    <t>2022.016715</t>
  </si>
  <si>
    <t>Liquidação da NE nº 2022NE0000635 - Ref. a aquisição de materiais e serviços especializados em infraestrutura voltada à instalação de sistemas de vigilância eletrônica, conforme NF-e 1278 e os demais documentos do SEI 2022.016715.</t>
  </si>
  <si>
    <t>1278/2022</t>
  </si>
  <si>
    <t>2672/2022</t>
  </si>
  <si>
    <t>Liquidação da NE n. 2022NE0000052 - Referente a fornecimento de energia elétrica à Unidade Descentralizada do MPAM, relativo a agosto de 2022, conforme contrato nº 010/2021/PGJ, Fatura nº 62822694 e SEI nº 2022.017462.</t>
  </si>
  <si>
    <t>2022.017462</t>
  </si>
  <si>
    <t>Fatura nº 62822694/2022</t>
  </si>
  <si>
    <t>2673/2022</t>
  </si>
  <si>
    <t xml:space="preserve">11379887000197 </t>
  </si>
  <si>
    <t xml:space="preserve"> EFICAZ ASSESSORIA DE COMUNICAÇÃO LTDA</t>
  </si>
  <si>
    <t>Liquidação da NE n. 2022NE0000192 - Referente a serviços de mailing e clipping jornalístico online à PGJ/AM, relativo a agosto de 2022, conforme contrato nº 001/2022/PGJ, NFSe nº 1072 e SEI nº 2022.017331.</t>
  </si>
  <si>
    <t>1072/2022</t>
  </si>
  <si>
    <t>2674/2022</t>
  </si>
  <si>
    <t>2022.017331</t>
  </si>
  <si>
    <t>Falta INSS 
R$ 6.969,46</t>
  </si>
  <si>
    <t>OB INSS Não impressa/transmitida</t>
  </si>
  <si>
    <t>Liquidação da NE n. 2022NE0001277 - Referente a serviços de manutenção preventiva e corretiva aos veículos oficiais da PGJ/AM, relativo a agosto de 2022, conforme contrato nº 024/2018/PGJ - 4º TA, NFSe nº 1919 e SEI nº 2022.017437.</t>
  </si>
  <si>
    <t>1919/2022</t>
  </si>
  <si>
    <t>2702/2022</t>
  </si>
  <si>
    <t>2022.017437</t>
  </si>
  <si>
    <t>Liquidação da NE n. 2022NE0001278 - Referente a fornecimento de peças aos veículos oficiais da PGJ/AM, relativo a agosto de 2022, conforme contrato nº 024/2018/PGJ - 4º TA, NFe nº 7947 e SEI nº 2022.017437.</t>
  </si>
  <si>
    <t>7947/2022</t>
  </si>
  <si>
    <t>2703/2022</t>
  </si>
  <si>
    <t>2022.017210</t>
  </si>
  <si>
    <t>Liquidação da NE n. 2022NE0000711 - Referente a pagamento de cessão onerosa de espaços do Tribunal de Justiça do Amazonas, relativo ao período de março a julho de 2022, conforme contrato nº 001/2021/TJ e SEI nº 2022.017210.</t>
  </si>
  <si>
    <t>Memorando nº 100</t>
  </si>
  <si>
    <t>2704/2022</t>
  </si>
  <si>
    <t xml:space="preserve">18535079000110 </t>
  </si>
  <si>
    <t xml:space="preserve"> SP SECURITY COMERCIO DE PRODUTOS DE INFORMATICA EIRELI</t>
  </si>
  <si>
    <t>Liquidação da NE n. 2022NE0000712 - Ref. a fornec. e instalação de equip., com aquisição de 16 câmeras, tombos 20184 a 20199, ao prédio do MPAM na comarca de Boca do Acre, conforme contrato 007/2022/PGJ, NFs 763 e 1, e SEI 2022.016390.</t>
  </si>
  <si>
    <t>763/2022 
1/2022</t>
  </si>
  <si>
    <t>2022.016390</t>
  </si>
  <si>
    <t>2705/2022</t>
  </si>
  <si>
    <t>Liquidação da NE n. 2022NE0000888 - Ref. a fornec. e instalação de equip., com aquisição de 1 monitor, tombo 20200, ao prédio do MPAM na comarca de Boca do Acre, conforme contrato 007/2022/PGJ, NFe 763 e SEI 2022.016390.</t>
  </si>
  <si>
    <t>763/2022</t>
  </si>
  <si>
    <t>2706/2022</t>
  </si>
  <si>
    <t>Liquidação da NE n. 2022NE0000713 - Ref. a fornec. e instalação de equip., com material e mão de obra (incluindo treinamento), ao prédio do MPAM na comarca de Boca do Acre, conforme contrato 007/2022/PGJ, NFe 2 e SEI 2022.016390.</t>
  </si>
  <si>
    <t>2/2022</t>
  </si>
  <si>
    <t>2707/2022</t>
  </si>
  <si>
    <t xml:space="preserve">13395341000155 </t>
  </si>
  <si>
    <t xml:space="preserve"> ELIANDRO JOSE MACHADO COMERCIO E SERVICOS</t>
  </si>
  <si>
    <t>Liquidação da NE n. 2022NE0000736 - Referente a fornecimento de cones para sinalização e segurança viária, à Assessoria de Segurança Institucional, conforme PE nº 4.010/2022-CPL/MPAM/PGJ-SRP, NFe nº 2503 e SEI nº 2022.017465.</t>
  </si>
  <si>
    <t>2022.017465</t>
  </si>
  <si>
    <t>2503/2022</t>
  </si>
  <si>
    <t>2708/2022</t>
  </si>
  <si>
    <t xml:space="preserve">81838018115 </t>
  </si>
  <si>
    <t xml:space="preserve"> SAMUEL MENDES DA SILVA</t>
  </si>
  <si>
    <t>Liquidação da NE n. 2022NE0000194 - Referente a locação de imóvel na comarca de Juruá/AM, relativo a agosto de 2022, conforme contrato nº 004/2021/PGJ - 1º TA, Recibo de Aluguel nº 08 e SEI nº 2022.017246.</t>
  </si>
  <si>
    <t>2022.017246</t>
  </si>
  <si>
    <t>2740/2022</t>
  </si>
  <si>
    <t xml:space="preserve">04406195000125 </t>
  </si>
  <si>
    <t xml:space="preserve"> COSAMA COMPANHIA DE SANEAMENTO DO AMAZONAS</t>
  </si>
  <si>
    <t>Liquidação da NE n. 2022NE0000056 - Referente a fornecimento de água potável à promotoria de Tabatinga, relativo a agosto de 2022, conforme contrato nº 004/2021/PGJ, Fatura nº 04943082022-2 e SEI nº 2022.018344.</t>
  </si>
  <si>
    <t>2022.018344</t>
  </si>
  <si>
    <t>Fatura nº 04943082022-2</t>
  </si>
  <si>
    <t>2744/2022</t>
  </si>
  <si>
    <t>Liquidação da NE n. 2022NE0000056 - Referente a fornecimento de água potável à promotoria de Autazes, relativo a agosto de 2022, conforme contrato nº 004/2021/PGJ, Fatura nº 22098082022-3 e SEI nº 2022.018344.</t>
  </si>
  <si>
    <t>Fatura nº 22098082022-3</t>
  </si>
  <si>
    <t>2748/2022</t>
  </si>
  <si>
    <t>Liquidação da NE n. 2022NE0000056 - Referente a fornecimento de água potável à promotoria de Codajás, relativo a agosto de 2022, conforme contrato nº 004/2021/PGJ, Fatura nº 28487082022-2 e SEI nº 2022.018344.</t>
  </si>
  <si>
    <t>Fatura nº 28487082022-2</t>
  </si>
  <si>
    <t>Liquidação da NE n. 2022NE0000056 - Referente a fornecimento de água potável à promotoria de Carauari, relativo a agosto de 2022, conforme contrato nº 004/2021/PGJ, Fatura nº 17246082022-5 e SEI nº 2022.018344.</t>
  </si>
  <si>
    <t>Fatura nº 17246082022-5</t>
  </si>
  <si>
    <t>2745/2022</t>
  </si>
  <si>
    <t>2747/2022</t>
  </si>
  <si>
    <t xml:space="preserve">05885398000104 </t>
  </si>
  <si>
    <t xml:space="preserve"> MAPROTEM MANAUS VIG. E PROTEÇAO ELET. MONITORADA LTDA</t>
  </si>
  <si>
    <t>Liquidação da NE n. 2022NE0000584 - Referente a manutenção preventiva/corretiva do grupo gerador que atende o edifício anexo adm. da PGJ/AM, relativo a agosto de 2022, conforme contrato 006/2021/PGJ, NFSe 7121 e SEI 2022.017914.</t>
  </si>
  <si>
    <t>7121/2022</t>
  </si>
  <si>
    <t>2750/2022</t>
  </si>
  <si>
    <t>2022.017914</t>
  </si>
  <si>
    <t xml:space="preserve"> ORBITY COMÉRCIO DE MATERIAL PUBLICITÁRIO LTDA - EPP</t>
  </si>
  <si>
    <t>Liquidação da NE nº 2022NE0001757 - ref. a confecção de placa de identificação para a 12.ª Procuradoria de Justiça - DR. AGUINELO BALBI JUNIOR, conforme NFSe 1018 e demais documentos do PI 2020.020509.</t>
  </si>
  <si>
    <t>1018/2022</t>
  </si>
  <si>
    <t xml:space="preserve">14711258000100 </t>
  </si>
  <si>
    <t>2782/2022</t>
  </si>
  <si>
    <t>2020.020509</t>
  </si>
  <si>
    <t>2607/2023</t>
  </si>
  <si>
    <t xml:space="preserve">28194238000114 </t>
  </si>
  <si>
    <t xml:space="preserve"> TOKYO SERVICOS AUTOMOTIVOS</t>
  </si>
  <si>
    <t>Liquidação da NE n. 2022NE0000585 - Referente a pagamento da franquia de seguro do veículo oficial Toyota Corolla, de placa OAN-0494, da PGJ/AM, conforme NFSe nº 1 e SEI nº 2022.016989.</t>
  </si>
  <si>
    <t>01/2022</t>
  </si>
  <si>
    <t>2837/2022</t>
  </si>
  <si>
    <t>2022.016989</t>
  </si>
  <si>
    <t xml:space="preserve">04407920000180 </t>
  </si>
  <si>
    <t xml:space="preserve"> PRODAM PROCESSAMENTO DE DADOS AMAZONAS SA</t>
  </si>
  <si>
    <t>Liquidação da NE n. 2022NE0000059 - Referente a execução de sistemas AJURI à PGJ/AM, relativo a junho de 2022, conforme contrato nº 012/2021/PGJ, NFSe nº 30487 e SEI nº 2022.018401.</t>
  </si>
  <si>
    <t>30487/2022</t>
  </si>
  <si>
    <t>2838/2022</t>
  </si>
  <si>
    <t>2022.018401</t>
  </si>
  <si>
    <t xml:space="preserve">10983300000191 </t>
  </si>
  <si>
    <t xml:space="preserve"> NP DA AMAZONIA COM E EQUIP DE INFOR LTDA - EPP</t>
  </si>
  <si>
    <t>Liquidação da NE n. 2022NE0001189 - Referente a fornecimento de 50 mouses óptico usb com fio, 20 teclados usb e 50 mouses pad ergonômico à PGJ/AM, conforme NFe nº 9005 e SEI nº 2022.015043.</t>
  </si>
  <si>
    <t>2022.015043</t>
  </si>
  <si>
    <t>8701/2022</t>
  </si>
  <si>
    <t>2848/2022</t>
  </si>
  <si>
    <t>Liquidação da NE n. 2022NE0000737 - Referente a execução de sistemas AJURI, relativo a agosto de 2022, conforme contrato nº 012/2021/PGJ - 1º TA, NFSe nº 32133 e SEI nº 2022.018350.</t>
  </si>
  <si>
    <t>2022.018350</t>
  </si>
  <si>
    <t>32133/2022</t>
  </si>
  <si>
    <t>2841/2022</t>
  </si>
  <si>
    <t xml:space="preserve">02558157000162 </t>
  </si>
  <si>
    <t xml:space="preserve"> TELEFONICA BRASIL S.A.</t>
  </si>
  <si>
    <t>Liquidação da NE n. 2022NE0000804 - Referente a serviço de telefonia móvel à PGJ/AM, relativo a julho de 2022, conforme contrato nº 011/2018/PGJ - 4º TA, Fatura nº 0345991343 e SEI nº 2022.014857.</t>
  </si>
  <si>
    <t>2022.014857</t>
  </si>
  <si>
    <t>Fatura nº 0345991343-06/2022</t>
  </si>
  <si>
    <t>2849/2022</t>
  </si>
  <si>
    <t>Liquidação da NE n. 2022NE0000804 - Referente a serviço de telefonia móvel à PGJ/AM, relativo a agosto de 2022, conforme contrato nº 011/2018/PGJ - 4º TA, Fatura nº 0345991343 e SEI nº 2022.018881.</t>
  </si>
  <si>
    <t>2850/2022</t>
  </si>
  <si>
    <t>2022.018881</t>
  </si>
  <si>
    <t xml:space="preserve">28407393215 </t>
  </si>
  <si>
    <t xml:space="preserve"> VERA NEIDE PINTO CAVALCANTE</t>
  </si>
  <si>
    <t>Liquidação da NE n. 2022NE0000718 - Referente a locação de imóvel da PJ de Coari, relativo a agosto de 2022, conforme contrato nº 019/2018/PGJ, Recibo de Aluguel nº 08 e SEI nº 2022.017338.</t>
  </si>
  <si>
    <t>2851/2022</t>
  </si>
  <si>
    <t>2022.017338</t>
  </si>
  <si>
    <t xml:space="preserve">05828884000190 </t>
  </si>
  <si>
    <t xml:space="preserve"> ALVES LIRA LTDA</t>
  </si>
  <si>
    <t>Liquidação da NE n. 2022NE0000061 - Referente a locação de imóvel, localizado na Rua Belo Horizonte, n° 500, Aleixo, relativo a agosto de 2022, conforme contrato nº 016/2020/PGJ, Recibo nº 08 e SEI nº 2022.017703.</t>
  </si>
  <si>
    <t>2852/2022</t>
  </si>
  <si>
    <t>2022.017703</t>
  </si>
  <si>
    <t xml:space="preserve">02924243000141 </t>
  </si>
  <si>
    <t xml:space="preserve"> TURIN CONSTRUCOES LTDA</t>
  </si>
  <si>
    <t>Liquidação da NE n. 2022NE0001130 - Referente a serviços de reconstrução da edificação destinada à PJ da Comarca de Maués/AM, relativo a 2ª medição, conforme contrato nº 011/2022/PGJ, NFSe nº 124 e SEI nº 2022.017811.</t>
  </si>
  <si>
    <t>124/2022</t>
  </si>
  <si>
    <t>2853/2022</t>
  </si>
  <si>
    <t>2022.017811</t>
  </si>
  <si>
    <t xml:space="preserve">02037069000115 </t>
  </si>
  <si>
    <t xml:space="preserve"> G REFRIGERAÇAO COM E SERV DE REFRIGERAÇAO LTDA  ME</t>
  </si>
  <si>
    <t>Liquidação da NE n. 2022NE0000721 - Referente a serviços de manutenção em equipamentos de refrigeração à PGJ/AM, relativo a junho de 2022, conforme contrato nº 010/2017/PGJ - 5º TA, NFSe nº 2392 e SEI nº 2022.017248.</t>
  </si>
  <si>
    <t>2392/2022</t>
  </si>
  <si>
    <t>2855/2022</t>
  </si>
  <si>
    <t>2022.017248</t>
  </si>
  <si>
    <t xml:space="preserve">08329433000105 </t>
  </si>
  <si>
    <t xml:space="preserve"> GIBBOR BRASIL PUBLICIDADE E PROPAGANDA LTDA</t>
  </si>
  <si>
    <t>Liquidação da NE n. 2022NE0000820 - Referente a serviço de publicação dos atos oficiais e notas de interesse público da PGJ/AM, relativo a julho de 2022, conforme contrato nº 011/2021/PGJ - 1º TA, NFSe nº 1860 e SEI nº 2022.016671.</t>
  </si>
  <si>
    <t>1860/2022</t>
  </si>
  <si>
    <t>2856/2022</t>
  </si>
  <si>
    <t>2022.016671</t>
  </si>
  <si>
    <t>Liquidação da NE n. 2022NE0000737 - Referente a execução de sistemas AJURI à PGJ/AM, relativo a julho de 2022, conforme contrato nº 012/2021/PGJ - 1º T.A., NFSe nº 31165 e SEI nº 2022.018618.</t>
  </si>
  <si>
    <t>31165/2022</t>
  </si>
  <si>
    <t>2857/2022</t>
  </si>
  <si>
    <t>2022.018618</t>
  </si>
  <si>
    <t xml:space="preserve"> PORTO SEGURO COMPANHIA DE SEGUROS GERAIS</t>
  </si>
  <si>
    <t xml:space="preserve">61198164000160 </t>
  </si>
  <si>
    <t>Liquidação da NE n. 2022NE0000591 - Ref. a seguro contra acidentes pessoais aos estagiários da PGJ/AM (capital e interior), relativo a julho e agosto de 2022, conf. contrato 005/2021/PGJ - 1º TA, Faturas 6522631478 e 6522631486 e SEI 2022.017488.</t>
  </si>
  <si>
    <t>2022.017488</t>
  </si>
  <si>
    <t>Faturas nº 6522631478 e 6522631486</t>
  </si>
  <si>
    <t>2871/2022</t>
  </si>
  <si>
    <t xml:space="preserve">64106552000161 </t>
  </si>
  <si>
    <t xml:space="preserve"> DPS GONCALVES INDUSTRIA E COMERCIO DE ALIMENTOS LTDA</t>
  </si>
  <si>
    <t>Liquidação da NE n. 2022NE0001571 - Referente a fornecimento de material de consumo voltado ao grupo de gêneros de alimentação (café) à PGJ/AM, conforme PE Nº 4.030/2022-CPL/MPAM/PGJ-SRP, NFe nº 9872 e SEI nº 2022.018547.</t>
  </si>
  <si>
    <t>2022.018547</t>
  </si>
  <si>
    <t>9872/2022</t>
  </si>
  <si>
    <t>2873/2022</t>
  </si>
  <si>
    <t xml:space="preserve">12891300000197 </t>
  </si>
  <si>
    <t>JF TECNOLOGIA LTDA -ME</t>
  </si>
  <si>
    <t>Liquidação da NE n. 2022NE0000978 - Referente a serviços continuados de limpeza e conservação à PGJ/AM, relativo a agosto de 2022, conforme contrato nº 010/2020/PGJ - 3º TA, NFSe nº 4388 e SEI nº 2022.017630.</t>
  </si>
  <si>
    <t>2022.017630</t>
  </si>
  <si>
    <t>4388/2022</t>
  </si>
  <si>
    <t>2875/2022</t>
  </si>
  <si>
    <t>Liquidação da NE n. 2022NE0001819 - Referente a fornecimento de energia elétrica a PGJ/AM pela AMAZONAS DISTRIBUIDORA DE ENERGIA S/A, relativo a Junho, Julho e Agosto/2022, Faturas nº 10251294/2022 e 62082016/2022 e SEI nº 2022.002944.</t>
  </si>
  <si>
    <t>Faturas nº 10251294/2022 e 62082016/2022</t>
  </si>
  <si>
    <t>2876/2022</t>
  </si>
  <si>
    <t>2022.002944</t>
  </si>
  <si>
    <t xml:space="preserve">20129563000191 </t>
  </si>
  <si>
    <t xml:space="preserve">NP TREINAMENTOS E CURSOS LTDA - ME </t>
  </si>
  <si>
    <t>Liquidação da NE n. 2022NE0001502 - Ref. a participação do servidor Felipe Beiragrande da Costa no Curso Formação de Preços nas Contratações Públicas, realizado nos dias 12 e 13 de setembro de 2022, conf. NFSe nº 358 e SEI nº 2022.018462.</t>
  </si>
  <si>
    <t>358/2022</t>
  </si>
  <si>
    <t>2877/2022</t>
  </si>
  <si>
    <t>2022.018462</t>
  </si>
  <si>
    <t xml:space="preserve">07244008000223 </t>
  </si>
  <si>
    <t xml:space="preserve"> EYES NWHERE SISTEMAS INTELIGENTES DE IMAGEM LTDA</t>
  </si>
  <si>
    <t>Liquidação da NE n. 2022NE0000063 - Referente a serviços de conectividade ponto a ponto em fibra óptica à PGJ/AM, relativo a agosto de 2022, conforme contrato nº 001/2021/PGJ, NFSC nº 3243 e SEI nº 2022.017475.</t>
  </si>
  <si>
    <t>2022.017475</t>
  </si>
  <si>
    <t>3243/2022</t>
  </si>
  <si>
    <t>2878/2022</t>
  </si>
  <si>
    <t>Liquidação da NE n. 2021NE0001917 - Referente a serviços de acesso dedicado à internet com proteção Anti-DDoS à PGJ/AM, relativo a agosto de 2022, conforme contrato nº 033/2021/PGJ, NFSC nº 3245 e SEI nº 2022.017476.</t>
  </si>
  <si>
    <t>3245/2022</t>
  </si>
  <si>
    <t>2879/2022</t>
  </si>
  <si>
    <t>2022.017476</t>
  </si>
  <si>
    <t xml:space="preserve">Falta INSS 
R$ 7.902,89 </t>
  </si>
  <si>
    <t>Data da última atualização: 03/10/2022</t>
  </si>
  <si>
    <t>Falta INSS 3.162,49</t>
  </si>
  <si>
    <t>FALTA INSS R$ 17.023,12</t>
  </si>
  <si>
    <t>Fatura nº 0345991343-08/2022</t>
  </si>
  <si>
    <t xml:space="preserve"> 2022.016168</t>
  </si>
  <si>
    <t>SETEMBRO/2022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</si>
</sst>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R$ &quot;* #,##0.00_-;&quot;-R$ &quot;* #,##0.00_-;_-&quot;R$ &quot;* \-??_-;_-@_-"/>
    <numFmt numFmtId="165" formatCode="[$R$-416]\ #,##0.00;[Red]\-[$R$-416]\ #,##0.00"/>
    <numFmt numFmtId="166" formatCode="[$-416]d/m/yyyy"/>
    <numFmt numFmtId="167" formatCode="_-* #,##0.00_-;\-* #,##0.00_-;_-* \-??_-;_-@_-"/>
    <numFmt numFmtId="168" formatCode="d/m/yyyy"/>
  </numFmts>
  <fonts count="30">
    <font>
      <sz val="11"/>
      <color rgb="FF000000"/>
      <name val="Calibri"/>
      <family val="2"/>
      <charset val="1"/>
    </font>
    <font>
      <sz val="10"/>
      <color rgb="FFFFFFFF"/>
      <name val="Liberation Sans1"/>
      <family val="2"/>
      <charset val="1"/>
    </font>
    <font>
      <b/>
      <sz val="10"/>
      <color rgb="FF000000"/>
      <name val="Liberation Sans1"/>
      <family val="2"/>
      <charset val="1"/>
    </font>
    <font>
      <sz val="10"/>
      <color rgb="FFFF0000"/>
      <name val="Liberation Sans1"/>
      <family val="2"/>
      <charset val="1"/>
    </font>
    <font>
      <b/>
      <sz val="10"/>
      <color rgb="FFFFFFFF"/>
      <name val="Liberation Sans1"/>
      <family val="2"/>
      <charset val="1"/>
    </font>
    <font>
      <i/>
      <sz val="10"/>
      <color rgb="FF808080"/>
      <name val="Liberation Sans1"/>
      <family val="2"/>
      <charset val="1"/>
    </font>
    <font>
      <sz val="10"/>
      <color rgb="FF008000"/>
      <name val="Liberation Sans1"/>
      <family val="2"/>
      <charset val="1"/>
    </font>
    <font>
      <sz val="11"/>
      <color rgb="FF000000"/>
      <name val="Liberation Sans1"/>
      <family val="2"/>
      <charset val="1"/>
    </font>
    <font>
      <b/>
      <sz val="24"/>
      <color rgb="FF000000"/>
      <name val="Liberation Sans1"/>
      <family val="2"/>
      <charset val="1"/>
    </font>
    <font>
      <sz val="18"/>
      <color rgb="FF000000"/>
      <name val="Liberation Sans1"/>
      <family val="2"/>
      <charset val="1"/>
    </font>
    <font>
      <sz val="12"/>
      <color rgb="FF000000"/>
      <name val="Liberation Sans1"/>
      <family val="2"/>
      <charset val="1"/>
    </font>
    <font>
      <b/>
      <i/>
      <sz val="16"/>
      <color rgb="FF000000"/>
      <name val="Liberation Sans1"/>
      <family val="2"/>
      <charset val="1"/>
    </font>
    <font>
      <u/>
      <sz val="10"/>
      <color rgb="FF0000FF"/>
      <name val="Liberation Sans1"/>
      <family val="2"/>
      <charset val="1"/>
    </font>
    <font>
      <sz val="10"/>
      <color rgb="FF993300"/>
      <name val="Liberation Sans1"/>
      <family val="2"/>
      <charset val="1"/>
    </font>
    <font>
      <sz val="10"/>
      <color rgb="FF333333"/>
      <name val="Liberation Sans1"/>
      <family val="2"/>
      <charset val="1"/>
    </font>
    <font>
      <b/>
      <i/>
      <u/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6"/>
      <color rgb="FF3465A4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rgb="FF2A6099"/>
      <name val="Arial"/>
      <family val="2"/>
      <charset val="1"/>
    </font>
    <font>
      <sz val="14"/>
      <color rgb="FF000000"/>
      <name val="Arial"/>
      <family val="2"/>
      <charset val="1"/>
    </font>
    <font>
      <sz val="12"/>
      <color rgb="FF3465A4"/>
      <name val="Arial"/>
      <family val="2"/>
      <charset val="1"/>
    </font>
    <font>
      <b/>
      <sz val="12"/>
      <color rgb="FFFFFFFF"/>
      <name val="Arial1"/>
      <charset val="1"/>
    </font>
    <font>
      <u/>
      <sz val="11"/>
      <color rgb="FF0000FF"/>
      <name val="Calibri"/>
      <family val="2"/>
      <charset val="1"/>
    </font>
    <font>
      <b/>
      <sz val="12"/>
      <color rgb="FFFFFFFF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4"/>
      <color theme="4" tint="-0.24997711111789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C0C0C0"/>
        <bgColor rgb="FFE6B9B8"/>
      </patternFill>
    </fill>
    <fill>
      <patternFill patternType="solid">
        <fgColor rgb="FFFF8080"/>
        <bgColor rgb="FFFF9900"/>
      </patternFill>
    </fill>
    <fill>
      <patternFill patternType="solid">
        <fgColor rgb="FFFF0000"/>
        <bgColor rgb="FFC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800000"/>
        <bgColor rgb="FFC0000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28">
    <xf numFmtId="0" fontId="0" fillId="0" borderId="0"/>
    <xf numFmtId="167" fontId="26" fillId="0" borderId="0" applyBorder="0" applyProtection="0"/>
    <xf numFmtId="164" fontId="26" fillId="0" borderId="0" applyBorder="0" applyProtection="0"/>
    <xf numFmtId="0" fontId="24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0" borderId="0" applyBorder="0" applyProtection="0">
      <alignment horizontal="center" textRotation="90"/>
    </xf>
    <xf numFmtId="0" fontId="12" fillId="0" borderId="0" applyBorder="0" applyProtection="0"/>
    <xf numFmtId="164" fontId="26" fillId="0" borderId="0" applyBorder="0" applyProtection="0"/>
    <xf numFmtId="0" fontId="13" fillId="8" borderId="0" applyBorder="0" applyProtection="0"/>
    <xf numFmtId="0" fontId="7" fillId="0" borderId="0"/>
    <xf numFmtId="0" fontId="14" fillId="8" borderId="1" applyProtection="0"/>
    <xf numFmtId="0" fontId="15" fillId="0" borderId="0" applyBorder="0" applyProtection="0"/>
    <xf numFmtId="165" fontId="15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3" fillId="0" borderId="0" applyBorder="0" applyProtection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17" fillId="0" borderId="0" xfId="21" applyFont="1" applyAlignment="1">
      <alignment horizontal="center"/>
    </xf>
    <xf numFmtId="0" fontId="19" fillId="0" borderId="0" xfId="21" applyFont="1"/>
    <xf numFmtId="0" fontId="21" fillId="0" borderId="0" xfId="21" applyFont="1"/>
    <xf numFmtId="0" fontId="21" fillId="0" borderId="0" xfId="21" applyFont="1" applyAlignment="1">
      <alignment horizontal="center"/>
    </xf>
    <xf numFmtId="0" fontId="7" fillId="0" borderId="0" xfId="21"/>
    <xf numFmtId="0" fontId="23" fillId="9" borderId="2" xfId="21" applyFont="1" applyFill="1" applyBorder="1" applyAlignment="1">
      <alignment horizontal="center" vertical="center" wrapText="1"/>
    </xf>
    <xf numFmtId="0" fontId="23" fillId="9" borderId="2" xfId="21" applyFont="1" applyFill="1" applyBorder="1" applyAlignment="1">
      <alignment horizontal="center" vertical="center"/>
    </xf>
    <xf numFmtId="0" fontId="23" fillId="3" borderId="2" xfId="21" applyFont="1" applyFill="1" applyBorder="1" applyAlignment="1">
      <alignment horizontal="center" vertical="center" wrapText="1"/>
    </xf>
    <xf numFmtId="0" fontId="23" fillId="9" borderId="3" xfId="21" applyFon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49" fontId="0" fillId="0" borderId="0" xfId="1" applyNumberFormat="1" applyFont="1" applyBorder="1" applyProtection="1"/>
    <xf numFmtId="0" fontId="0" fillId="0" borderId="4" xfId="0" applyBorder="1" applyAlignment="1">
      <alignment vertical="center"/>
    </xf>
    <xf numFmtId="0" fontId="25" fillId="9" borderId="2" xfId="21" applyFont="1" applyFill="1" applyBorder="1" applyAlignment="1">
      <alignment horizontal="center" vertical="center" wrapText="1"/>
    </xf>
    <xf numFmtId="0" fontId="25" fillId="9" borderId="2" xfId="21" applyFont="1" applyFill="1" applyBorder="1" applyAlignment="1">
      <alignment horizontal="center" vertical="center"/>
    </xf>
    <xf numFmtId="0" fontId="25" fillId="3" borderId="2" xfId="2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21" applyFont="1" applyAlignment="1">
      <alignment horizontal="center"/>
    </xf>
    <xf numFmtId="0" fontId="22" fillId="0" borderId="0" xfId="2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7" fillId="0" borderId="0" xfId="21" applyFont="1" applyAlignment="1">
      <alignment horizontal="left"/>
    </xf>
    <xf numFmtId="49" fontId="27" fillId="0" borderId="2" xfId="0" applyNumberFormat="1" applyFont="1" applyFill="1" applyBorder="1" applyAlignment="1">
      <alignment horizontal="left" vertical="center"/>
    </xf>
    <xf numFmtId="0" fontId="27" fillId="0" borderId="2" xfId="0" applyFont="1" applyFill="1" applyBorder="1" applyAlignment="1">
      <alignment horizontal="center" vertical="center"/>
    </xf>
    <xf numFmtId="1" fontId="27" fillId="0" borderId="2" xfId="0" applyNumberFormat="1" applyFont="1" applyFill="1" applyBorder="1" applyAlignment="1">
      <alignment horizontal="center" vertical="center" wrapText="1"/>
    </xf>
    <xf numFmtId="0" fontId="27" fillId="0" borderId="2" xfId="3" applyFont="1" applyFill="1" applyBorder="1" applyAlignment="1" applyProtection="1">
      <alignment horizontal="center" vertical="center" wrapText="1"/>
    </xf>
    <xf numFmtId="166" fontId="27" fillId="0" borderId="2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164" fontId="27" fillId="0" borderId="2" xfId="2" applyFont="1" applyFill="1" applyBorder="1" applyAlignment="1" applyProtection="1">
      <alignment vertical="center" wrapText="1"/>
    </xf>
    <xf numFmtId="164" fontId="27" fillId="0" borderId="2" xfId="2" applyFont="1" applyFill="1" applyBorder="1" applyAlignment="1" applyProtection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166" fontId="27" fillId="0" borderId="2" xfId="0" applyNumberFormat="1" applyFont="1" applyFill="1" applyBorder="1" applyAlignment="1">
      <alignment horizontal="center" vertical="center"/>
    </xf>
    <xf numFmtId="164" fontId="27" fillId="0" borderId="2" xfId="2" applyFont="1" applyFill="1" applyBorder="1" applyAlignment="1" applyProtection="1">
      <alignment vertical="center"/>
    </xf>
    <xf numFmtId="0" fontId="27" fillId="0" borderId="2" xfId="3" applyFont="1" applyFill="1" applyBorder="1" applyAlignment="1" applyProtection="1">
      <alignment wrapText="1"/>
    </xf>
    <xf numFmtId="1" fontId="27" fillId="0" borderId="2" xfId="0" applyNumberFormat="1" applyFont="1" applyFill="1" applyBorder="1" applyAlignment="1">
      <alignment horizontal="center" vertical="center"/>
    </xf>
    <xf numFmtId="0" fontId="27" fillId="0" borderId="2" xfId="3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horizontal="left" vertical="center"/>
    </xf>
    <xf numFmtId="166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164" fontId="0" fillId="0" borderId="2" xfId="2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center" vertical="center"/>
    </xf>
    <xf numFmtId="164" fontId="0" fillId="0" borderId="2" xfId="2" applyFont="1" applyFill="1" applyBorder="1" applyAlignment="1" applyProtection="1">
      <alignment vertical="center"/>
    </xf>
    <xf numFmtId="14" fontId="0" fillId="0" borderId="0" xfId="0" applyNumberFormat="1" applyAlignment="1">
      <alignment horizontal="left" vertical="center"/>
    </xf>
    <xf numFmtId="0" fontId="27" fillId="0" borderId="2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center" vertical="center"/>
    </xf>
    <xf numFmtId="0" fontId="27" fillId="0" borderId="2" xfId="3" applyFont="1" applyFill="1" applyBorder="1" applyAlignment="1" applyProtection="1">
      <alignment horizontal="left" wrapText="1"/>
    </xf>
    <xf numFmtId="0" fontId="27" fillId="0" borderId="2" xfId="3" applyFont="1" applyFill="1" applyBorder="1" applyAlignment="1" applyProtection="1">
      <alignment horizontal="left" vertical="center" wrapText="1"/>
    </xf>
    <xf numFmtId="164" fontId="0" fillId="0" borderId="2" xfId="2" applyFont="1" applyFill="1" applyBorder="1" applyAlignment="1" applyProtection="1">
      <alignment horizontal="center" vertical="center" wrapText="1"/>
    </xf>
    <xf numFmtId="0" fontId="27" fillId="0" borderId="2" xfId="3" applyFont="1" applyFill="1" applyBorder="1" applyAlignment="1">
      <alignment wrapText="1"/>
    </xf>
    <xf numFmtId="0" fontId="27" fillId="0" borderId="2" xfId="3" applyFont="1" applyFill="1" applyBorder="1" applyAlignment="1" applyProtection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10" borderId="0" xfId="0" applyFill="1" applyAlignment="1">
      <alignment horizontal="center" vertical="center" wrapText="1"/>
    </xf>
    <xf numFmtId="0" fontId="0" fillId="0" borderId="2" xfId="0" applyBorder="1" applyAlignment="1">
      <alignment wrapText="1"/>
    </xf>
    <xf numFmtId="49" fontId="27" fillId="0" borderId="2" xfId="0" applyNumberFormat="1" applyFont="1" applyFill="1" applyBorder="1" applyAlignment="1">
      <alignment vertical="center" wrapText="1"/>
    </xf>
    <xf numFmtId="0" fontId="24" fillId="0" borderId="2" xfId="3" applyBorder="1" applyAlignment="1" applyProtection="1">
      <alignment horizontal="center" vertical="center"/>
    </xf>
    <xf numFmtId="0" fontId="24" fillId="0" borderId="2" xfId="3" applyBorder="1" applyAlignment="1">
      <alignment horizontal="center" vertical="center" wrapText="1"/>
    </xf>
    <xf numFmtId="0" fontId="24" fillId="0" borderId="2" xfId="3" applyBorder="1" applyAlignment="1" applyProtection="1">
      <alignment horizontal="center" vertical="center" wrapText="1"/>
    </xf>
    <xf numFmtId="0" fontId="24" fillId="0" borderId="2" xfId="3" applyBorder="1" applyAlignment="1" applyProtection="1">
      <alignment wrapText="1"/>
    </xf>
    <xf numFmtId="0" fontId="24" fillId="0" borderId="2" xfId="3" applyBorder="1" applyAlignment="1">
      <alignment wrapText="1"/>
    </xf>
    <xf numFmtId="0" fontId="24" fillId="0" borderId="2" xfId="3" applyBorder="1" applyAlignment="1">
      <alignment horizontal="left" wrapText="1"/>
    </xf>
    <xf numFmtId="0" fontId="24" fillId="0" borderId="2" xfId="3" applyBorder="1" applyAlignment="1" applyProtection="1">
      <alignment horizontal="left" wrapText="1"/>
    </xf>
    <xf numFmtId="0" fontId="0" fillId="0" borderId="0" xfId="0" applyAlignment="1">
      <alignment horizontal="left"/>
    </xf>
    <xf numFmtId="49" fontId="16" fillId="0" borderId="0" xfId="21" applyNumberFormat="1" applyFont="1" applyAlignment="1">
      <alignment horizontal="right" vertical="center"/>
    </xf>
    <xf numFmtId="0" fontId="17" fillId="0" borderId="0" xfId="21" applyFont="1" applyAlignment="1">
      <alignment horizontal="left"/>
    </xf>
    <xf numFmtId="0" fontId="19" fillId="0" borderId="5" xfId="21" applyFont="1" applyBorder="1" applyAlignment="1">
      <alignment horizontal="left"/>
    </xf>
    <xf numFmtId="0" fontId="16" fillId="0" borderId="0" xfId="21" applyNumberFormat="1" applyFont="1" applyAlignment="1">
      <alignment horizontal="right" vertical="center"/>
    </xf>
  </cellXfs>
  <cellStyles count="28">
    <cellStyle name="Accent 1 5" xfId="4"/>
    <cellStyle name="Accent 2 6" xfId="5"/>
    <cellStyle name="Accent 3 7" xfId="6"/>
    <cellStyle name="Accent 4" xfId="7"/>
    <cellStyle name="Bad 8" xfId="8"/>
    <cellStyle name="Error 9" xfId="9"/>
    <cellStyle name="Error 9 2" xfId="10"/>
    <cellStyle name="Footnote 10" xfId="11"/>
    <cellStyle name="Good 11" xfId="12"/>
    <cellStyle name="Graphics" xfId="13"/>
    <cellStyle name="Heading (user) 12" xfId="14"/>
    <cellStyle name="Heading 1 13" xfId="15"/>
    <cellStyle name="Heading 2 14" xfId="16"/>
    <cellStyle name="Heading1" xfId="17"/>
    <cellStyle name="Hiperlink" xfId="3" builtinId="8"/>
    <cellStyle name="Hyperlink 15" xfId="18"/>
    <cellStyle name="Moeda" xfId="2" builtinId="4"/>
    <cellStyle name="Moeda 2" xfId="19"/>
    <cellStyle name="Neutral 16" xfId="20"/>
    <cellStyle name="Normal" xfId="0" builtinId="0"/>
    <cellStyle name="Normal 2" xfId="21"/>
    <cellStyle name="Note 17" xfId="22"/>
    <cellStyle name="Result" xfId="23"/>
    <cellStyle name="Result2" xfId="24"/>
    <cellStyle name="Status 18" xfId="25"/>
    <cellStyle name="Text 19" xfId="26"/>
    <cellStyle name="Vírgula" xfId="1" builtinId="3"/>
    <cellStyle name="Warning 20" xfId="2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9211E"/>
      <rgbColor rgb="FFFFFFCC"/>
      <rgbColor rgb="FFCCFFFF"/>
      <rgbColor rgb="FF660066"/>
      <rgbColor rgb="FFFF8080"/>
      <rgbColor rgb="FF2A6099"/>
      <rgbColor rgb="FFD9D9D9"/>
      <rgbColor rgb="FF000080"/>
      <rgbColor rgb="FFFF00FF"/>
      <rgbColor rgb="FFFFFF00"/>
      <rgbColor rgb="FF00FFFF"/>
      <rgbColor rgb="FF800080"/>
      <rgbColor rgb="FFC00000"/>
      <rgbColor rgb="FF008080"/>
      <rgbColor rgb="FF0000FF"/>
      <rgbColor rgb="FF00CCFF"/>
      <rgbColor rgb="FFCCFFFF"/>
      <rgbColor rgb="FFCCFFCC"/>
      <rgbColor rgb="FFFFFF99"/>
      <rgbColor rgb="FF99CCFF"/>
      <rgbColor rgb="FFE6B9B8"/>
      <rgbColor rgb="FFCC99FF"/>
      <rgbColor rgb="FFFCD5B5"/>
      <rgbColor rgb="FF3366FF"/>
      <rgbColor rgb="FF33CCCC"/>
      <rgbColor rgb="FF92D050"/>
      <rgbColor rgb="FFFFCC00"/>
      <rgbColor rgb="FFFF9900"/>
      <rgbColor rgb="FFFF6600"/>
      <rgbColor rgb="FF3465A4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3" name="Figuras 7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4" name="Figuras 7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3" name="Figuras 7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3" name="Figuras 7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am.mp.br/images/Transpar%C3%AAncia_2022/Setembro/Notas_Fiscais/Bens/NF_47_2022_NS_LIMPEZA_a64b9.pdf" TargetMode="External"/><Relationship Id="rId13" Type="http://schemas.openxmlformats.org/officeDocument/2006/relationships/hyperlink" Target="https://www.mpam.mp.br/images/Transpar%C3%AAncia_2022/Setembro/Notas_Fiscais/Bens/NF_763-1_2022_SP_SECURITY_5c49c.pdf" TargetMode="External"/><Relationship Id="rId18" Type="http://schemas.openxmlformats.org/officeDocument/2006/relationships/hyperlink" Target="https://www.mpam.mp.br/images/3%C2%BA_TA_ao_CT_n%C2%BA_024-2018-MP-PGJ_2123e.pdf" TargetMode="External"/><Relationship Id="rId3" Type="http://schemas.openxmlformats.org/officeDocument/2006/relationships/hyperlink" Target="https://www.mpam.mp.br/images/Transpar%C3%AAncia_2022/Setembro/Notas_Fiscais/Bens/NF_42_2022_BETEL_38a09.pdf" TargetMode="External"/><Relationship Id="rId21" Type="http://schemas.openxmlformats.org/officeDocument/2006/relationships/hyperlink" Target="https://www.mpam.mp.br/images/CT_07-2022_-_SCJ_-_MP-PGJ_e1dee.pdf" TargetMode="External"/><Relationship Id="rId7" Type="http://schemas.openxmlformats.org/officeDocument/2006/relationships/hyperlink" Target="https://www.mpam.mp.br/images/Transpar%C3%AAncia_2022/Setembro/Notas_Fiscais/Bens/NF_7934_2022_TN_NETO_11076.pdf" TargetMode="External"/><Relationship Id="rId12" Type="http://schemas.openxmlformats.org/officeDocument/2006/relationships/hyperlink" Target="https://www.mpam.mp.br/images/Transpar%C3%AAncia_2022/Setembro/Notas_Fiscais/Bens/NF_7947_2022_TN_NETO_75c7c.pdf" TargetMode="External"/><Relationship Id="rId17" Type="http://schemas.openxmlformats.org/officeDocument/2006/relationships/hyperlink" Target="https://www.mpam.mp.br/images/Transpar%C3%AAncia_2022/Setembro/Notas_Fiscais/Bens/NF_9872_2022_DPS_GON%C3%87ALVES_1c868.pdf" TargetMode="External"/><Relationship Id="rId2" Type="http://schemas.openxmlformats.org/officeDocument/2006/relationships/hyperlink" Target="https://www.mpam.mp.br/images/Transpar%C3%AAncia_2022/Setembro/Notas_Fiscais/Bens/NF_44_2022_BETEL_00c84.pdf" TargetMode="External"/><Relationship Id="rId16" Type="http://schemas.openxmlformats.org/officeDocument/2006/relationships/hyperlink" Target="https://www.mpam.mp.br/images/Transpar%C3%AAncia_2022/Setembro/Notas_Fiscais/Bens/NF_8701_2022_NP_DA_AMAZONIA_2ec78.pdf" TargetMode="External"/><Relationship Id="rId20" Type="http://schemas.openxmlformats.org/officeDocument/2006/relationships/hyperlink" Target="https://www.mpam.mp.br/images/4_TA_%C3%A0_CT_n.%C2%BA_024-2018_-_MP-PGJ_b7a86.pdf" TargetMode="External"/><Relationship Id="rId1" Type="http://schemas.openxmlformats.org/officeDocument/2006/relationships/hyperlink" Target="https://www.mpam.mp.br/images/Transpar%C3%AAncia_2022/Setembro/Notas_Fiscais/Bens/NF_43_2022_BETEL_6a571.pdf" TargetMode="External"/><Relationship Id="rId6" Type="http://schemas.openxmlformats.org/officeDocument/2006/relationships/hyperlink" Target="https://www.mpam.mp.br/images/Transpar%C3%AAncia_2022/Setembro/Notas_Fiscais/Bens/NF_41_2022_BETEL_c9cee.pdf" TargetMode="External"/><Relationship Id="rId11" Type="http://schemas.openxmlformats.org/officeDocument/2006/relationships/hyperlink" Target="https://www.mpam.mp.br/images/Transpar%C3%AAncia_2022/Setembro/Notas_Fiscais/Bens/NF_1278_2022_SCJ_SEGURAN%C3%87A_0c216.PDF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s://www.mpam.mp.br/images/Transpar%C3%AAncia_2022/Setembro/Notas_Fiscais/Bens/NF_1459_2022_M_ALCIONE_c7f4d.pdf" TargetMode="External"/><Relationship Id="rId15" Type="http://schemas.openxmlformats.org/officeDocument/2006/relationships/hyperlink" Target="https://www.mpam.mp.br/images/Transpar%C3%AAncia_2022/Setembro/Notas_Fiscais/Bens/NF_2503_2022_ELIANDRO_JOSE_4c1ca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mpam.mp.br/images/Transpar%C3%AAncia_2022/Setembro/Notas_Fiscais/Bens/NF_120_2022_JUVENAL_DA_SILVA_16ee3.pdf" TargetMode="External"/><Relationship Id="rId19" Type="http://schemas.openxmlformats.org/officeDocument/2006/relationships/hyperlink" Target="https://www.mpam.mp.br/images/CT_06_-2022_-_MP-PGJ_91014.pdf" TargetMode="External"/><Relationship Id="rId4" Type="http://schemas.openxmlformats.org/officeDocument/2006/relationships/hyperlink" Target="https://www.mpam.mp.br/images/Transpar%C3%AAncia_2022/Setembro/Notas_Fiscais/Bens/NF_4103_2022_VINICIUS_CHAVES_a04eb.pdf" TargetMode="External"/><Relationship Id="rId9" Type="http://schemas.openxmlformats.org/officeDocument/2006/relationships/hyperlink" Target="https://www.mpam.mp.br/images/Transpar%C3%AAncia_2022/Setembro/Notas_Fiscais/Bens/NF_162_2022_FRANCISCO_IDOMARK_76d59.pdf" TargetMode="External"/><Relationship Id="rId14" Type="http://schemas.openxmlformats.org/officeDocument/2006/relationships/hyperlink" Target="https://www.mpam.mp.br/images/Transpar%C3%AAncia_2022/Setembro/Notas_Fiscais/Bens/NF_763_2022_SP_SECURITY_3cdd2.pdf" TargetMode="External"/><Relationship Id="rId22" Type="http://schemas.openxmlformats.org/officeDocument/2006/relationships/hyperlink" Target="https://www.mpam.mp.br/images/CT_07-2022_-_SCJ_-_MP-PGJ_e1dee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am.mp.br/images/CT_n%C2%BA_004-2021-MP-PGJ_95ba7.pdf" TargetMode="External"/><Relationship Id="rId3" Type="http://schemas.openxmlformats.org/officeDocument/2006/relationships/hyperlink" Target="https://www.mpam.mp.br/images/Transpar%C3%AAncia_2022/Setembro/Notas_Fiscais/Loca%C3%A7%C3%B5es/RECIBO_08_2022_SAMUEL_MENDES_90be1.pdf" TargetMode="External"/><Relationship Id="rId7" Type="http://schemas.openxmlformats.org/officeDocument/2006/relationships/hyperlink" Target="https://www.mpam.mp.br/images/Contrato_n%C2%BA_032.2018_-_MP-PGJ_4c328.pdf" TargetMode="External"/><Relationship Id="rId12" Type="http://schemas.openxmlformats.org/officeDocument/2006/relationships/drawing" Target="../drawings/drawing2.xml"/><Relationship Id="rId2" Type="http://schemas.openxmlformats.org/officeDocument/2006/relationships/hyperlink" Target="https://www.mpam.mp.br/images/Transpar%C3%AAncia_2022/Setembro/Notas_Fiscais/Loca%C3%A7%C3%B5es/RECIBO_47_2022_COENCIL_dedb3.pdf" TargetMode="External"/><Relationship Id="rId1" Type="http://schemas.openxmlformats.org/officeDocument/2006/relationships/hyperlink" Target="https://www.mpam.mp.br/images/Transpar%C3%AAncia_2022/Setembro/Notas_Fiscais/Loca%C3%A7%C3%B5es/RECIBO_08_2022_VANIAS_77559.pdf" TargetMode="External"/><Relationship Id="rId6" Type="http://schemas.openxmlformats.org/officeDocument/2006/relationships/hyperlink" Target="https://www.mpam.mp.br/images/CT_N%C2%BA_033-2019-MP-PGJ_8bab4.pdf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www.mpam.mp.br/images/Transpar%C3%AAncia_2022/Setembro/Notas_Fiscais/Loca%C3%A7%C3%B5es/RECIBO_08_2022_ALVES_LIRA_ccb45.pdf" TargetMode="External"/><Relationship Id="rId10" Type="http://schemas.openxmlformats.org/officeDocument/2006/relationships/hyperlink" Target="https://www.mpam.mp.br/images/CT_n%C2%BA_016-2020-MP-PGJ_5f566.pdf" TargetMode="External"/><Relationship Id="rId4" Type="http://schemas.openxmlformats.org/officeDocument/2006/relationships/hyperlink" Target="https://www.mpam.mp.br/images/Transpar%C3%AAncia_2022/Setembro/Notas_Fiscais/Loca%C3%A7%C3%B5es/RECIBO_08_2022_VERA_NEIDE_77247.pdf" TargetMode="External"/><Relationship Id="rId9" Type="http://schemas.openxmlformats.org/officeDocument/2006/relationships/hyperlink" Target="https://www.mpam.mp.br/images/Contrato_n%C2%BA_019_2018_-_Loca%C3%A7%C3%A3o_COARI_-_Vera_Neide_b8b5c.pdf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pam.mp.br/images/Transpar%C3%AAncia_2022/Setembro/Notas_Fiscais/Servi%C3%A7os/NFS_1072_2022_EFICAZ_04a0c.pdf" TargetMode="External"/><Relationship Id="rId21" Type="http://schemas.openxmlformats.org/officeDocument/2006/relationships/hyperlink" Target="https://www.mpam.mp.br/images/Transpar%C3%AAncia_2022/Setembro/Notas_Fiscais/Servi%C3%A7os/NFS_1907_2022_TN_NETO_f063c.pdf" TargetMode="External"/><Relationship Id="rId42" Type="http://schemas.openxmlformats.org/officeDocument/2006/relationships/hyperlink" Target="https://www.mpam.mp.br/images/Transpar%C3%AAncia_2022/Setembro/Notas_Fiscais/Servi%C3%A7os/NFS_1860_2022_GIBBOR_160f3.pdf" TargetMode="External"/><Relationship Id="rId47" Type="http://schemas.openxmlformats.org/officeDocument/2006/relationships/hyperlink" Target="https://www.mpam.mp.br/images/Transpar%C3%AAncia_2022/Setembro/Notas_Fiscais/Servi%C3%A7os/NFS_358_2022_NP_TREINAMENTOS_2920e.pdf" TargetMode="External"/><Relationship Id="rId63" Type="http://schemas.openxmlformats.org/officeDocument/2006/relationships/hyperlink" Target="https://www.mpam.mp.br/images/CT_n%C2%BA_010-2021-_MP-PGJ_59035.pdf" TargetMode="External"/><Relationship Id="rId68" Type="http://schemas.openxmlformats.org/officeDocument/2006/relationships/hyperlink" Target="https://www.mpam.mp.br/images/CC_n%C2%BA_004-2021-MP-PGJ_19977.pdf" TargetMode="External"/><Relationship Id="rId84" Type="http://schemas.openxmlformats.org/officeDocument/2006/relationships/printerSettings" Target="../printerSettings/printerSettings3.bin"/><Relationship Id="rId16" Type="http://schemas.openxmlformats.org/officeDocument/2006/relationships/hyperlink" Target="https://www.mpam.mp.br/images/Transpar%C3%AAncia_2022/Setembro/Notas_Fiscais/Servi%C3%A7os/FATURA_56720_2022_OCA_VIAGENS_f4a38.pdf" TargetMode="External"/><Relationship Id="rId11" Type="http://schemas.openxmlformats.org/officeDocument/2006/relationships/hyperlink" Target="https://www.mpam.mp.br/images/Transpar%C3%AAncia_2022/Setembro/Notas_Fiscais/Servi%C3%A7os/NFS_468355_2022_SOFTPLAN_82313.pdf" TargetMode="External"/><Relationship Id="rId32" Type="http://schemas.openxmlformats.org/officeDocument/2006/relationships/hyperlink" Target="https://www.mpam.mp.br/images/Transpar%C3%AAncia_2022/Setembro/Notas_Fiscais/Servi%C3%A7os/FATURA_28487082022-2_2022_COSAMA_CODAJAS_194d7.pdf" TargetMode="External"/><Relationship Id="rId37" Type="http://schemas.openxmlformats.org/officeDocument/2006/relationships/hyperlink" Target="https://www.mpam.mp.br/images/Transpar%C3%AAncia_2022/Setembro/Notas_Fiscais/Servi%C3%A7os/NFS_30487_2022_PRODAM_ebb44.pdf" TargetMode="External"/><Relationship Id="rId53" Type="http://schemas.openxmlformats.org/officeDocument/2006/relationships/hyperlink" Target="https://www.mpam.mp.br/images/2_TA_ao_CT_n%C2%BA_018-2019-MP-PGJ_caad1.pdf" TargetMode="External"/><Relationship Id="rId58" Type="http://schemas.openxmlformats.org/officeDocument/2006/relationships/hyperlink" Target="https://www.mpam.mp.br/images/CT_n_019-2021-MP-PGJ_60243.pdf" TargetMode="External"/><Relationship Id="rId74" Type="http://schemas.openxmlformats.org/officeDocument/2006/relationships/hyperlink" Target="https://www.mpam.mp.br/images/1_TA_%C3%A0_CT_n.%C2%BA_012-2021_-_MP-PGJ_e4d42.pdf" TargetMode="External"/><Relationship Id="rId79" Type="http://schemas.openxmlformats.org/officeDocument/2006/relationships/hyperlink" Target="https://www.mpam.mp.br/images/1_TA_%C3%A0_CT_n.%C2%BA_012-2021_-_MP-PGJ_e4d42.pdf" TargetMode="External"/><Relationship Id="rId5" Type="http://schemas.openxmlformats.org/officeDocument/2006/relationships/hyperlink" Target="https://www.mpam.mp.br/images/CT_N%C2%BA_002-2020-MP-PGJ_ae08b.pdf" TargetMode="External"/><Relationship Id="rId19" Type="http://schemas.openxmlformats.org/officeDocument/2006/relationships/hyperlink" Target="https://www.mpam.mp.br/images/Transpar%C3%AAncia_2022/Setembro/Notas_Fiscais/Servi%C3%A7os/NFS_468356_2022_SOFTPLAN_ab564.pdf" TargetMode="External"/><Relationship Id="rId14" Type="http://schemas.openxmlformats.org/officeDocument/2006/relationships/hyperlink" Target="https://www.mpam.mp.br/images/Transpar%C3%AAncia_2022/Setembro/Notas_Fiscais/Servi%C3%A7os/FATURA_0300039274111_2022_OI_SA_5cbfb.pdf" TargetMode="External"/><Relationship Id="rId22" Type="http://schemas.openxmlformats.org/officeDocument/2006/relationships/hyperlink" Target="https://www.mpam.mp.br/images/Transpar%C3%AAncia_2022/Setembro/Notas_Fiscais/Servi%C3%A7os/NFS_407_2022_CASA_NOVA_7e446.pdf" TargetMode="External"/><Relationship Id="rId27" Type="http://schemas.openxmlformats.org/officeDocument/2006/relationships/hyperlink" Target="https://www.mpam.mp.br/images/Transpar%C3%AAncia_2022/Setembro/Notas_Fiscais/Servi%C3%A7os/NFS_1919_2022_TN_NETO_c8660.pdf" TargetMode="External"/><Relationship Id="rId30" Type="http://schemas.openxmlformats.org/officeDocument/2006/relationships/hyperlink" Target="https://www.mpam.mp.br/images/Transpar%C3%AAncia_2022/Setembro/Notas_Fiscais/Servi%C3%A7os/FATURA_04943082022-2_2022_COSAMA_TABATINGA_acee1.pdf" TargetMode="External"/><Relationship Id="rId35" Type="http://schemas.openxmlformats.org/officeDocument/2006/relationships/hyperlink" Target="https://www.mpam.mp.br/images/Transpar%C3%AAncia_2022/Setembro/Notas_Fiscais/Servi%C3%A7os/NFS_1018_2022_ORBITY_eb455.pdf" TargetMode="External"/><Relationship Id="rId43" Type="http://schemas.openxmlformats.org/officeDocument/2006/relationships/hyperlink" Target="https://www.mpam.mp.br/images/Transpar%C3%AAncia_2022/Setembro/Notas_Fiscais/Servi%C3%A7os/NFS_31165_2022_PRODAM_49c5f.pdf" TargetMode="External"/><Relationship Id="rId48" Type="http://schemas.openxmlformats.org/officeDocument/2006/relationships/hyperlink" Target="https://www.mpam.mp.br/images/Transpar%C3%AAncia_2022/Setembro/Notas_Fiscais/Servi%C3%A7os/NFS_3243_2022_EYES_NWHERE_aaacf.pdf" TargetMode="External"/><Relationship Id="rId56" Type="http://schemas.openxmlformats.org/officeDocument/2006/relationships/hyperlink" Target="https://www.mpam.mp.br/images/CT_n%C2%BA_023-2021-MP-PGJ_0ac78.pdf" TargetMode="External"/><Relationship Id="rId64" Type="http://schemas.openxmlformats.org/officeDocument/2006/relationships/hyperlink" Target="https://www.mpam.mp.br/images/CT_01-2022-MP-PGJ_b126b.pdf" TargetMode="External"/><Relationship Id="rId69" Type="http://schemas.openxmlformats.org/officeDocument/2006/relationships/hyperlink" Target="https://www.mpam.mp.br/images/CC_n%C2%BA_004-2021-MP-PGJ_19977.pdf" TargetMode="External"/><Relationship Id="rId77" Type="http://schemas.openxmlformats.org/officeDocument/2006/relationships/hyperlink" Target="https://www.mpam.mp.br/images/5_TA_%C3%A0_CT_n.%C2%BA_010-2017_-_MP-PGJ_2a1a4.pdf" TargetMode="External"/><Relationship Id="rId8" Type="http://schemas.openxmlformats.org/officeDocument/2006/relationships/hyperlink" Target="https://www.mpam.mp.br/images/Transpar%C3%AAncia_2022/Setembro/Notas_Fiscais/Servi%C3%A7os/FATURA_0300039270191_2022_OI_SA_378ec.pdf" TargetMode="External"/><Relationship Id="rId51" Type="http://schemas.openxmlformats.org/officeDocument/2006/relationships/hyperlink" Target="https://www.mpam.mp.br/images/CT_n_019-2021-MP-PGJ_60243.pdf" TargetMode="External"/><Relationship Id="rId72" Type="http://schemas.openxmlformats.org/officeDocument/2006/relationships/hyperlink" Target="https://www.mpam.mp.br/images/CT_n%C2%BA_006-2021_-_MP-PGJ_133b7.pdf" TargetMode="External"/><Relationship Id="rId80" Type="http://schemas.openxmlformats.org/officeDocument/2006/relationships/hyperlink" Target="https://www.mpam.mp.br/images/1%C2%BA_TA_ao_CC_005-2021_-_MP-_PGJ_099cf.pdf" TargetMode="External"/><Relationship Id="rId85" Type="http://schemas.openxmlformats.org/officeDocument/2006/relationships/drawing" Target="../drawings/drawing3.xml"/><Relationship Id="rId3" Type="http://schemas.openxmlformats.org/officeDocument/2006/relationships/hyperlink" Target="https://www.mpam.mp.br/images/Transpar%C3%AAncia_2022/Setembro/Notas_Fiscais/Servi%C3%A7os/NFS_8365_2022_SIDI_af138.pdf" TargetMode="External"/><Relationship Id="rId12" Type="http://schemas.openxmlformats.org/officeDocument/2006/relationships/hyperlink" Target="https://www.mpam.mp.br/images/Transpar%C3%AAncia_2022/Setembro/Notas_Fiscais/Servi%C3%A7os/NFS_5832_2022_NP_TECNOLOGIA_e07fe.pdf" TargetMode="External"/><Relationship Id="rId17" Type="http://schemas.openxmlformats.org/officeDocument/2006/relationships/hyperlink" Target="https://www.mpam.mp.br/images/Transpar%C3%AAncia_2022/Setembro/Notas_Fiscais/Servi%C3%A7os/FATURA_56720_2022_OCA_VIAGENS_f4a38.pdf" TargetMode="External"/><Relationship Id="rId25" Type="http://schemas.openxmlformats.org/officeDocument/2006/relationships/hyperlink" Target="https://www.mpam.mp.br/images/Transpar%C3%AAncia_2022/Setembro/Notas_Fiscais/Servi%C3%A7os/FATURA_62822694_2022_AMAZONAS_ENERGIA_8df66.pdf" TargetMode="External"/><Relationship Id="rId33" Type="http://schemas.openxmlformats.org/officeDocument/2006/relationships/hyperlink" Target="https://www.mpam.mp.br/images/Transpar%C3%AAncia_2022/Setembro/Notas_Fiscais/Servi%C3%A7os/FATURA_22098082022-3_2022_COSAMA_AUTAZES_f8b3f.pdf" TargetMode="External"/><Relationship Id="rId38" Type="http://schemas.openxmlformats.org/officeDocument/2006/relationships/hyperlink" Target="https://www.mpam.mp.br/images/Transpar%C3%AAncia_2022/Setembro/Notas_Fiscais/Servi%C3%A7os/NFS_32133_2022_PRODAM_35409.pdf" TargetMode="External"/><Relationship Id="rId46" Type="http://schemas.openxmlformats.org/officeDocument/2006/relationships/hyperlink" Target="https://www.mpam.mp.br/images/Transpar%C3%AAncia_2022/Setembro/Notas_Fiscais/Servi%C3%A7os/FATURAS_10251294-62082016_2022_AMAZONAS_ENERGIA_fc833.pdf" TargetMode="External"/><Relationship Id="rId59" Type="http://schemas.openxmlformats.org/officeDocument/2006/relationships/hyperlink" Target="https://www.mpam.mp.br/images/3%C2%BA_TA_ao_CT_n%C2%BA_024-2018-MP-PGJ_2123e.pdf" TargetMode="External"/><Relationship Id="rId67" Type="http://schemas.openxmlformats.org/officeDocument/2006/relationships/hyperlink" Target="https://www.mpam.mp.br/images/CT_07-2022_-_SCJ_-_MP-PGJ_e1dee.pdf" TargetMode="External"/><Relationship Id="rId20" Type="http://schemas.openxmlformats.org/officeDocument/2006/relationships/hyperlink" Target="https://www.mpam.mp.br/images/Transpar%C3%AAncia_2022/Setembro/Notas_Fiscais/Servi%C3%A7os/NFS_749_2022_WERDEN_8e3bc.pdf" TargetMode="External"/><Relationship Id="rId41" Type="http://schemas.openxmlformats.org/officeDocument/2006/relationships/hyperlink" Target="https://www.mpam.mp.br/images/Transpar%C3%AAncia_2022/Setembro/Notas_Fiscais/Servi%C3%A7os/NFS_2392_2022_G_REFRIGERA%C3%87%C3%83O_4a293.pdf" TargetMode="External"/><Relationship Id="rId54" Type="http://schemas.openxmlformats.org/officeDocument/2006/relationships/hyperlink" Target="https://www.mpam.mp.br/images/2_TA_ao_CT_n%C2%BA_018-2019-MP-PGJ_caad1.pdf" TargetMode="External"/><Relationship Id="rId62" Type="http://schemas.openxmlformats.org/officeDocument/2006/relationships/hyperlink" Target="https://www.mpam.mp.br/images/CT_n%C2%BA_005-2021_-_MP-PGJ_ab169.pdf" TargetMode="External"/><Relationship Id="rId70" Type="http://schemas.openxmlformats.org/officeDocument/2006/relationships/hyperlink" Target="https://www.mpam.mp.br/images/CC_n%C2%BA_004-2021-MP-PGJ_19977.pdf" TargetMode="External"/><Relationship Id="rId75" Type="http://schemas.openxmlformats.org/officeDocument/2006/relationships/hyperlink" Target="https://www.mpam.mp.br/images/4_TA_%C3%A0_CT_n.%C2%BA_011-2018_-_MP-PGJ_b5ccc.pdf" TargetMode="External"/><Relationship Id="rId83" Type="http://schemas.openxmlformats.org/officeDocument/2006/relationships/hyperlink" Target="https://www.mpam.mp.br/images/CT_n%C2%BA_33-MP-PGJ_94190.pdf" TargetMode="External"/><Relationship Id="rId1" Type="http://schemas.openxmlformats.org/officeDocument/2006/relationships/hyperlink" Target="https://www.mpam.mp.br/images/CC_n%C2%BA_008-2021-MP-PGJ_33452.pdf" TargetMode="External"/><Relationship Id="rId6" Type="http://schemas.openxmlformats.org/officeDocument/2006/relationships/hyperlink" Target="https://www.mpam.mp.br/images/CCT_n%C2%BA_007-2021-MP-PGJ_493b2.pdf" TargetMode="External"/><Relationship Id="rId15" Type="http://schemas.openxmlformats.org/officeDocument/2006/relationships/hyperlink" Target="https://www.mpam.mp.br/images/Transpar%C3%AAncia_2022/Setembro/Notas_Fiscais/Servi%C3%A7os/FATURA_0300039274111_2022_OI_SA_5cbfb.pdf" TargetMode="External"/><Relationship Id="rId23" Type="http://schemas.openxmlformats.org/officeDocument/2006/relationships/hyperlink" Target="https://www.mpam.mp.br/images/Transpar%C3%AAncia_2022/Setembro/Notas_Fiscais/Servi%C3%A7os/FATURA_0086993-7_2022_AMAZONAS_ENERGIA_34a8e.pdf" TargetMode="External"/><Relationship Id="rId28" Type="http://schemas.openxmlformats.org/officeDocument/2006/relationships/hyperlink" Target="https://www.mpam.mp.br/images/Transpar%C3%AAncia_2022/Setembro/Notas_Fiscais/Servi%C3%A7os/MEMORANDO_100_TJ_0efd6.pdf" TargetMode="External"/><Relationship Id="rId36" Type="http://schemas.openxmlformats.org/officeDocument/2006/relationships/hyperlink" Target="https://www.mpam.mp.br/images/Transpar%C3%AAncia_2022/Setembro/Notas_Fiscais/Servi%C3%A7os/NFS_1_2022_TOKYO_77533.pdf" TargetMode="External"/><Relationship Id="rId49" Type="http://schemas.openxmlformats.org/officeDocument/2006/relationships/hyperlink" Target="https://www.mpam.mp.br/images/Transpar%C3%AAncia_2022/Setembro/Notas_Fiscais/Servi%C3%A7os/NFS_3245_2022_EYES_NWHERE_5c4b5.pdf" TargetMode="External"/><Relationship Id="rId57" Type="http://schemas.openxmlformats.org/officeDocument/2006/relationships/hyperlink" Target="https://www.mpam.mp.br/images/Contratos/2021/CONVENIOS/Termo_de_Cess%C3%A3o_Onerosa_de_Uso_n%C2%BA_001_2021_TJ_8e094.pdf" TargetMode="External"/><Relationship Id="rId10" Type="http://schemas.openxmlformats.org/officeDocument/2006/relationships/hyperlink" Target="https://www.mpam.mp.br/images/Transpar%C3%AAncia_2022/Setembro/Notas_Fiscais/Servi%C3%A7os/FATURA_1203201_2022_SAAE_IRANDUBA_2f541.pdf" TargetMode="External"/><Relationship Id="rId31" Type="http://schemas.openxmlformats.org/officeDocument/2006/relationships/hyperlink" Target="https://www.mpam.mp.br/images/Transpar%C3%AAncia_2022/Setembro/Notas_Fiscais/Servi%C3%A7os/FATURA_17246082022-5_2022_COSAMA_CARAUARI_9f218.pdf" TargetMode="External"/><Relationship Id="rId44" Type="http://schemas.openxmlformats.org/officeDocument/2006/relationships/hyperlink" Target="https://www.mpam.mp.br/images/Transpar%C3%AAncia_2022/Setembro/Notas_Fiscais/Servi%C3%A7os/FATURAS_6522631478-6522631486_2022_PORTO_SEGURO_ad6ac.pdf" TargetMode="External"/><Relationship Id="rId52" Type="http://schemas.openxmlformats.org/officeDocument/2006/relationships/hyperlink" Target="https://www.mpam.mp.br/images/CT_n_019-2021-MP-PGJ_60243.pdf" TargetMode="External"/><Relationship Id="rId60" Type="http://schemas.openxmlformats.org/officeDocument/2006/relationships/hyperlink" Target="https://www.mpam.mp.br/images/CT_n%C2%BA_008-2021-MP-PGJ_077ad.pdf" TargetMode="External"/><Relationship Id="rId65" Type="http://schemas.openxmlformats.org/officeDocument/2006/relationships/hyperlink" Target="https://www.mpam.mp.br/images/4_TA_%C3%A0_CT_n.%C2%BA_024-2018_-_MP-PGJ_b7a86.pdf" TargetMode="External"/><Relationship Id="rId73" Type="http://schemas.openxmlformats.org/officeDocument/2006/relationships/hyperlink" Target="https://www.mpam.mp.br/images/CT_n%C2%BA_012-2021-MP-PGJ_df72d.pdf" TargetMode="External"/><Relationship Id="rId78" Type="http://schemas.openxmlformats.org/officeDocument/2006/relationships/hyperlink" Target="https://www.mpam.mp.br/images/1_TA_%C3%A0_CT_n.%C2%BA_011-2021_-_MP-PGJ_b26e3.pdf" TargetMode="External"/><Relationship Id="rId81" Type="http://schemas.openxmlformats.org/officeDocument/2006/relationships/hyperlink" Target="https://www.mpam.mp.br/images/3_TA_%C3%A0_CT_n.%C2%BA_010-2020_-_MP-PGJ_e1a55.pdf" TargetMode="External"/><Relationship Id="rId4" Type="http://schemas.openxmlformats.org/officeDocument/2006/relationships/hyperlink" Target="https://www.mpam.mp.br/images/CT_n_019-2021-MP-PGJ_60243.pdf" TargetMode="External"/><Relationship Id="rId9" Type="http://schemas.openxmlformats.org/officeDocument/2006/relationships/hyperlink" Target="https://www.mpam.mp.br/images/Transpar%C3%AAncia_2022/Setembro/Notas_Fiscais/Servi%C3%A7os/FATURA_0300039270190_2022_OI_SA_5a45d.pdf" TargetMode="External"/><Relationship Id="rId13" Type="http://schemas.openxmlformats.org/officeDocument/2006/relationships/hyperlink" Target="https://www.mpam.mp.br/images/Transpar%C3%AAncia_2022/Setembro/Notas_Fiscais/Servi%C3%A7os/NFS_468354_2022_SOFTPLAN_ab959.pdf" TargetMode="External"/><Relationship Id="rId18" Type="http://schemas.openxmlformats.org/officeDocument/2006/relationships/hyperlink" Target="https://www.mpam.mp.br/images/Transpar%C3%AAncia_2022/Setembro/Notas_Fiscais/Servi%C3%A7os/MEMORANDO_99_TJ_e1925.pdf" TargetMode="External"/><Relationship Id="rId39" Type="http://schemas.openxmlformats.org/officeDocument/2006/relationships/hyperlink" Target="https://www.mpam.mp.br/images/Transpar%C3%AAncia_2022/Setembro/Notas_Fiscais/Servi%C3%A7os/FATURA_0345991343-06_2022_VIVO_0f5b5.pdf" TargetMode="External"/><Relationship Id="rId34" Type="http://schemas.openxmlformats.org/officeDocument/2006/relationships/hyperlink" Target="https://www.mpam.mp.br/images/Transpar%C3%AAncia_2022/Setembro/Notas_Fiscais/Servi%C3%A7os/NFS_7121_2022_MAPROTEM_1919a.pdf" TargetMode="External"/><Relationship Id="rId50" Type="http://schemas.openxmlformats.org/officeDocument/2006/relationships/hyperlink" Target="https://www.mpam.mp.br/images/4%C2%BA_TA_ao_CT_035-2018-MP-PGJ_59d93.pdf" TargetMode="External"/><Relationship Id="rId55" Type="http://schemas.openxmlformats.org/officeDocument/2006/relationships/hyperlink" Target="https://www.mpam.mp.br/images/CT_n%C2%BA_023-2021-MP-PGJ_0ac78.pdf" TargetMode="External"/><Relationship Id="rId76" Type="http://schemas.openxmlformats.org/officeDocument/2006/relationships/hyperlink" Target="https://www.mpam.mp.br/images/4_TA_%C3%A0_CT_n.%C2%BA_011-2018_-_MP-PGJ_b5ccc.pdf" TargetMode="External"/><Relationship Id="rId7" Type="http://schemas.openxmlformats.org/officeDocument/2006/relationships/hyperlink" Target="https://www.mpam.mp.br/images/4%C2%BA_TA_ao_CT_035-2018-MP-PGJ_59d93.pdf" TargetMode="External"/><Relationship Id="rId71" Type="http://schemas.openxmlformats.org/officeDocument/2006/relationships/hyperlink" Target="https://www.mpam.mp.br/images/CC_n%C2%BA_004-2021-MP-PGJ_19977.pdf" TargetMode="External"/><Relationship Id="rId2" Type="http://schemas.openxmlformats.org/officeDocument/2006/relationships/hyperlink" Target="https://www.mpam.mp.br/images/Transpar%C3%AAncia_2022/Setembro/Notas_Fiscais/Servi%C3%A7os/NFS_468467_2022_SOFTPLAN_2dc70.pdf" TargetMode="External"/><Relationship Id="rId29" Type="http://schemas.openxmlformats.org/officeDocument/2006/relationships/hyperlink" Target="https://www.mpam.mp.br/images/Transpar%C3%AAncia_2022/Setembro/Notas_Fiscais/Servi%C3%A7os/NFS_2_2022_SP_SECURITY_a93ba.pdf" TargetMode="External"/><Relationship Id="rId24" Type="http://schemas.openxmlformats.org/officeDocument/2006/relationships/hyperlink" Target="https://www.mpam.mp.br/images/Transpar%C3%AAncia_2022/Setembro/Notas_Fiscais/Servi%C3%A7os/FATURA_0086993-7_2022_AMAZONAS_ENERGIA_34a8e.pdf" TargetMode="External"/><Relationship Id="rId40" Type="http://schemas.openxmlformats.org/officeDocument/2006/relationships/hyperlink" Target="https://www.mpam.mp.br/images/Transpar%C3%AAncia_2022/Setembro/Notas_Fiscais/Servi%C3%A7os/FATURA_0345991343-08_2022_VIVO_81395.pdf" TargetMode="External"/><Relationship Id="rId45" Type="http://schemas.openxmlformats.org/officeDocument/2006/relationships/hyperlink" Target="https://www.mpam.mp.br/images/Transpar%C3%AAncia_2022/Setembro/Notas_Fiscais/Servi%C3%A7os/NFS_4388_2022_JF_TECNOLOGIA_04dac.pdf" TargetMode="External"/><Relationship Id="rId66" Type="http://schemas.openxmlformats.org/officeDocument/2006/relationships/hyperlink" Target="https://www.mpam.mp.br/images/Contratos/2021/CONVENIOS/Termo_de_Cess%C3%A3o_Onerosa_de_Uso_n%C2%BA_001_2021_TJ_8e094.pdf" TargetMode="External"/><Relationship Id="rId61" Type="http://schemas.openxmlformats.org/officeDocument/2006/relationships/hyperlink" Target="https://www.mpam.mp.br/images/3%C2%BA_TA_ao_CT_02-2019_-_MP-PGJ_92570.pdf" TargetMode="External"/><Relationship Id="rId82" Type="http://schemas.openxmlformats.org/officeDocument/2006/relationships/hyperlink" Target="https://www.mpam.mp.br/images/CT_n%C2%BA_001.2021-MP-PGJ_3bc8f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am.mp.br/images/CT_n%C2%BA_011-2022_-_MP-PGJ_aeb79.pdf" TargetMode="External"/><Relationship Id="rId3" Type="http://schemas.openxmlformats.org/officeDocument/2006/relationships/hyperlink" Target="https://www.mpam.mp.br/images/Transpar%C3%AAncia_2022/Setembro/Notas_Fiscais/Obras/NFS_123_2022_TURIN_01085.pdf" TargetMode="External"/><Relationship Id="rId7" Type="http://schemas.openxmlformats.org/officeDocument/2006/relationships/hyperlink" Target="https://www.mpam.mp.br/images/CT_n%C2%BA_028-2021-MP-PGJ_56673.pdf" TargetMode="External"/><Relationship Id="rId12" Type="http://schemas.openxmlformats.org/officeDocument/2006/relationships/drawing" Target="../drawings/drawing4.xml"/><Relationship Id="rId2" Type="http://schemas.openxmlformats.org/officeDocument/2006/relationships/hyperlink" Target="https://www.mpam.mp.br/images/Transpar%C3%AAncia_2022/Setembro/Notas_Fiscais/Obras/NFS_31_2022_MODULO_bbe02.pdf" TargetMode="External"/><Relationship Id="rId1" Type="http://schemas.openxmlformats.org/officeDocument/2006/relationships/hyperlink" Target="https://www.mpam.mp.br/images/Transpar%C3%AAncia_2022/Setembro/Notas_Fiscais/Obras/NFS_31_2022_PROJECTA_112a0.pdf" TargetMode="External"/><Relationship Id="rId6" Type="http://schemas.openxmlformats.org/officeDocument/2006/relationships/hyperlink" Target="https://www.mpam.mp.br/images/CT_n%C2%BA_027-2021-MP-PGJ_1d101.pdf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s://www.mpam.mp.br/images/Transpar%C3%AAncia_2022/Setembro/Notas_Fiscais/Obras/NFS_124_2022_TURIN_d05ee.pdf" TargetMode="External"/><Relationship Id="rId10" Type="http://schemas.openxmlformats.org/officeDocument/2006/relationships/hyperlink" Target="https://www.mpam.mp.br/images/CT_N%C2%BA_018-2021-MP-PGJ_b2f10.pdf" TargetMode="External"/><Relationship Id="rId4" Type="http://schemas.openxmlformats.org/officeDocument/2006/relationships/hyperlink" Target="https://www.mpam.mp.br/images/Transpar%C3%AAncia_2022/Setembro/Notas_Fiscais/Obras/NFS_105_2022_ORION_0aa58.pdf" TargetMode="External"/><Relationship Id="rId9" Type="http://schemas.openxmlformats.org/officeDocument/2006/relationships/hyperlink" Target="https://www.mpam.mp.br/images/CT_n%C2%BA_011-2022_-_MP-PGJ_aeb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view="pageBreakPreview" topLeftCell="A23" zoomScale="60" zoomScaleNormal="70" workbookViewId="0">
      <selection activeCell="A2" sqref="A2:M2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customWidth="1"/>
    <col min="6" max="6" width="18.7109375" customWidth="1"/>
    <col min="7" max="7" width="14.8554687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</cols>
  <sheetData>
    <row r="1" spans="1:13" ht="77.099999999999994" customHeight="1">
      <c r="C1" s="17"/>
      <c r="D1" s="17"/>
      <c r="F1" s="1"/>
      <c r="G1" s="1"/>
      <c r="H1" s="1"/>
      <c r="I1" s="1"/>
      <c r="J1" s="17"/>
    </row>
    <row r="2" spans="1:13" ht="18">
      <c r="A2" s="66" t="s">
        <v>388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20.25">
      <c r="A3" s="67" t="s">
        <v>0</v>
      </c>
      <c r="B3" s="67"/>
      <c r="C3" s="67"/>
      <c r="D3" s="67"/>
      <c r="E3" s="67"/>
      <c r="F3" s="1"/>
      <c r="G3" s="1"/>
      <c r="H3" s="1"/>
      <c r="I3" s="1"/>
      <c r="J3" s="17"/>
    </row>
    <row r="4" spans="1:13" ht="20.25">
      <c r="A4" s="22"/>
      <c r="B4" s="22"/>
      <c r="C4" s="2"/>
      <c r="D4" s="18"/>
      <c r="E4" s="22"/>
      <c r="F4" s="1"/>
      <c r="G4" s="1"/>
      <c r="H4" s="1"/>
      <c r="I4" s="1"/>
      <c r="J4" s="17"/>
    </row>
    <row r="5" spans="1:13" ht="18">
      <c r="A5" s="3" t="s">
        <v>43</v>
      </c>
      <c r="B5" s="4"/>
      <c r="C5" s="5"/>
      <c r="D5" s="19"/>
      <c r="E5" s="6"/>
      <c r="F5" s="1"/>
      <c r="G5" s="1"/>
      <c r="H5" s="1"/>
      <c r="I5" s="1"/>
      <c r="J5" s="17"/>
    </row>
    <row r="6" spans="1:13" ht="47.25">
      <c r="A6" s="7" t="s">
        <v>1</v>
      </c>
      <c r="B6" s="7" t="s">
        <v>2</v>
      </c>
      <c r="C6" s="8" t="s">
        <v>3</v>
      </c>
      <c r="D6" s="8" t="s">
        <v>4</v>
      </c>
      <c r="E6" s="8" t="s">
        <v>5</v>
      </c>
      <c r="F6" s="7" t="s">
        <v>6</v>
      </c>
      <c r="G6" s="7" t="s">
        <v>7</v>
      </c>
      <c r="H6" s="9" t="s">
        <v>8</v>
      </c>
      <c r="I6" s="9" t="s">
        <v>9</v>
      </c>
      <c r="J6" s="8" t="s">
        <v>10</v>
      </c>
      <c r="K6" s="8" t="s">
        <v>11</v>
      </c>
      <c r="L6" s="10" t="s">
        <v>12</v>
      </c>
      <c r="M6" s="8" t="s">
        <v>13</v>
      </c>
    </row>
    <row r="7" spans="1:13" ht="135">
      <c r="A7" s="23" t="s">
        <v>45</v>
      </c>
      <c r="B7" s="24">
        <v>1</v>
      </c>
      <c r="C7" s="25">
        <v>30746178000147</v>
      </c>
      <c r="D7" s="26" t="s">
        <v>39</v>
      </c>
      <c r="E7" s="56" t="s">
        <v>82</v>
      </c>
      <c r="F7" s="58" t="s">
        <v>17</v>
      </c>
      <c r="G7" s="27">
        <v>44816</v>
      </c>
      <c r="H7" s="28" t="s">
        <v>84</v>
      </c>
      <c r="I7" s="29">
        <v>589</v>
      </c>
      <c r="J7" s="27">
        <v>44818</v>
      </c>
      <c r="K7" s="27" t="s">
        <v>14</v>
      </c>
      <c r="L7" s="29">
        <v>589</v>
      </c>
      <c r="M7" s="28" t="s">
        <v>83</v>
      </c>
    </row>
    <row r="8" spans="1:13" ht="135">
      <c r="A8" s="23" t="s">
        <v>45</v>
      </c>
      <c r="B8" s="24">
        <v>2</v>
      </c>
      <c r="C8" s="25">
        <v>30746178000147</v>
      </c>
      <c r="D8" s="26" t="s">
        <v>39</v>
      </c>
      <c r="E8" s="56" t="s">
        <v>85</v>
      </c>
      <c r="F8" s="58" t="s">
        <v>42</v>
      </c>
      <c r="G8" s="33">
        <v>44816</v>
      </c>
      <c r="H8" s="31" t="s">
        <v>86</v>
      </c>
      <c r="I8" s="34">
        <v>8368</v>
      </c>
      <c r="J8" s="27">
        <v>44818</v>
      </c>
      <c r="K8" s="27" t="s">
        <v>14</v>
      </c>
      <c r="L8" s="34">
        <v>8368</v>
      </c>
      <c r="M8" s="31" t="s">
        <v>87</v>
      </c>
    </row>
    <row r="9" spans="1:13" ht="105">
      <c r="A9" s="23" t="s">
        <v>45</v>
      </c>
      <c r="B9" s="24">
        <v>3</v>
      </c>
      <c r="C9" s="31" t="s">
        <v>18</v>
      </c>
      <c r="D9" s="32" t="s">
        <v>19</v>
      </c>
      <c r="E9" s="51" t="s">
        <v>98</v>
      </c>
      <c r="F9" s="58" t="s">
        <v>99</v>
      </c>
      <c r="G9" s="33">
        <v>44817</v>
      </c>
      <c r="H9" s="31" t="s">
        <v>100</v>
      </c>
      <c r="I9" s="34">
        <v>1489</v>
      </c>
      <c r="J9" s="27">
        <v>44818</v>
      </c>
      <c r="K9" s="27" t="s">
        <v>14</v>
      </c>
      <c r="L9" s="30">
        <v>1489</v>
      </c>
      <c r="M9" s="31" t="s">
        <v>97</v>
      </c>
    </row>
    <row r="10" spans="1:13" ht="135">
      <c r="A10" s="23" t="s">
        <v>45</v>
      </c>
      <c r="B10" s="24">
        <v>4</v>
      </c>
      <c r="C10" s="25">
        <v>30746178000147</v>
      </c>
      <c r="D10" s="26" t="s">
        <v>39</v>
      </c>
      <c r="E10" s="38" t="s">
        <v>101</v>
      </c>
      <c r="F10" s="58" t="s">
        <v>16</v>
      </c>
      <c r="G10" s="33">
        <v>44817</v>
      </c>
      <c r="H10" s="31" t="s">
        <v>103</v>
      </c>
      <c r="I10" s="34">
        <v>6601</v>
      </c>
      <c r="J10" s="27">
        <v>44818</v>
      </c>
      <c r="K10" s="27" t="s">
        <v>14</v>
      </c>
      <c r="L10" s="34">
        <v>6601</v>
      </c>
      <c r="M10" s="31" t="s">
        <v>102</v>
      </c>
    </row>
    <row r="11" spans="1:13" ht="135">
      <c r="A11" s="23" t="s">
        <v>45</v>
      </c>
      <c r="B11" s="24">
        <v>5</v>
      </c>
      <c r="C11" s="31" t="s">
        <v>114</v>
      </c>
      <c r="D11" s="32" t="s">
        <v>115</v>
      </c>
      <c r="E11" s="49" t="s">
        <v>116</v>
      </c>
      <c r="F11" s="58" t="s">
        <v>118</v>
      </c>
      <c r="G11" s="33">
        <v>44818</v>
      </c>
      <c r="H11" s="31" t="s">
        <v>119</v>
      </c>
      <c r="I11" s="34">
        <v>5526.58</v>
      </c>
      <c r="J11" s="33">
        <v>44818</v>
      </c>
      <c r="K11" s="24" t="s">
        <v>14</v>
      </c>
      <c r="L11" s="34">
        <v>5526.58</v>
      </c>
      <c r="M11" s="31" t="s">
        <v>117</v>
      </c>
    </row>
    <row r="12" spans="1:13" ht="135">
      <c r="A12" s="23" t="s">
        <v>45</v>
      </c>
      <c r="B12" s="24">
        <v>6</v>
      </c>
      <c r="C12" s="25">
        <v>30746178000147</v>
      </c>
      <c r="D12" s="26" t="s">
        <v>39</v>
      </c>
      <c r="E12" s="52" t="s">
        <v>147</v>
      </c>
      <c r="F12" s="58" t="s">
        <v>149</v>
      </c>
      <c r="G12" s="33">
        <v>44818</v>
      </c>
      <c r="H12" s="31" t="s">
        <v>150</v>
      </c>
      <c r="I12" s="34">
        <v>10785</v>
      </c>
      <c r="J12" s="33">
        <v>44820</v>
      </c>
      <c r="K12" s="24" t="s">
        <v>14</v>
      </c>
      <c r="L12" s="34">
        <v>10785</v>
      </c>
      <c r="M12" s="31" t="s">
        <v>148</v>
      </c>
    </row>
    <row r="13" spans="1:13" ht="120">
      <c r="A13" s="23" t="s">
        <v>45</v>
      </c>
      <c r="B13" s="24">
        <v>7</v>
      </c>
      <c r="C13" s="31" t="s">
        <v>165</v>
      </c>
      <c r="D13" s="32" t="s">
        <v>160</v>
      </c>
      <c r="E13" s="62" t="s">
        <v>166</v>
      </c>
      <c r="F13" s="58" t="s">
        <v>167</v>
      </c>
      <c r="G13" s="33">
        <v>44820</v>
      </c>
      <c r="H13" s="31" t="s">
        <v>168</v>
      </c>
      <c r="I13" s="34">
        <v>18000.72</v>
      </c>
      <c r="J13" s="33">
        <v>44824</v>
      </c>
      <c r="K13" s="24" t="s">
        <v>14</v>
      </c>
      <c r="L13" s="34">
        <v>18000.72</v>
      </c>
      <c r="M13" s="31" t="s">
        <v>387</v>
      </c>
    </row>
    <row r="14" spans="1:13" ht="120">
      <c r="A14" s="23" t="s">
        <v>45</v>
      </c>
      <c r="B14" s="24">
        <v>8</v>
      </c>
      <c r="C14" s="31" t="s">
        <v>170</v>
      </c>
      <c r="D14" s="32" t="s">
        <v>169</v>
      </c>
      <c r="E14" s="38" t="s">
        <v>171</v>
      </c>
      <c r="F14" s="58" t="s">
        <v>15</v>
      </c>
      <c r="G14" s="33">
        <v>44820</v>
      </c>
      <c r="H14" s="31" t="s">
        <v>172</v>
      </c>
      <c r="I14" s="34">
        <v>744.8</v>
      </c>
      <c r="J14" s="33">
        <v>44824</v>
      </c>
      <c r="K14" s="24" t="s">
        <v>14</v>
      </c>
      <c r="L14" s="34">
        <v>744.8</v>
      </c>
      <c r="M14" s="31" t="s">
        <v>173</v>
      </c>
    </row>
    <row r="15" spans="1:13" ht="90">
      <c r="A15" s="23" t="s">
        <v>45</v>
      </c>
      <c r="B15" s="24">
        <v>9</v>
      </c>
      <c r="C15" s="31" t="s">
        <v>174</v>
      </c>
      <c r="D15" s="32" t="s">
        <v>175</v>
      </c>
      <c r="E15" s="38" t="s">
        <v>176</v>
      </c>
      <c r="F15" s="58" t="s">
        <v>177</v>
      </c>
      <c r="G15" s="33">
        <v>44820</v>
      </c>
      <c r="H15" s="31" t="s">
        <v>179</v>
      </c>
      <c r="I15" s="34">
        <v>17550.099999999999</v>
      </c>
      <c r="J15" s="33">
        <v>44824</v>
      </c>
      <c r="K15" s="24" t="s">
        <v>14</v>
      </c>
      <c r="L15" s="34">
        <v>17550.099999999999</v>
      </c>
      <c r="M15" s="31" t="s">
        <v>178</v>
      </c>
    </row>
    <row r="16" spans="1:13" ht="120">
      <c r="A16" s="23" t="s">
        <v>45</v>
      </c>
      <c r="B16" s="24">
        <v>10</v>
      </c>
      <c r="C16" s="31" t="s">
        <v>40</v>
      </c>
      <c r="D16" s="32" t="s">
        <v>180</v>
      </c>
      <c r="E16" s="38" t="s">
        <v>181</v>
      </c>
      <c r="F16" s="58" t="s">
        <v>183</v>
      </c>
      <c r="G16" s="33">
        <v>44823</v>
      </c>
      <c r="H16" s="31" t="s">
        <v>184</v>
      </c>
      <c r="I16" s="34">
        <v>195</v>
      </c>
      <c r="J16" s="33">
        <v>44824</v>
      </c>
      <c r="K16" s="24" t="s">
        <v>14</v>
      </c>
      <c r="L16" s="34">
        <v>195</v>
      </c>
      <c r="M16" s="31" t="s">
        <v>182</v>
      </c>
    </row>
    <row r="17" spans="1:13" ht="150">
      <c r="A17" s="23" t="s">
        <v>45</v>
      </c>
      <c r="B17" s="24">
        <v>11</v>
      </c>
      <c r="C17" s="31" t="s">
        <v>201</v>
      </c>
      <c r="D17" s="26" t="s">
        <v>202</v>
      </c>
      <c r="E17" s="61" t="s">
        <v>204</v>
      </c>
      <c r="F17" s="58" t="s">
        <v>205</v>
      </c>
      <c r="G17" s="33">
        <v>44824</v>
      </c>
      <c r="H17" s="31" t="s">
        <v>206</v>
      </c>
      <c r="I17" s="34">
        <v>68980</v>
      </c>
      <c r="J17" s="33">
        <v>44824</v>
      </c>
      <c r="K17" s="24" t="s">
        <v>14</v>
      </c>
      <c r="L17" s="34">
        <v>68980</v>
      </c>
      <c r="M17" s="31" t="s">
        <v>203</v>
      </c>
    </row>
    <row r="18" spans="1:13" ht="120">
      <c r="A18" s="23" t="s">
        <v>45</v>
      </c>
      <c r="B18" s="24">
        <v>12</v>
      </c>
      <c r="C18" s="31" t="s">
        <v>165</v>
      </c>
      <c r="D18" s="32" t="s">
        <v>160</v>
      </c>
      <c r="E18" s="63" t="s">
        <v>223</v>
      </c>
      <c r="F18" s="58" t="s">
        <v>224</v>
      </c>
      <c r="G18" s="33">
        <v>44825</v>
      </c>
      <c r="H18" s="31" t="s">
        <v>225</v>
      </c>
      <c r="I18" s="34">
        <v>22350.79</v>
      </c>
      <c r="J18" s="33">
        <v>44641</v>
      </c>
      <c r="K18" s="24" t="s">
        <v>14</v>
      </c>
      <c r="L18" s="34">
        <v>22350.79</v>
      </c>
      <c r="M18" s="31" t="s">
        <v>222</v>
      </c>
    </row>
    <row r="19" spans="1:13" ht="135">
      <c r="A19" s="23" t="s">
        <v>45</v>
      </c>
      <c r="B19" s="24">
        <v>13</v>
      </c>
      <c r="C19" s="31" t="s">
        <v>230</v>
      </c>
      <c r="D19" s="32" t="s">
        <v>231</v>
      </c>
      <c r="E19" s="62" t="s">
        <v>232</v>
      </c>
      <c r="F19" s="58" t="s">
        <v>233</v>
      </c>
      <c r="G19" s="33">
        <v>44825</v>
      </c>
      <c r="H19" s="31" t="s">
        <v>235</v>
      </c>
      <c r="I19" s="34">
        <v>25530.66</v>
      </c>
      <c r="J19" s="33">
        <v>44826</v>
      </c>
      <c r="K19" s="24" t="s">
        <v>14</v>
      </c>
      <c r="L19" s="34">
        <v>25530.66</v>
      </c>
      <c r="M19" s="31" t="s">
        <v>234</v>
      </c>
    </row>
    <row r="20" spans="1:13" ht="135">
      <c r="A20" s="23" t="s">
        <v>45</v>
      </c>
      <c r="B20" s="24">
        <v>14</v>
      </c>
      <c r="C20" s="31" t="s">
        <v>230</v>
      </c>
      <c r="D20" s="32" t="s">
        <v>231</v>
      </c>
      <c r="E20" s="62" t="s">
        <v>236</v>
      </c>
      <c r="F20" s="58" t="s">
        <v>237</v>
      </c>
      <c r="G20" s="33">
        <v>44825</v>
      </c>
      <c r="H20" s="31" t="s">
        <v>238</v>
      </c>
      <c r="I20" s="34">
        <v>1136.49</v>
      </c>
      <c r="J20" s="33">
        <v>44826</v>
      </c>
      <c r="K20" s="24" t="s">
        <v>14</v>
      </c>
      <c r="L20" s="34">
        <v>1136.49</v>
      </c>
      <c r="M20" s="31" t="s">
        <v>234</v>
      </c>
    </row>
    <row r="21" spans="1:13" ht="135">
      <c r="A21" s="23" t="s">
        <v>45</v>
      </c>
      <c r="B21" s="24">
        <v>15</v>
      </c>
      <c r="C21" s="31" t="s">
        <v>242</v>
      </c>
      <c r="D21" s="32" t="s">
        <v>243</v>
      </c>
      <c r="E21" s="38" t="s">
        <v>244</v>
      </c>
      <c r="F21" s="58" t="s">
        <v>246</v>
      </c>
      <c r="G21" s="33">
        <v>44825</v>
      </c>
      <c r="H21" s="31" t="s">
        <v>247</v>
      </c>
      <c r="I21" s="34">
        <v>10156</v>
      </c>
      <c r="J21" s="33">
        <v>44826</v>
      </c>
      <c r="K21" s="24" t="s">
        <v>14</v>
      </c>
      <c r="L21" s="34">
        <v>10156</v>
      </c>
      <c r="M21" s="31" t="s">
        <v>245</v>
      </c>
    </row>
    <row r="22" spans="1:13" ht="120">
      <c r="A22" s="23" t="s">
        <v>45</v>
      </c>
      <c r="B22" s="24">
        <v>16</v>
      </c>
      <c r="C22" s="31" t="s">
        <v>293</v>
      </c>
      <c r="D22" s="32" t="s">
        <v>294</v>
      </c>
      <c r="E22" s="57" t="s">
        <v>295</v>
      </c>
      <c r="F22" s="58" t="s">
        <v>297</v>
      </c>
      <c r="G22" s="33">
        <v>44833</v>
      </c>
      <c r="H22" s="31" t="s">
        <v>298</v>
      </c>
      <c r="I22" s="34">
        <v>4830</v>
      </c>
      <c r="J22" s="33">
        <v>44833</v>
      </c>
      <c r="K22" s="24" t="s">
        <v>14</v>
      </c>
      <c r="L22" s="34">
        <v>4830</v>
      </c>
      <c r="M22" s="31" t="s">
        <v>296</v>
      </c>
    </row>
    <row r="23" spans="1:13" ht="135">
      <c r="A23" s="23" t="s">
        <v>45</v>
      </c>
      <c r="B23" s="24">
        <v>17</v>
      </c>
      <c r="C23" s="31" t="s">
        <v>350</v>
      </c>
      <c r="D23" s="32" t="s">
        <v>351</v>
      </c>
      <c r="E23" s="38" t="s">
        <v>352</v>
      </c>
      <c r="F23" s="58" t="s">
        <v>354</v>
      </c>
      <c r="G23" s="33">
        <v>44834</v>
      </c>
      <c r="H23" s="31" t="s">
        <v>355</v>
      </c>
      <c r="I23" s="34">
        <v>26085.5</v>
      </c>
      <c r="J23" s="33">
        <v>44834</v>
      </c>
      <c r="K23" s="24" t="s">
        <v>14</v>
      </c>
      <c r="L23" s="34">
        <v>26085.5</v>
      </c>
      <c r="M23" s="31" t="s">
        <v>353</v>
      </c>
    </row>
    <row r="24" spans="1:13">
      <c r="A24" s="21" t="s">
        <v>20</v>
      </c>
      <c r="B24" s="21"/>
      <c r="C24" s="21"/>
      <c r="D24" s="1"/>
      <c r="F24" s="1"/>
      <c r="G24" s="11"/>
      <c r="H24" s="11"/>
      <c r="I24" s="11"/>
      <c r="J24" s="17"/>
      <c r="K24" s="1"/>
      <c r="M24" s="12"/>
    </row>
    <row r="25" spans="1:13">
      <c r="A25" s="13" t="s">
        <v>383</v>
      </c>
      <c r="B25" s="45"/>
      <c r="C25" s="1"/>
      <c r="D25" s="17"/>
      <c r="F25" s="1"/>
      <c r="G25" s="1"/>
      <c r="H25" s="1"/>
      <c r="I25" s="1"/>
      <c r="J25" s="17"/>
    </row>
    <row r="26" spans="1:13">
      <c r="A26" s="65" t="s">
        <v>36</v>
      </c>
      <c r="B26" s="65"/>
      <c r="C26" s="65"/>
      <c r="D26" s="65"/>
    </row>
    <row r="27" spans="1:13">
      <c r="A27" s="65" t="s">
        <v>37</v>
      </c>
      <c r="B27" s="65"/>
      <c r="C27" s="65"/>
      <c r="D27" s="65"/>
    </row>
    <row r="28" spans="1:13">
      <c r="A28" s="20" t="s">
        <v>38</v>
      </c>
      <c r="B28" s="20"/>
      <c r="C28" s="20"/>
      <c r="D28" s="17"/>
    </row>
  </sheetData>
  <mergeCells count="4">
    <mergeCell ref="A2:M2"/>
    <mergeCell ref="A3:E3"/>
    <mergeCell ref="A27:D27"/>
    <mergeCell ref="A26:D26"/>
  </mergeCells>
  <hyperlinks>
    <hyperlink ref="F7" r:id="rId1"/>
    <hyperlink ref="F10" r:id="rId2"/>
    <hyperlink ref="F8" r:id="rId3"/>
    <hyperlink ref="F9" r:id="rId4"/>
    <hyperlink ref="F11" r:id="rId5"/>
    <hyperlink ref="F12" r:id="rId6"/>
    <hyperlink ref="F13" r:id="rId7"/>
    <hyperlink ref="F14" r:id="rId8"/>
    <hyperlink ref="F15" r:id="rId9"/>
    <hyperlink ref="F16" r:id="rId10"/>
    <hyperlink ref="F17" r:id="rId11"/>
    <hyperlink ref="F18" r:id="rId12"/>
    <hyperlink ref="F19" r:id="rId13" display="https://www.mpam.mp.br/images/Transpar%C3%AAncia_2022/Setembro/Notas_Fiscais/Bens/NF_763-1_2022_SP_SECURITY_5c49c.pdf"/>
    <hyperlink ref="F20" r:id="rId14"/>
    <hyperlink ref="F21" r:id="rId15"/>
    <hyperlink ref="F22" r:id="rId16"/>
    <hyperlink ref="F23" r:id="rId17"/>
    <hyperlink ref="E13" r:id="rId18"/>
    <hyperlink ref="E17" r:id="rId19"/>
    <hyperlink ref="E18" r:id="rId20"/>
    <hyperlink ref="E19" r:id="rId21"/>
    <hyperlink ref="E20" r:id="rId22"/>
  </hyperlinks>
  <pageMargins left="0.511811024" right="0.511811024" top="0.78740157499999996" bottom="0.78740157499999996" header="0.31496062000000002" footer="0.31496062000000002"/>
  <pageSetup scale="40" orientation="portrait" r:id="rId23"/>
  <drawing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view="pageBreakPreview" topLeftCell="A16" zoomScale="60" zoomScaleNormal="70" workbookViewId="0">
      <selection activeCell="A3" sqref="A3:E3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customWidth="1"/>
    <col min="6" max="6" width="18.7109375" customWidth="1"/>
    <col min="7" max="7" width="14.8554687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</cols>
  <sheetData>
    <row r="1" spans="1:13" ht="77.099999999999994" customHeight="1">
      <c r="C1" s="17"/>
      <c r="D1" s="17"/>
      <c r="F1" s="1"/>
      <c r="G1" s="1"/>
      <c r="H1" s="1"/>
      <c r="I1" s="1"/>
      <c r="J1" s="17"/>
    </row>
    <row r="2" spans="1:13" ht="18">
      <c r="A2" s="66" t="str">
        <f>Bens!A2</f>
        <v>SETEMBRO/2022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20.25">
      <c r="A3" s="67" t="s">
        <v>0</v>
      </c>
      <c r="B3" s="67"/>
      <c r="C3" s="67"/>
      <c r="D3" s="67"/>
      <c r="E3" s="67"/>
      <c r="F3" s="1"/>
      <c r="G3" s="1"/>
      <c r="H3" s="1"/>
      <c r="I3" s="1"/>
      <c r="J3" s="17"/>
    </row>
    <row r="5" spans="1:13" ht="18">
      <c r="A5" s="68" t="s">
        <v>21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3" ht="47.25">
      <c r="A6" s="7" t="s">
        <v>1</v>
      </c>
      <c r="B6" s="7" t="s">
        <v>2</v>
      </c>
      <c r="C6" s="8" t="s">
        <v>3</v>
      </c>
      <c r="D6" s="8" t="s">
        <v>4</v>
      </c>
      <c r="E6" s="8" t="s">
        <v>5</v>
      </c>
      <c r="F6" s="7" t="s">
        <v>6</v>
      </c>
      <c r="G6" s="7" t="s">
        <v>7</v>
      </c>
      <c r="H6" s="9" t="s">
        <v>8</v>
      </c>
      <c r="I6" s="9" t="s">
        <v>9</v>
      </c>
      <c r="J6" s="8" t="s">
        <v>10</v>
      </c>
      <c r="K6" s="8" t="s">
        <v>11</v>
      </c>
      <c r="L6" s="8" t="s">
        <v>12</v>
      </c>
      <c r="M6" s="8" t="s">
        <v>13</v>
      </c>
    </row>
    <row r="7" spans="1:13" ht="135">
      <c r="A7" s="23" t="s">
        <v>45</v>
      </c>
      <c r="B7" s="24">
        <v>1</v>
      </c>
      <c r="C7" s="28" t="s">
        <v>24</v>
      </c>
      <c r="D7" s="26" t="s">
        <v>25</v>
      </c>
      <c r="E7" s="63" t="s">
        <v>72</v>
      </c>
      <c r="F7" s="59" t="s">
        <v>73</v>
      </c>
      <c r="G7" s="33">
        <v>44813</v>
      </c>
      <c r="H7" s="31" t="s">
        <v>74</v>
      </c>
      <c r="I7" s="34">
        <v>24545.87</v>
      </c>
      <c r="J7" s="33">
        <v>44816</v>
      </c>
      <c r="K7" s="47" t="s">
        <v>14</v>
      </c>
      <c r="L7" s="34">
        <f>18665.12+5880.75</f>
        <v>24545.87</v>
      </c>
      <c r="M7" s="31" t="s">
        <v>75</v>
      </c>
    </row>
    <row r="8" spans="1:13" ht="120">
      <c r="A8" s="46" t="s">
        <v>45</v>
      </c>
      <c r="B8" s="24">
        <v>2</v>
      </c>
      <c r="C8" s="31" t="s">
        <v>22</v>
      </c>
      <c r="D8" s="32" t="s">
        <v>23</v>
      </c>
      <c r="E8" s="63" t="s">
        <v>88</v>
      </c>
      <c r="F8" s="59" t="s">
        <v>89</v>
      </c>
      <c r="G8" s="33">
        <v>44816</v>
      </c>
      <c r="H8" s="31" t="s">
        <v>90</v>
      </c>
      <c r="I8" s="34">
        <v>103110.5</v>
      </c>
      <c r="J8" s="33">
        <v>44818</v>
      </c>
      <c r="K8" s="24" t="s">
        <v>14</v>
      </c>
      <c r="L8" s="34">
        <v>103110.5</v>
      </c>
      <c r="M8" s="31" t="s">
        <v>91</v>
      </c>
    </row>
    <row r="9" spans="1:13" ht="120">
      <c r="A9" s="46" t="s">
        <v>45</v>
      </c>
      <c r="B9" s="24">
        <v>3</v>
      </c>
      <c r="C9" s="31" t="s">
        <v>248</v>
      </c>
      <c r="D9" s="32" t="s">
        <v>249</v>
      </c>
      <c r="E9" s="64" t="s">
        <v>250</v>
      </c>
      <c r="F9" s="59" t="s">
        <v>73</v>
      </c>
      <c r="G9" s="33">
        <v>44826</v>
      </c>
      <c r="H9" s="31" t="s">
        <v>252</v>
      </c>
      <c r="I9" s="34">
        <v>2825</v>
      </c>
      <c r="J9" s="33">
        <v>44826</v>
      </c>
      <c r="K9" s="24" t="s">
        <v>14</v>
      </c>
      <c r="L9" s="34">
        <v>2825</v>
      </c>
      <c r="M9" s="31" t="s">
        <v>251</v>
      </c>
    </row>
    <row r="10" spans="1:13" ht="120">
      <c r="A10" s="46" t="s">
        <v>45</v>
      </c>
      <c r="B10" s="24">
        <v>4</v>
      </c>
      <c r="C10" s="31" t="s">
        <v>312</v>
      </c>
      <c r="D10" s="32" t="s">
        <v>313</v>
      </c>
      <c r="E10" s="64" t="s">
        <v>314</v>
      </c>
      <c r="F10" s="60" t="s">
        <v>73</v>
      </c>
      <c r="G10" s="33">
        <v>44833</v>
      </c>
      <c r="H10" s="31" t="s">
        <v>315</v>
      </c>
      <c r="I10" s="29">
        <v>5500</v>
      </c>
      <c r="J10" s="33">
        <v>44833</v>
      </c>
      <c r="K10" s="24" t="s">
        <v>14</v>
      </c>
      <c r="L10" s="34">
        <f>4856.86+643.14</f>
        <v>5500</v>
      </c>
      <c r="M10" s="31" t="s">
        <v>316</v>
      </c>
    </row>
    <row r="11" spans="1:13" ht="120">
      <c r="A11" s="46" t="s">
        <v>45</v>
      </c>
      <c r="B11" s="24">
        <v>5</v>
      </c>
      <c r="C11" s="31" t="s">
        <v>317</v>
      </c>
      <c r="D11" s="32" t="s">
        <v>318</v>
      </c>
      <c r="E11" s="64" t="s">
        <v>319</v>
      </c>
      <c r="F11" s="59" t="s">
        <v>73</v>
      </c>
      <c r="G11" s="33">
        <v>44833</v>
      </c>
      <c r="H11" s="31" t="s">
        <v>320</v>
      </c>
      <c r="I11" s="34">
        <v>84750</v>
      </c>
      <c r="J11" s="33">
        <v>44833</v>
      </c>
      <c r="K11" s="24" t="s">
        <v>14</v>
      </c>
      <c r="L11" s="34">
        <v>84750</v>
      </c>
      <c r="M11" s="31" t="s">
        <v>321</v>
      </c>
    </row>
    <row r="12" spans="1:13">
      <c r="A12" s="21" t="s">
        <v>20</v>
      </c>
      <c r="B12" s="21"/>
      <c r="C12" s="21"/>
      <c r="D12" s="1"/>
    </row>
    <row r="13" spans="1:13">
      <c r="A13" s="13" t="str">
        <f>Bens!A25</f>
        <v>Data da última atualização: 03/10/2022</v>
      </c>
      <c r="B13" s="45"/>
      <c r="C13" s="1"/>
      <c r="D13" s="17"/>
    </row>
    <row r="14" spans="1:13">
      <c r="A14" s="65" t="s">
        <v>36</v>
      </c>
      <c r="B14" s="65"/>
      <c r="C14" s="65"/>
      <c r="D14" s="65"/>
    </row>
    <row r="15" spans="1:13">
      <c r="A15" s="65" t="s">
        <v>37</v>
      </c>
      <c r="B15" s="65"/>
      <c r="C15" s="65"/>
      <c r="D15" s="65"/>
    </row>
    <row r="16" spans="1:13">
      <c r="A16" s="20" t="s">
        <v>38</v>
      </c>
      <c r="B16" s="20"/>
      <c r="C16" s="20"/>
      <c r="D16" s="17"/>
    </row>
  </sheetData>
  <mergeCells count="5">
    <mergeCell ref="A2:M2"/>
    <mergeCell ref="A3:E3"/>
    <mergeCell ref="A5:L5"/>
    <mergeCell ref="A14:D14"/>
    <mergeCell ref="A15:D15"/>
  </mergeCells>
  <hyperlinks>
    <hyperlink ref="F7" r:id="rId1"/>
    <hyperlink ref="F8" r:id="rId2"/>
    <hyperlink ref="F9" r:id="rId3"/>
    <hyperlink ref="F10" r:id="rId4"/>
    <hyperlink ref="F11" r:id="rId5"/>
    <hyperlink ref="E7" r:id="rId6"/>
    <hyperlink ref="E8" r:id="rId7"/>
    <hyperlink ref="E9" r:id="rId8"/>
    <hyperlink ref="E10" r:id="rId9"/>
    <hyperlink ref="E11" r:id="rId10"/>
  </hyperlinks>
  <pageMargins left="0.511811024" right="0.511811024" top="0.78740157499999996" bottom="0.78740157499999996" header="0.31496062000000002" footer="0.31496062000000002"/>
  <pageSetup scale="40" orientation="portrait" r:id="rId11"/>
  <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49" zoomScale="60" zoomScaleNormal="70" workbookViewId="0">
      <selection activeCell="A3" sqref="A3:E3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customWidth="1"/>
    <col min="6" max="6" width="18.7109375" style="54" customWidth="1"/>
    <col min="7" max="7" width="14.8554687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  <col min="14" max="14" width="10.5703125" customWidth="1"/>
  </cols>
  <sheetData>
    <row r="1" spans="1:13" ht="77.099999999999994" customHeight="1">
      <c r="C1" s="17"/>
      <c r="D1" s="17"/>
      <c r="F1" s="53"/>
      <c r="G1" s="1"/>
      <c r="H1" s="1"/>
      <c r="I1" s="1"/>
      <c r="J1" s="17"/>
    </row>
    <row r="2" spans="1:13" ht="18">
      <c r="A2" s="66" t="str">
        <f>Bens!A2</f>
        <v>SETEMBRO/2022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20.25">
      <c r="A3" s="67" t="s">
        <v>0</v>
      </c>
      <c r="B3" s="67"/>
      <c r="C3" s="67"/>
      <c r="D3" s="67"/>
      <c r="E3" s="67"/>
      <c r="F3" s="53"/>
      <c r="G3" s="1"/>
      <c r="H3" s="1"/>
      <c r="I3" s="1"/>
      <c r="J3" s="17"/>
    </row>
    <row r="5" spans="1:13" ht="18">
      <c r="A5" s="68" t="s">
        <v>44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3" ht="47.25">
      <c r="A6" s="7" t="s">
        <v>1</v>
      </c>
      <c r="B6" s="7" t="s">
        <v>2</v>
      </c>
      <c r="C6" s="8" t="s">
        <v>3</v>
      </c>
      <c r="D6" s="8" t="s">
        <v>4</v>
      </c>
      <c r="E6" s="8" t="s">
        <v>5</v>
      </c>
      <c r="F6" s="7" t="s">
        <v>6</v>
      </c>
      <c r="G6" s="7" t="s">
        <v>7</v>
      </c>
      <c r="H6" s="9" t="s">
        <v>8</v>
      </c>
      <c r="I6" s="9" t="s">
        <v>9</v>
      </c>
      <c r="J6" s="8" t="s">
        <v>10</v>
      </c>
      <c r="K6" s="8" t="s">
        <v>11</v>
      </c>
      <c r="L6" s="8" t="s">
        <v>12</v>
      </c>
      <c r="M6" s="8" t="s">
        <v>13</v>
      </c>
    </row>
    <row r="7" spans="1:13" ht="120">
      <c r="A7" s="23" t="s">
        <v>45</v>
      </c>
      <c r="B7" s="24">
        <v>1</v>
      </c>
      <c r="C7" s="25">
        <v>26605545000115</v>
      </c>
      <c r="D7" s="26" t="s">
        <v>28</v>
      </c>
      <c r="E7" s="61" t="s">
        <v>46</v>
      </c>
      <c r="F7" s="60" t="s">
        <v>48</v>
      </c>
      <c r="G7" s="27">
        <v>44806</v>
      </c>
      <c r="H7" s="28" t="s">
        <v>49</v>
      </c>
      <c r="I7" s="29">
        <v>16850</v>
      </c>
      <c r="J7" s="27">
        <v>44806</v>
      </c>
      <c r="K7" s="27" t="s">
        <v>14</v>
      </c>
      <c r="L7" s="29">
        <v>16850</v>
      </c>
      <c r="M7" s="28" t="s">
        <v>47</v>
      </c>
    </row>
    <row r="8" spans="1:13" ht="105">
      <c r="A8" s="23" t="s">
        <v>45</v>
      </c>
      <c r="B8" s="24">
        <v>1</v>
      </c>
      <c r="C8" s="25">
        <v>82845322000104</v>
      </c>
      <c r="D8" s="26" t="s">
        <v>32</v>
      </c>
      <c r="E8" s="61" t="s">
        <v>50</v>
      </c>
      <c r="F8" s="60" t="s">
        <v>51</v>
      </c>
      <c r="G8" s="27">
        <v>44812</v>
      </c>
      <c r="H8" s="28" t="s">
        <v>53</v>
      </c>
      <c r="I8" s="29">
        <v>40755.78</v>
      </c>
      <c r="J8" s="27">
        <v>44813</v>
      </c>
      <c r="K8" s="27" t="s">
        <v>14</v>
      </c>
      <c r="L8" s="30">
        <f>40144.44+611.34</f>
        <v>40755.78</v>
      </c>
      <c r="M8" s="28" t="s">
        <v>52</v>
      </c>
    </row>
    <row r="9" spans="1:13" ht="135">
      <c r="A9" s="23" t="s">
        <v>45</v>
      </c>
      <c r="B9" s="24">
        <v>2</v>
      </c>
      <c r="C9" s="25">
        <v>76535764000143</v>
      </c>
      <c r="D9" s="26" t="s">
        <v>30</v>
      </c>
      <c r="E9" s="61" t="s">
        <v>64</v>
      </c>
      <c r="F9" s="60" t="s">
        <v>67</v>
      </c>
      <c r="G9" s="27">
        <v>44813</v>
      </c>
      <c r="H9" s="28" t="s">
        <v>66</v>
      </c>
      <c r="I9" s="29">
        <v>94.55</v>
      </c>
      <c r="J9" s="27">
        <v>44816</v>
      </c>
      <c r="K9" s="27" t="s">
        <v>14</v>
      </c>
      <c r="L9" s="29">
        <v>94.55</v>
      </c>
      <c r="M9" s="28" t="s">
        <v>65</v>
      </c>
    </row>
    <row r="10" spans="1:13" ht="135">
      <c r="A10" s="23" t="s">
        <v>45</v>
      </c>
      <c r="B10" s="24">
        <v>3</v>
      </c>
      <c r="C10" s="25">
        <v>76535764000143</v>
      </c>
      <c r="D10" s="26" t="s">
        <v>30</v>
      </c>
      <c r="E10" s="61" t="s">
        <v>68</v>
      </c>
      <c r="F10" s="60" t="s">
        <v>69</v>
      </c>
      <c r="G10" s="27">
        <v>44813</v>
      </c>
      <c r="H10" s="28" t="s">
        <v>70</v>
      </c>
      <c r="I10" s="29">
        <v>3462.59</v>
      </c>
      <c r="J10" s="27">
        <v>44816</v>
      </c>
      <c r="K10" s="27" t="s">
        <v>14</v>
      </c>
      <c r="L10" s="29">
        <v>3462.59</v>
      </c>
      <c r="M10" s="28" t="s">
        <v>71</v>
      </c>
    </row>
    <row r="11" spans="1:13" ht="135">
      <c r="A11" s="23" t="s">
        <v>45</v>
      </c>
      <c r="B11" s="24">
        <v>4</v>
      </c>
      <c r="C11" s="31" t="s">
        <v>76</v>
      </c>
      <c r="D11" s="32" t="s">
        <v>78</v>
      </c>
      <c r="E11" s="62" t="s">
        <v>77</v>
      </c>
      <c r="F11" s="60" t="s">
        <v>79</v>
      </c>
      <c r="G11" s="33">
        <v>44816</v>
      </c>
      <c r="H11" s="31" t="s">
        <v>80</v>
      </c>
      <c r="I11" s="34">
        <v>80</v>
      </c>
      <c r="J11" s="33">
        <v>44816</v>
      </c>
      <c r="K11" s="24" t="s">
        <v>14</v>
      </c>
      <c r="L11" s="34">
        <v>80</v>
      </c>
      <c r="M11" s="31" t="s">
        <v>81</v>
      </c>
    </row>
    <row r="12" spans="1:13" ht="105">
      <c r="A12" s="23" t="s">
        <v>45</v>
      </c>
      <c r="B12" s="24">
        <v>5</v>
      </c>
      <c r="C12" s="31" t="s">
        <v>92</v>
      </c>
      <c r="D12" s="32" t="s">
        <v>32</v>
      </c>
      <c r="E12" s="62" t="s">
        <v>93</v>
      </c>
      <c r="F12" s="60" t="s">
        <v>95</v>
      </c>
      <c r="G12" s="33">
        <v>44817</v>
      </c>
      <c r="H12" s="31" t="s">
        <v>96</v>
      </c>
      <c r="I12" s="34">
        <v>96798.54</v>
      </c>
      <c r="J12" s="33">
        <v>44818</v>
      </c>
      <c r="K12" s="24" t="s">
        <v>14</v>
      </c>
      <c r="L12" s="34">
        <f>95346.56+1451.98</f>
        <v>96798.54</v>
      </c>
      <c r="M12" s="31" t="s">
        <v>94</v>
      </c>
    </row>
    <row r="13" spans="1:13" ht="105">
      <c r="A13" s="23" t="s">
        <v>45</v>
      </c>
      <c r="B13" s="24">
        <v>6</v>
      </c>
      <c r="C13" s="31" t="s">
        <v>104</v>
      </c>
      <c r="D13" s="32" t="s">
        <v>105</v>
      </c>
      <c r="E13" s="35" t="s">
        <v>106</v>
      </c>
      <c r="F13" s="60" t="s">
        <v>108</v>
      </c>
      <c r="G13" s="33">
        <v>44817</v>
      </c>
      <c r="H13" s="31" t="s">
        <v>109</v>
      </c>
      <c r="I13" s="34">
        <v>10865</v>
      </c>
      <c r="J13" s="33">
        <v>44818</v>
      </c>
      <c r="K13" s="24" t="s">
        <v>14</v>
      </c>
      <c r="L13" s="34">
        <f>10702.02+162.98</f>
        <v>10865</v>
      </c>
      <c r="M13" s="31" t="s">
        <v>107</v>
      </c>
    </row>
    <row r="14" spans="1:13" ht="135">
      <c r="A14" s="23" t="s">
        <v>45</v>
      </c>
      <c r="B14" s="24">
        <v>7</v>
      </c>
      <c r="C14" s="31" t="s">
        <v>92</v>
      </c>
      <c r="D14" s="32" t="s">
        <v>32</v>
      </c>
      <c r="E14" s="61" t="s">
        <v>120</v>
      </c>
      <c r="F14" s="60" t="s">
        <v>122</v>
      </c>
      <c r="G14" s="33">
        <v>44818</v>
      </c>
      <c r="H14" s="31" t="s">
        <v>123</v>
      </c>
      <c r="I14" s="34">
        <v>84075.26</v>
      </c>
      <c r="J14" s="33">
        <v>44818</v>
      </c>
      <c r="K14" s="24" t="s">
        <v>14</v>
      </c>
      <c r="L14" s="34">
        <f>82814.13+1261.13</f>
        <v>84075.260000000009</v>
      </c>
      <c r="M14" s="31" t="s">
        <v>121</v>
      </c>
    </row>
    <row r="15" spans="1:13" ht="150">
      <c r="A15" s="23" t="s">
        <v>45</v>
      </c>
      <c r="B15" s="24">
        <v>8</v>
      </c>
      <c r="C15" s="36">
        <v>76535764000143</v>
      </c>
      <c r="D15" s="26" t="s">
        <v>30</v>
      </c>
      <c r="E15" s="61" t="s">
        <v>124</v>
      </c>
      <c r="F15" s="60" t="s">
        <v>125</v>
      </c>
      <c r="G15" s="33">
        <v>44818</v>
      </c>
      <c r="H15" s="31" t="s">
        <v>127</v>
      </c>
      <c r="I15" s="34">
        <v>24709.72</v>
      </c>
      <c r="J15" s="33">
        <v>44818</v>
      </c>
      <c r="K15" s="24" t="s">
        <v>14</v>
      </c>
      <c r="L15" s="34">
        <v>24709.72</v>
      </c>
      <c r="M15" s="31" t="s">
        <v>126</v>
      </c>
    </row>
    <row r="16" spans="1:13" ht="150">
      <c r="A16" s="23" t="s">
        <v>45</v>
      </c>
      <c r="B16" s="24">
        <v>9</v>
      </c>
      <c r="C16" s="31" t="s">
        <v>29</v>
      </c>
      <c r="D16" s="32" t="s">
        <v>30</v>
      </c>
      <c r="E16" s="61" t="s">
        <v>128</v>
      </c>
      <c r="F16" s="60" t="s">
        <v>125</v>
      </c>
      <c r="G16" s="33">
        <v>44818</v>
      </c>
      <c r="H16" s="31" t="s">
        <v>129</v>
      </c>
      <c r="I16" s="34">
        <v>9121.14</v>
      </c>
      <c r="J16" s="33">
        <v>44818</v>
      </c>
      <c r="K16" s="24" t="s">
        <v>14</v>
      </c>
      <c r="L16" s="34">
        <v>9121.14</v>
      </c>
      <c r="M16" s="31" t="s">
        <v>126</v>
      </c>
    </row>
    <row r="17" spans="1:13" ht="120">
      <c r="A17" s="23" t="s">
        <v>45</v>
      </c>
      <c r="B17" s="24">
        <v>10</v>
      </c>
      <c r="C17" s="31" t="s">
        <v>26</v>
      </c>
      <c r="D17" s="32" t="s">
        <v>27</v>
      </c>
      <c r="E17" s="62" t="s">
        <v>136</v>
      </c>
      <c r="F17" s="60" t="s">
        <v>138</v>
      </c>
      <c r="G17" s="33">
        <v>44818</v>
      </c>
      <c r="H17" s="31" t="s">
        <v>139</v>
      </c>
      <c r="I17" s="34">
        <v>27527.97</v>
      </c>
      <c r="J17" s="33">
        <v>44820</v>
      </c>
      <c r="K17" s="24" t="s">
        <v>14</v>
      </c>
      <c r="L17" s="34">
        <v>27527.97</v>
      </c>
      <c r="M17" s="31" t="s">
        <v>137</v>
      </c>
    </row>
    <row r="18" spans="1:13" ht="120">
      <c r="A18" s="23" t="s">
        <v>45</v>
      </c>
      <c r="B18" s="24">
        <v>11</v>
      </c>
      <c r="C18" s="31" t="s">
        <v>26</v>
      </c>
      <c r="D18" s="32" t="s">
        <v>27</v>
      </c>
      <c r="E18" s="61" t="s">
        <v>140</v>
      </c>
      <c r="F18" s="60" t="s">
        <v>138</v>
      </c>
      <c r="G18" s="33">
        <v>44818</v>
      </c>
      <c r="H18" s="31" t="s">
        <v>141</v>
      </c>
      <c r="I18" s="34">
        <v>20170.63</v>
      </c>
      <c r="J18" s="33">
        <v>44820</v>
      </c>
      <c r="K18" s="24" t="s">
        <v>14</v>
      </c>
      <c r="L18" s="34">
        <v>20170.63</v>
      </c>
      <c r="M18" s="31" t="s">
        <v>137</v>
      </c>
    </row>
    <row r="19" spans="1:13" ht="120">
      <c r="A19" s="23" t="s">
        <v>45</v>
      </c>
      <c r="B19" s="24">
        <v>12</v>
      </c>
      <c r="C19" s="31" t="s">
        <v>142</v>
      </c>
      <c r="D19" s="32" t="s">
        <v>31</v>
      </c>
      <c r="E19" s="61" t="s">
        <v>143</v>
      </c>
      <c r="F19" s="60" t="s">
        <v>144</v>
      </c>
      <c r="G19" s="33">
        <v>44818</v>
      </c>
      <c r="H19" s="31" t="s">
        <v>146</v>
      </c>
      <c r="I19" s="34">
        <v>8099.02</v>
      </c>
      <c r="J19" s="33">
        <v>44820</v>
      </c>
      <c r="K19" s="24" t="s">
        <v>14</v>
      </c>
      <c r="L19" s="34">
        <v>8099.02</v>
      </c>
      <c r="M19" s="31" t="s">
        <v>145</v>
      </c>
    </row>
    <row r="20" spans="1:13" ht="105">
      <c r="A20" s="23" t="s">
        <v>45</v>
      </c>
      <c r="B20" s="24">
        <v>13</v>
      </c>
      <c r="C20" s="31" t="s">
        <v>92</v>
      </c>
      <c r="D20" s="32" t="s">
        <v>32</v>
      </c>
      <c r="E20" s="61" t="s">
        <v>151</v>
      </c>
      <c r="F20" s="60" t="s">
        <v>152</v>
      </c>
      <c r="G20" s="33">
        <v>44819</v>
      </c>
      <c r="H20" s="31" t="s">
        <v>154</v>
      </c>
      <c r="I20" s="34">
        <v>54856.03</v>
      </c>
      <c r="J20" s="33">
        <v>44820</v>
      </c>
      <c r="K20" s="24" t="s">
        <v>14</v>
      </c>
      <c r="L20" s="34">
        <f>54033.19+822.84</f>
        <v>54856.03</v>
      </c>
      <c r="M20" s="31" t="s">
        <v>153</v>
      </c>
    </row>
    <row r="21" spans="1:13" ht="120">
      <c r="A21" s="23" t="s">
        <v>45</v>
      </c>
      <c r="B21" s="24">
        <v>14</v>
      </c>
      <c r="C21" s="36">
        <v>13670011000120</v>
      </c>
      <c r="D21" s="37" t="s">
        <v>155</v>
      </c>
      <c r="E21" s="48" t="s">
        <v>156</v>
      </c>
      <c r="F21" s="60" t="s">
        <v>157</v>
      </c>
      <c r="G21" s="33">
        <v>44819</v>
      </c>
      <c r="H21" s="31" t="s">
        <v>158</v>
      </c>
      <c r="I21" s="34">
        <v>24880</v>
      </c>
      <c r="J21" s="33">
        <v>44820</v>
      </c>
      <c r="K21" s="24" t="s">
        <v>14</v>
      </c>
      <c r="L21" s="34">
        <f>24595.37+284.63</f>
        <v>24880</v>
      </c>
      <c r="M21" s="31" t="s">
        <v>159</v>
      </c>
    </row>
    <row r="22" spans="1:13" ht="135">
      <c r="A22" s="23" t="s">
        <v>45</v>
      </c>
      <c r="B22" s="24">
        <v>15</v>
      </c>
      <c r="C22" s="36">
        <v>23032014000192</v>
      </c>
      <c r="D22" s="37" t="s">
        <v>160</v>
      </c>
      <c r="E22" s="62" t="s">
        <v>161</v>
      </c>
      <c r="F22" s="60" t="s">
        <v>163</v>
      </c>
      <c r="G22" s="33">
        <v>44820</v>
      </c>
      <c r="H22" s="31" t="s">
        <v>164</v>
      </c>
      <c r="I22" s="29">
        <v>10440</v>
      </c>
      <c r="J22" s="33">
        <v>44824</v>
      </c>
      <c r="K22" s="24" t="s">
        <v>14</v>
      </c>
      <c r="L22" s="29">
        <f>9918+522</f>
        <v>10440</v>
      </c>
      <c r="M22" s="31" t="s">
        <v>162</v>
      </c>
    </row>
    <row r="23" spans="1:13" ht="120">
      <c r="A23" s="23" t="s">
        <v>45</v>
      </c>
      <c r="B23" s="24">
        <v>16</v>
      </c>
      <c r="C23" s="31" t="s">
        <v>185</v>
      </c>
      <c r="D23" s="32" t="s">
        <v>186</v>
      </c>
      <c r="E23" s="62" t="s">
        <v>187</v>
      </c>
      <c r="F23" s="60" t="s">
        <v>189</v>
      </c>
      <c r="G23" s="33">
        <v>44823</v>
      </c>
      <c r="H23" s="31" t="s">
        <v>190</v>
      </c>
      <c r="I23" s="34">
        <v>3990.66</v>
      </c>
      <c r="J23" s="27">
        <v>44824</v>
      </c>
      <c r="K23" s="24" t="s">
        <v>14</v>
      </c>
      <c r="L23" s="34">
        <f>199.53+3791.13</f>
        <v>3990.6600000000003</v>
      </c>
      <c r="M23" s="31" t="s">
        <v>188</v>
      </c>
    </row>
    <row r="24" spans="1:13" ht="135">
      <c r="A24" s="23" t="s">
        <v>45</v>
      </c>
      <c r="B24" s="24">
        <v>17</v>
      </c>
      <c r="C24" s="31" t="s">
        <v>191</v>
      </c>
      <c r="D24" s="26" t="s">
        <v>192</v>
      </c>
      <c r="E24" s="61" t="s">
        <v>193</v>
      </c>
      <c r="F24" s="60" t="s">
        <v>195</v>
      </c>
      <c r="G24" s="33">
        <v>44823</v>
      </c>
      <c r="H24" s="31" t="s">
        <v>196</v>
      </c>
      <c r="I24" s="34">
        <v>82457.5</v>
      </c>
      <c r="J24" s="33">
        <v>44824</v>
      </c>
      <c r="K24" s="24" t="s">
        <v>14</v>
      </c>
      <c r="L24" s="34">
        <v>82457.5</v>
      </c>
      <c r="M24" s="31" t="s">
        <v>194</v>
      </c>
    </row>
    <row r="25" spans="1:13" ht="135">
      <c r="A25" s="23" t="s">
        <v>45</v>
      </c>
      <c r="B25" s="24">
        <v>18</v>
      </c>
      <c r="C25" s="36">
        <v>2341467000120</v>
      </c>
      <c r="D25" s="26" t="s">
        <v>192</v>
      </c>
      <c r="E25" s="61" t="s">
        <v>197</v>
      </c>
      <c r="F25" s="60" t="s">
        <v>198</v>
      </c>
      <c r="G25" s="33">
        <v>44823</v>
      </c>
      <c r="H25" s="31" t="s">
        <v>199</v>
      </c>
      <c r="I25" s="34">
        <v>38956.35</v>
      </c>
      <c r="J25" s="33">
        <v>44824</v>
      </c>
      <c r="K25" s="24" t="s">
        <v>14</v>
      </c>
      <c r="L25" s="34">
        <v>38956.35</v>
      </c>
      <c r="M25" s="31" t="s">
        <v>200</v>
      </c>
    </row>
    <row r="26" spans="1:13" ht="135">
      <c r="A26" s="23" t="s">
        <v>45</v>
      </c>
      <c r="B26" s="24">
        <v>19</v>
      </c>
      <c r="C26" s="36">
        <v>2341467000120</v>
      </c>
      <c r="D26" s="26" t="s">
        <v>192</v>
      </c>
      <c r="E26" s="61" t="s">
        <v>207</v>
      </c>
      <c r="F26" s="60" t="s">
        <v>209</v>
      </c>
      <c r="G26" s="33">
        <v>44824</v>
      </c>
      <c r="H26" s="31" t="s">
        <v>210</v>
      </c>
      <c r="I26" s="34">
        <v>13966.98</v>
      </c>
      <c r="J26" s="33">
        <v>44825</v>
      </c>
      <c r="K26" s="24" t="s">
        <v>14</v>
      </c>
      <c r="L26" s="34">
        <v>13966.98</v>
      </c>
      <c r="M26" s="31" t="s">
        <v>208</v>
      </c>
    </row>
    <row r="27" spans="1:13" ht="120">
      <c r="A27" s="23" t="s">
        <v>45</v>
      </c>
      <c r="B27" s="24">
        <v>20</v>
      </c>
      <c r="C27" s="31" t="s">
        <v>211</v>
      </c>
      <c r="D27" s="32" t="s">
        <v>212</v>
      </c>
      <c r="E27" s="61" t="s">
        <v>213</v>
      </c>
      <c r="F27" s="60" t="s">
        <v>214</v>
      </c>
      <c r="G27" s="33">
        <v>44824</v>
      </c>
      <c r="H27" s="31" t="s">
        <v>215</v>
      </c>
      <c r="I27" s="29">
        <v>1749.95</v>
      </c>
      <c r="J27" s="33">
        <v>44825</v>
      </c>
      <c r="K27" s="24" t="s">
        <v>14</v>
      </c>
      <c r="L27" s="29">
        <v>1749.95</v>
      </c>
      <c r="M27" s="31" t="s">
        <v>216</v>
      </c>
    </row>
    <row r="28" spans="1:13" ht="135">
      <c r="A28" s="23" t="s">
        <v>45</v>
      </c>
      <c r="B28" s="24">
        <v>21</v>
      </c>
      <c r="C28" s="36">
        <v>23032014000192</v>
      </c>
      <c r="D28" s="37" t="s">
        <v>160</v>
      </c>
      <c r="E28" s="61" t="s">
        <v>219</v>
      </c>
      <c r="F28" s="60" t="s">
        <v>220</v>
      </c>
      <c r="G28" s="33">
        <v>44825</v>
      </c>
      <c r="H28" s="31" t="s">
        <v>221</v>
      </c>
      <c r="I28" s="29">
        <v>5938.69</v>
      </c>
      <c r="J28" s="33">
        <v>44825</v>
      </c>
      <c r="K28" s="24" t="s">
        <v>14</v>
      </c>
      <c r="L28" s="34">
        <f>5641.76+296.93</f>
        <v>5938.6900000000005</v>
      </c>
      <c r="M28" s="31" t="s">
        <v>222</v>
      </c>
    </row>
    <row r="29" spans="1:13" ht="135">
      <c r="A29" s="23" t="s">
        <v>45</v>
      </c>
      <c r="B29" s="24">
        <v>22</v>
      </c>
      <c r="C29" s="31" t="s">
        <v>142</v>
      </c>
      <c r="D29" s="32" t="s">
        <v>31</v>
      </c>
      <c r="E29" s="61" t="s">
        <v>227</v>
      </c>
      <c r="F29" s="60" t="s">
        <v>228</v>
      </c>
      <c r="G29" s="33">
        <v>44825</v>
      </c>
      <c r="H29" s="31" t="s">
        <v>229</v>
      </c>
      <c r="I29" s="34">
        <v>3319.1</v>
      </c>
      <c r="J29" s="33">
        <v>44825</v>
      </c>
      <c r="K29" s="24" t="s">
        <v>14</v>
      </c>
      <c r="L29" s="34">
        <v>3319.1</v>
      </c>
      <c r="M29" s="31" t="s">
        <v>226</v>
      </c>
    </row>
    <row r="30" spans="1:13" ht="135">
      <c r="A30" s="23" t="s">
        <v>45</v>
      </c>
      <c r="B30" s="24">
        <v>23</v>
      </c>
      <c r="C30" s="31" t="s">
        <v>230</v>
      </c>
      <c r="D30" s="32" t="s">
        <v>231</v>
      </c>
      <c r="E30" s="61" t="s">
        <v>239</v>
      </c>
      <c r="F30" s="60" t="s">
        <v>240</v>
      </c>
      <c r="G30" s="33">
        <v>44825</v>
      </c>
      <c r="H30" s="31" t="s">
        <v>241</v>
      </c>
      <c r="I30" s="34">
        <v>1900</v>
      </c>
      <c r="J30" s="33">
        <v>44826</v>
      </c>
      <c r="K30" s="24" t="s">
        <v>14</v>
      </c>
      <c r="L30" s="34">
        <v>1900</v>
      </c>
      <c r="M30" s="31" t="s">
        <v>234</v>
      </c>
    </row>
    <row r="31" spans="1:13" ht="135">
      <c r="A31" s="23" t="s">
        <v>45</v>
      </c>
      <c r="B31" s="24">
        <v>24</v>
      </c>
      <c r="C31" s="31" t="s">
        <v>253</v>
      </c>
      <c r="D31" s="32" t="s">
        <v>254</v>
      </c>
      <c r="E31" s="61" t="s">
        <v>255</v>
      </c>
      <c r="F31" s="60" t="s">
        <v>257</v>
      </c>
      <c r="G31" s="33">
        <v>44826</v>
      </c>
      <c r="H31" s="31" t="s">
        <v>258</v>
      </c>
      <c r="I31" s="34">
        <v>115.09</v>
      </c>
      <c r="J31" s="33">
        <v>44827</v>
      </c>
      <c r="K31" s="24" t="s">
        <v>14</v>
      </c>
      <c r="L31" s="34">
        <v>115.09</v>
      </c>
      <c r="M31" s="31" t="s">
        <v>256</v>
      </c>
    </row>
    <row r="32" spans="1:13" ht="135">
      <c r="A32" s="23" t="s">
        <v>45</v>
      </c>
      <c r="B32" s="24">
        <v>25</v>
      </c>
      <c r="C32" s="31" t="s">
        <v>253</v>
      </c>
      <c r="D32" s="32" t="s">
        <v>254</v>
      </c>
      <c r="E32" s="61" t="s">
        <v>264</v>
      </c>
      <c r="F32" s="60" t="s">
        <v>265</v>
      </c>
      <c r="G32" s="33">
        <v>44826</v>
      </c>
      <c r="H32" s="31" t="s">
        <v>266</v>
      </c>
      <c r="I32" s="34">
        <v>503.24</v>
      </c>
      <c r="J32" s="33">
        <v>44827</v>
      </c>
      <c r="K32" s="24" t="s">
        <v>14</v>
      </c>
      <c r="L32" s="34">
        <v>503.24</v>
      </c>
      <c r="M32" s="31" t="s">
        <v>256</v>
      </c>
    </row>
    <row r="33" spans="1:14" ht="135">
      <c r="A33" s="23" t="s">
        <v>45</v>
      </c>
      <c r="B33" s="24">
        <v>26</v>
      </c>
      <c r="C33" s="31" t="s">
        <v>253</v>
      </c>
      <c r="D33" s="32" t="s">
        <v>254</v>
      </c>
      <c r="E33" s="61" t="s">
        <v>262</v>
      </c>
      <c r="F33" s="60" t="s">
        <v>263</v>
      </c>
      <c r="G33" s="33">
        <v>44826</v>
      </c>
      <c r="H33" s="31" t="s">
        <v>267</v>
      </c>
      <c r="I33" s="34">
        <v>183.17</v>
      </c>
      <c r="J33" s="33">
        <v>44827</v>
      </c>
      <c r="K33" s="24" t="s">
        <v>14</v>
      </c>
      <c r="L33" s="34">
        <v>183.17</v>
      </c>
      <c r="M33" s="31" t="s">
        <v>256</v>
      </c>
    </row>
    <row r="34" spans="1:14" ht="135">
      <c r="A34" s="23" t="s">
        <v>45</v>
      </c>
      <c r="B34" s="24">
        <v>27</v>
      </c>
      <c r="C34" s="31" t="s">
        <v>253</v>
      </c>
      <c r="D34" s="32" t="s">
        <v>254</v>
      </c>
      <c r="E34" s="61" t="s">
        <v>259</v>
      </c>
      <c r="F34" s="60" t="s">
        <v>260</v>
      </c>
      <c r="G34" s="33">
        <v>44826</v>
      </c>
      <c r="H34" s="31" t="s">
        <v>261</v>
      </c>
      <c r="I34" s="34">
        <v>81.05</v>
      </c>
      <c r="J34" s="33">
        <v>44827</v>
      </c>
      <c r="K34" s="24" t="s">
        <v>14</v>
      </c>
      <c r="L34" s="34">
        <v>81.05</v>
      </c>
      <c r="M34" s="31" t="s">
        <v>256</v>
      </c>
    </row>
    <row r="35" spans="1:14" ht="150">
      <c r="A35" s="23" t="s">
        <v>45</v>
      </c>
      <c r="B35" s="24">
        <v>28</v>
      </c>
      <c r="C35" s="31" t="s">
        <v>268</v>
      </c>
      <c r="D35" s="32" t="s">
        <v>269</v>
      </c>
      <c r="E35" s="61" t="s">
        <v>270</v>
      </c>
      <c r="F35" s="60" t="s">
        <v>271</v>
      </c>
      <c r="G35" s="33">
        <v>44826</v>
      </c>
      <c r="H35" s="31" t="s">
        <v>272</v>
      </c>
      <c r="I35" s="34">
        <v>2275.63</v>
      </c>
      <c r="J35" s="33">
        <v>44827</v>
      </c>
      <c r="K35" s="24" t="s">
        <v>14</v>
      </c>
      <c r="L35" s="34">
        <f>2161.85+113.78</f>
        <v>2275.63</v>
      </c>
      <c r="M35" s="31" t="s">
        <v>273</v>
      </c>
    </row>
    <row r="36" spans="1:14" ht="120">
      <c r="A36" s="23" t="s">
        <v>45</v>
      </c>
      <c r="B36" s="24">
        <v>29</v>
      </c>
      <c r="C36" s="31" t="s">
        <v>277</v>
      </c>
      <c r="D36" s="32" t="s">
        <v>274</v>
      </c>
      <c r="E36" s="49" t="s">
        <v>275</v>
      </c>
      <c r="F36" s="60" t="s">
        <v>276</v>
      </c>
      <c r="G36" s="33">
        <v>44830</v>
      </c>
      <c r="H36" s="31" t="s">
        <v>278</v>
      </c>
      <c r="I36" s="34">
        <v>23.23</v>
      </c>
      <c r="J36" s="33">
        <v>44832</v>
      </c>
      <c r="K36" s="24" t="s">
        <v>14</v>
      </c>
      <c r="L36" s="34">
        <v>23.23</v>
      </c>
      <c r="M36" s="31" t="s">
        <v>279</v>
      </c>
    </row>
    <row r="37" spans="1:14" ht="105">
      <c r="A37" s="23" t="s">
        <v>45</v>
      </c>
      <c r="B37" s="24">
        <v>30</v>
      </c>
      <c r="C37" s="31" t="s">
        <v>281</v>
      </c>
      <c r="D37" s="32" t="s">
        <v>282</v>
      </c>
      <c r="E37" s="49" t="s">
        <v>283</v>
      </c>
      <c r="F37" s="60" t="s">
        <v>284</v>
      </c>
      <c r="G37" s="33">
        <v>44832</v>
      </c>
      <c r="H37" s="31" t="s">
        <v>285</v>
      </c>
      <c r="I37" s="34">
        <v>2447</v>
      </c>
      <c r="J37" s="33">
        <v>44833</v>
      </c>
      <c r="K37" s="24" t="s">
        <v>14</v>
      </c>
      <c r="L37" s="34">
        <f>2324.65+122.35</f>
        <v>2447</v>
      </c>
      <c r="M37" s="31" t="s">
        <v>286</v>
      </c>
    </row>
    <row r="38" spans="1:14" ht="105">
      <c r="A38" s="23" t="s">
        <v>45</v>
      </c>
      <c r="B38" s="24">
        <v>31</v>
      </c>
      <c r="C38" s="31" t="s">
        <v>287</v>
      </c>
      <c r="D38" s="32" t="s">
        <v>288</v>
      </c>
      <c r="E38" s="61" t="s">
        <v>289</v>
      </c>
      <c r="F38" s="60" t="s">
        <v>290</v>
      </c>
      <c r="G38" s="33">
        <v>44832</v>
      </c>
      <c r="H38" s="31" t="s">
        <v>291</v>
      </c>
      <c r="I38" s="34">
        <v>2888.47</v>
      </c>
      <c r="J38" s="33">
        <v>44833</v>
      </c>
      <c r="K38" s="24" t="s">
        <v>14</v>
      </c>
      <c r="L38" s="34">
        <f>2744.05+144.42</f>
        <v>2888.4700000000003</v>
      </c>
      <c r="M38" s="31" t="s">
        <v>292</v>
      </c>
    </row>
    <row r="39" spans="1:14" ht="105">
      <c r="A39" s="23" t="s">
        <v>45</v>
      </c>
      <c r="B39" s="24">
        <v>32</v>
      </c>
      <c r="C39" s="31" t="s">
        <v>287</v>
      </c>
      <c r="D39" s="32" t="s">
        <v>288</v>
      </c>
      <c r="E39" s="61" t="s">
        <v>299</v>
      </c>
      <c r="F39" s="60" t="s">
        <v>301</v>
      </c>
      <c r="G39" s="33">
        <v>44832</v>
      </c>
      <c r="H39" s="31" t="s">
        <v>302</v>
      </c>
      <c r="I39" s="34">
        <v>3263.97</v>
      </c>
      <c r="J39" s="33">
        <v>44833</v>
      </c>
      <c r="K39" s="24" t="s">
        <v>14</v>
      </c>
      <c r="L39" s="34">
        <f>163.2+3100.77</f>
        <v>3263.97</v>
      </c>
      <c r="M39" s="31" t="s">
        <v>300</v>
      </c>
    </row>
    <row r="40" spans="1:14" ht="120">
      <c r="A40" s="23" t="s">
        <v>45</v>
      </c>
      <c r="B40" s="24">
        <v>33</v>
      </c>
      <c r="C40" s="31" t="s">
        <v>303</v>
      </c>
      <c r="D40" s="32" t="s">
        <v>304</v>
      </c>
      <c r="E40" s="61" t="s">
        <v>305</v>
      </c>
      <c r="F40" s="60" t="s">
        <v>307</v>
      </c>
      <c r="G40" s="33">
        <v>44833</v>
      </c>
      <c r="H40" s="31" t="s">
        <v>308</v>
      </c>
      <c r="I40" s="34">
        <v>1971.02</v>
      </c>
      <c r="J40" s="33">
        <v>44833</v>
      </c>
      <c r="K40" s="24" t="s">
        <v>14</v>
      </c>
      <c r="L40" s="34">
        <v>1971.02</v>
      </c>
      <c r="M40" s="31" t="s">
        <v>306</v>
      </c>
    </row>
    <row r="41" spans="1:14" ht="120">
      <c r="A41" s="23" t="s">
        <v>45</v>
      </c>
      <c r="B41" s="24">
        <v>34</v>
      </c>
      <c r="C41" s="31" t="s">
        <v>303</v>
      </c>
      <c r="D41" s="32" t="s">
        <v>304</v>
      </c>
      <c r="E41" s="61" t="s">
        <v>309</v>
      </c>
      <c r="F41" s="60" t="s">
        <v>386</v>
      </c>
      <c r="G41" s="33">
        <v>44833</v>
      </c>
      <c r="H41" s="31" t="s">
        <v>310</v>
      </c>
      <c r="I41" s="34">
        <v>2094.59</v>
      </c>
      <c r="J41" s="33">
        <v>44833</v>
      </c>
      <c r="K41" s="24" t="s">
        <v>14</v>
      </c>
      <c r="L41" s="34">
        <v>2094.59</v>
      </c>
      <c r="M41" s="31" t="s">
        <v>311</v>
      </c>
    </row>
    <row r="42" spans="1:14" ht="120">
      <c r="A42" s="23" t="s">
        <v>45</v>
      </c>
      <c r="B42" s="24">
        <v>35</v>
      </c>
      <c r="C42" s="31" t="s">
        <v>328</v>
      </c>
      <c r="D42" s="32" t="s">
        <v>329</v>
      </c>
      <c r="E42" s="61" t="s">
        <v>330</v>
      </c>
      <c r="F42" s="60" t="s">
        <v>331</v>
      </c>
      <c r="G42" s="33">
        <v>44833</v>
      </c>
      <c r="H42" s="31" t="s">
        <v>332</v>
      </c>
      <c r="I42" s="34">
        <v>28749.919999999998</v>
      </c>
      <c r="J42" s="33">
        <v>44834</v>
      </c>
      <c r="K42" s="24" t="s">
        <v>14</v>
      </c>
      <c r="L42" s="34">
        <f>23718.68+1437.5+431.25</f>
        <v>25587.43</v>
      </c>
      <c r="M42" s="31" t="s">
        <v>333</v>
      </c>
      <c r="N42" s="55" t="s">
        <v>384</v>
      </c>
    </row>
    <row r="43" spans="1:14" ht="135">
      <c r="A43" s="23" t="s">
        <v>45</v>
      </c>
      <c r="B43" s="24">
        <v>36</v>
      </c>
      <c r="C43" s="31" t="s">
        <v>334</v>
      </c>
      <c r="D43" s="32" t="s">
        <v>335</v>
      </c>
      <c r="E43" s="61" t="s">
        <v>336</v>
      </c>
      <c r="F43" s="60" t="s">
        <v>337</v>
      </c>
      <c r="G43" s="33">
        <v>44833</v>
      </c>
      <c r="H43" s="31" t="s">
        <v>338</v>
      </c>
      <c r="I43" s="34">
        <v>5000</v>
      </c>
      <c r="J43" s="33">
        <v>44834</v>
      </c>
      <c r="K43" s="24" t="s">
        <v>14</v>
      </c>
      <c r="L43" s="34">
        <v>5000</v>
      </c>
      <c r="M43" s="31" t="s">
        <v>339</v>
      </c>
    </row>
    <row r="44" spans="1:14" ht="105">
      <c r="A44" s="23" t="s">
        <v>45</v>
      </c>
      <c r="B44" s="24">
        <v>37</v>
      </c>
      <c r="C44" s="31" t="s">
        <v>287</v>
      </c>
      <c r="D44" s="32" t="s">
        <v>288</v>
      </c>
      <c r="E44" s="61" t="s">
        <v>340</v>
      </c>
      <c r="F44" s="60" t="s">
        <v>341</v>
      </c>
      <c r="G44" s="33">
        <v>44833</v>
      </c>
      <c r="H44" s="31" t="s">
        <v>342</v>
      </c>
      <c r="I44" s="34">
        <v>1305.5899999999999</v>
      </c>
      <c r="J44" s="33">
        <v>44834</v>
      </c>
      <c r="K44" s="24" t="s">
        <v>14</v>
      </c>
      <c r="L44" s="34">
        <f>1240.31+65.28</f>
        <v>1305.5899999999999</v>
      </c>
      <c r="M44" s="31" t="s">
        <v>343</v>
      </c>
    </row>
    <row r="45" spans="1:14" ht="135">
      <c r="A45" s="23" t="s">
        <v>45</v>
      </c>
      <c r="B45" s="24">
        <v>38</v>
      </c>
      <c r="C45" s="31" t="s">
        <v>345</v>
      </c>
      <c r="D45" s="32" t="s">
        <v>344</v>
      </c>
      <c r="E45" s="61" t="s">
        <v>346</v>
      </c>
      <c r="F45" s="60" t="s">
        <v>348</v>
      </c>
      <c r="G45" s="33">
        <v>44834</v>
      </c>
      <c r="H45" s="31" t="s">
        <v>349</v>
      </c>
      <c r="I45" s="34">
        <v>216.44</v>
      </c>
      <c r="J45" s="33">
        <v>44834</v>
      </c>
      <c r="K45" s="24" t="s">
        <v>14</v>
      </c>
      <c r="L45" s="34">
        <f>104.38+112.06</f>
        <v>216.44</v>
      </c>
      <c r="M45" s="31" t="s">
        <v>347</v>
      </c>
    </row>
    <row r="46" spans="1:14" ht="120">
      <c r="A46" s="23" t="s">
        <v>45</v>
      </c>
      <c r="B46" s="24">
        <v>39</v>
      </c>
      <c r="C46" s="31" t="s">
        <v>356</v>
      </c>
      <c r="D46" s="32" t="s">
        <v>357</v>
      </c>
      <c r="E46" s="62" t="s">
        <v>358</v>
      </c>
      <c r="F46" s="60" t="s">
        <v>360</v>
      </c>
      <c r="G46" s="33">
        <v>44834</v>
      </c>
      <c r="H46" s="31" t="s">
        <v>361</v>
      </c>
      <c r="I46" s="34">
        <v>217635.23</v>
      </c>
      <c r="J46" s="33">
        <v>44834</v>
      </c>
      <c r="K46" s="24" t="s">
        <v>14</v>
      </c>
      <c r="L46" s="34">
        <f>187554+10881.76+2176.35</f>
        <v>200612.11000000002</v>
      </c>
      <c r="M46" s="31" t="s">
        <v>359</v>
      </c>
      <c r="N46" s="55" t="s">
        <v>385</v>
      </c>
    </row>
    <row r="47" spans="1:14" ht="135">
      <c r="A47" s="23" t="s">
        <v>45</v>
      </c>
      <c r="B47" s="24">
        <v>40</v>
      </c>
      <c r="C47" s="31" t="s">
        <v>191</v>
      </c>
      <c r="D47" s="32" t="s">
        <v>192</v>
      </c>
      <c r="E47" s="48" t="s">
        <v>362</v>
      </c>
      <c r="F47" s="60" t="s">
        <v>363</v>
      </c>
      <c r="G47" s="33">
        <v>44834</v>
      </c>
      <c r="H47" s="31" t="s">
        <v>364</v>
      </c>
      <c r="I47" s="34">
        <v>2589.42</v>
      </c>
      <c r="J47" s="33">
        <v>44834</v>
      </c>
      <c r="K47" s="24" t="s">
        <v>14</v>
      </c>
      <c r="L47" s="34">
        <f>1567.74+1021.68</f>
        <v>2589.42</v>
      </c>
      <c r="M47" s="31" t="s">
        <v>365</v>
      </c>
    </row>
    <row r="48" spans="1:14" ht="135">
      <c r="A48" s="23" t="s">
        <v>45</v>
      </c>
      <c r="B48" s="24">
        <v>41</v>
      </c>
      <c r="C48" s="31" t="s">
        <v>366</v>
      </c>
      <c r="D48" s="32" t="s">
        <v>367</v>
      </c>
      <c r="E48" s="48" t="s">
        <v>368</v>
      </c>
      <c r="F48" s="60" t="s">
        <v>369</v>
      </c>
      <c r="G48" s="33">
        <v>44834</v>
      </c>
      <c r="H48" s="31" t="s">
        <v>370</v>
      </c>
      <c r="I48" s="34">
        <v>1250</v>
      </c>
      <c r="J48" s="33">
        <v>44834</v>
      </c>
      <c r="K48" s="33" t="s">
        <v>14</v>
      </c>
      <c r="L48" s="34">
        <f>18.75+1231.25</f>
        <v>1250</v>
      </c>
      <c r="M48" s="31" t="s">
        <v>371</v>
      </c>
    </row>
    <row r="49" spans="1:13" ht="120">
      <c r="A49" s="23" t="s">
        <v>45</v>
      </c>
      <c r="B49" s="24">
        <v>42</v>
      </c>
      <c r="C49" s="31" t="s">
        <v>372</v>
      </c>
      <c r="D49" s="32" t="s">
        <v>373</v>
      </c>
      <c r="E49" s="61" t="s">
        <v>374</v>
      </c>
      <c r="F49" s="60" t="s">
        <v>376</v>
      </c>
      <c r="G49" s="33">
        <v>44834</v>
      </c>
      <c r="H49" s="31" t="s">
        <v>377</v>
      </c>
      <c r="I49" s="34">
        <v>3352.63</v>
      </c>
      <c r="J49" s="33">
        <v>44834</v>
      </c>
      <c r="K49" s="33" t="s">
        <v>14</v>
      </c>
      <c r="L49" s="34">
        <v>3352.63</v>
      </c>
      <c r="M49" s="31" t="s">
        <v>375</v>
      </c>
    </row>
    <row r="50" spans="1:13" ht="120">
      <c r="A50" s="23" t="s">
        <v>45</v>
      </c>
      <c r="B50" s="24">
        <v>43</v>
      </c>
      <c r="C50" s="31" t="s">
        <v>372</v>
      </c>
      <c r="D50" s="32" t="s">
        <v>373</v>
      </c>
      <c r="E50" s="62" t="s">
        <v>378</v>
      </c>
      <c r="F50" s="60" t="s">
        <v>379</v>
      </c>
      <c r="G50" s="33">
        <v>44834</v>
      </c>
      <c r="H50" s="31" t="s">
        <v>380</v>
      </c>
      <c r="I50" s="34">
        <v>9000</v>
      </c>
      <c r="J50" s="33">
        <v>44834</v>
      </c>
      <c r="K50" s="33" t="s">
        <v>14</v>
      </c>
      <c r="L50" s="34">
        <v>9000</v>
      </c>
      <c r="M50" s="31" t="s">
        <v>381</v>
      </c>
    </row>
    <row r="51" spans="1:13">
      <c r="A51" s="21" t="s">
        <v>20</v>
      </c>
      <c r="B51" s="21"/>
      <c r="C51" s="21"/>
      <c r="D51" s="1"/>
    </row>
    <row r="52" spans="1:13">
      <c r="A52" s="13" t="str">
        <f>Bens!A25</f>
        <v>Data da última atualização: 03/10/2022</v>
      </c>
      <c r="B52" s="45"/>
      <c r="C52" s="1"/>
      <c r="D52" s="17"/>
    </row>
    <row r="53" spans="1:13">
      <c r="A53" s="65" t="s">
        <v>36</v>
      </c>
      <c r="B53" s="65"/>
      <c r="C53" s="65"/>
      <c r="D53" s="65"/>
    </row>
    <row r="54" spans="1:13">
      <c r="A54" s="65" t="s">
        <v>37</v>
      </c>
      <c r="B54" s="65"/>
      <c r="C54" s="65"/>
      <c r="D54" s="65"/>
    </row>
    <row r="55" spans="1:13">
      <c r="A55" s="20" t="s">
        <v>38</v>
      </c>
      <c r="B55" s="20"/>
      <c r="C55" s="20"/>
      <c r="D55" s="17"/>
    </row>
  </sheetData>
  <mergeCells count="5">
    <mergeCell ref="A2:M2"/>
    <mergeCell ref="A3:E3"/>
    <mergeCell ref="A5:L5"/>
    <mergeCell ref="A53:D53"/>
    <mergeCell ref="A54:D54"/>
  </mergeCells>
  <hyperlinks>
    <hyperlink ref="E13" r:id="rId1" display="Liquidação da NE nº 2022NE0000054 - Ref. serviço de água e esgotamento sanitário, relativo ao mês de Junho/2022, nos termos do CA nº 008/2021-MP/PGJ, conforme Fatura Agrupada nº 1994084//2022 e demais documentos do PI-SEI 2022.014323."/>
    <hyperlink ref="F8" r:id="rId2"/>
    <hyperlink ref="F7" r:id="rId3"/>
    <hyperlink ref="E8" r:id="rId4"/>
    <hyperlink ref="E7" r:id="rId5"/>
    <hyperlink ref="E11" r:id="rId6"/>
    <hyperlink ref="E9" r:id="rId7"/>
    <hyperlink ref="F9" r:id="rId8"/>
    <hyperlink ref="F10" r:id="rId9"/>
    <hyperlink ref="F11" r:id="rId10"/>
    <hyperlink ref="F12" r:id="rId11"/>
    <hyperlink ref="F13" r:id="rId12"/>
    <hyperlink ref="F14" r:id="rId13"/>
    <hyperlink ref="F15" r:id="rId14"/>
    <hyperlink ref="F16" r:id="rId15"/>
    <hyperlink ref="F17" r:id="rId16"/>
    <hyperlink ref="F18" r:id="rId17"/>
    <hyperlink ref="F19" r:id="rId18"/>
    <hyperlink ref="F20" r:id="rId19"/>
    <hyperlink ref="F21" r:id="rId20"/>
    <hyperlink ref="F22" r:id="rId21"/>
    <hyperlink ref="F23" r:id="rId22"/>
    <hyperlink ref="F24" r:id="rId23"/>
    <hyperlink ref="F25" r:id="rId24"/>
    <hyperlink ref="F26" r:id="rId25"/>
    <hyperlink ref="F27" r:id="rId26"/>
    <hyperlink ref="F28" r:id="rId27"/>
    <hyperlink ref="F29" r:id="rId28"/>
    <hyperlink ref="F30" r:id="rId29"/>
    <hyperlink ref="F31" r:id="rId30"/>
    <hyperlink ref="F32" r:id="rId31"/>
    <hyperlink ref="F33" r:id="rId32"/>
    <hyperlink ref="F34" r:id="rId33"/>
    <hyperlink ref="F35" r:id="rId34"/>
    <hyperlink ref="F36" r:id="rId35"/>
    <hyperlink ref="F37" r:id="rId36"/>
    <hyperlink ref="F38" r:id="rId37"/>
    <hyperlink ref="F39" r:id="rId38"/>
    <hyperlink ref="F40" r:id="rId39"/>
    <hyperlink ref="F41" r:id="rId40"/>
    <hyperlink ref="F42" r:id="rId41"/>
    <hyperlink ref="F43" r:id="rId42"/>
    <hyperlink ref="F44" r:id="rId43"/>
    <hyperlink ref="F45" r:id="rId44"/>
    <hyperlink ref="F46" r:id="rId45"/>
    <hyperlink ref="F47" r:id="rId46"/>
    <hyperlink ref="F48" r:id="rId47"/>
    <hyperlink ref="F49" r:id="rId48"/>
    <hyperlink ref="F50" r:id="rId49"/>
    <hyperlink ref="E10" r:id="rId50"/>
    <hyperlink ref="E12" r:id="rId51"/>
    <hyperlink ref="E14" r:id="rId52"/>
    <hyperlink ref="E15" r:id="rId53"/>
    <hyperlink ref="E16" r:id="rId54"/>
    <hyperlink ref="E17" r:id="rId55"/>
    <hyperlink ref="E18" r:id="rId56"/>
    <hyperlink ref="E19" r:id="rId57"/>
    <hyperlink ref="E20" r:id="rId58"/>
    <hyperlink ref="E22" r:id="rId59"/>
    <hyperlink ref="E23" r:id="rId60"/>
    <hyperlink ref="E24" r:id="rId61"/>
    <hyperlink ref="E25" r:id="rId62"/>
    <hyperlink ref="E26" r:id="rId63"/>
    <hyperlink ref="E27" r:id="rId64"/>
    <hyperlink ref="E28" r:id="rId65"/>
    <hyperlink ref="E29" r:id="rId66"/>
    <hyperlink ref="E30" r:id="rId67"/>
    <hyperlink ref="E31" r:id="rId68"/>
    <hyperlink ref="E32" r:id="rId69"/>
    <hyperlink ref="E33" r:id="rId70"/>
    <hyperlink ref="E34" r:id="rId71"/>
    <hyperlink ref="E35" r:id="rId72"/>
    <hyperlink ref="E38" r:id="rId73"/>
    <hyperlink ref="E39" r:id="rId74"/>
    <hyperlink ref="E40" r:id="rId75"/>
    <hyperlink ref="E41" r:id="rId76"/>
    <hyperlink ref="E42" r:id="rId77"/>
    <hyperlink ref="E43" r:id="rId78"/>
    <hyperlink ref="E44" r:id="rId79"/>
    <hyperlink ref="E45" r:id="rId80"/>
    <hyperlink ref="E46" r:id="rId81"/>
    <hyperlink ref="E49" r:id="rId82"/>
    <hyperlink ref="E50" r:id="rId83"/>
  </hyperlinks>
  <pageMargins left="0.511811024" right="0.511811024" top="0.78740157499999996" bottom="0.78740157499999996" header="0.31496062000000002" footer="0.31496062000000002"/>
  <pageSetup scale="40" orientation="portrait" r:id="rId84"/>
  <drawing r:id="rId8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view="pageBreakPreview" topLeftCell="A10" zoomScale="60" zoomScaleNormal="70" workbookViewId="0">
      <selection activeCell="P7" sqref="P7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customWidth="1"/>
    <col min="6" max="6" width="18.7109375" customWidth="1"/>
    <col min="7" max="7" width="14.8554687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  <col min="14" max="14" width="11.85546875" customWidth="1"/>
  </cols>
  <sheetData>
    <row r="1" spans="1:14" ht="77.099999999999994" customHeight="1">
      <c r="C1" s="17"/>
      <c r="D1" s="17"/>
      <c r="F1" s="1"/>
      <c r="G1" s="1"/>
      <c r="H1" s="1"/>
      <c r="I1" s="1"/>
      <c r="J1" s="17"/>
    </row>
    <row r="2" spans="1:14" ht="18">
      <c r="A2" s="66" t="str">
        <f>Bens!A2</f>
        <v>SETEMBRO/2022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4" ht="20.25">
      <c r="A3" s="67" t="s">
        <v>0</v>
      </c>
      <c r="B3" s="67"/>
      <c r="C3" s="67"/>
      <c r="D3" s="67"/>
      <c r="E3" s="67"/>
      <c r="F3" s="1"/>
      <c r="G3" s="1"/>
      <c r="H3" s="1"/>
      <c r="I3" s="1"/>
      <c r="J3" s="17"/>
    </row>
    <row r="5" spans="1:14" ht="18">
      <c r="A5" s="68" t="s">
        <v>33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4" ht="47.25">
      <c r="A6" s="14" t="s">
        <v>1</v>
      </c>
      <c r="B6" s="14" t="s">
        <v>2</v>
      </c>
      <c r="C6" s="15" t="s">
        <v>3</v>
      </c>
      <c r="D6" s="15" t="s">
        <v>4</v>
      </c>
      <c r="E6" s="15" t="s">
        <v>5</v>
      </c>
      <c r="F6" s="14" t="s">
        <v>6</v>
      </c>
      <c r="G6" s="14" t="s">
        <v>7</v>
      </c>
      <c r="H6" s="16" t="s">
        <v>8</v>
      </c>
      <c r="I6" s="16" t="s">
        <v>9</v>
      </c>
      <c r="J6" s="15" t="s">
        <v>10</v>
      </c>
      <c r="K6" s="15" t="s">
        <v>11</v>
      </c>
      <c r="L6" s="15" t="s">
        <v>12</v>
      </c>
      <c r="M6" s="8" t="s">
        <v>13</v>
      </c>
    </row>
    <row r="7" spans="1:14" ht="135">
      <c r="A7" s="23" t="s">
        <v>45</v>
      </c>
      <c r="B7" s="24">
        <v>1</v>
      </c>
      <c r="C7" s="41" t="s">
        <v>54</v>
      </c>
      <c r="D7" s="43" t="s">
        <v>55</v>
      </c>
      <c r="E7" s="64" t="s">
        <v>56</v>
      </c>
      <c r="F7" s="58" t="s">
        <v>58</v>
      </c>
      <c r="G7" s="40">
        <v>44812</v>
      </c>
      <c r="H7" s="41" t="s">
        <v>59</v>
      </c>
      <c r="I7" s="42">
        <v>51969.51</v>
      </c>
      <c r="J7" s="40">
        <v>44813</v>
      </c>
      <c r="K7" s="43" t="s">
        <v>14</v>
      </c>
      <c r="L7" s="44">
        <f>48071.8+1039.39</f>
        <v>49111.19</v>
      </c>
      <c r="M7" s="41" t="s">
        <v>57</v>
      </c>
    </row>
    <row r="8" spans="1:14" ht="135">
      <c r="A8" s="23" t="s">
        <v>45</v>
      </c>
      <c r="B8" s="24">
        <v>2</v>
      </c>
      <c r="C8" s="41" t="s">
        <v>34</v>
      </c>
      <c r="D8" s="43" t="s">
        <v>35</v>
      </c>
      <c r="E8" s="64" t="s">
        <v>60</v>
      </c>
      <c r="F8" s="58" t="s">
        <v>62</v>
      </c>
      <c r="G8" s="40">
        <v>44813</v>
      </c>
      <c r="H8" s="41" t="s">
        <v>63</v>
      </c>
      <c r="I8" s="50">
        <v>278539.73</v>
      </c>
      <c r="J8" s="40">
        <v>44816</v>
      </c>
      <c r="K8" s="43" t="s">
        <v>14</v>
      </c>
      <c r="L8" s="44">
        <f>259041.96+4178.09</f>
        <v>263220.05</v>
      </c>
      <c r="M8" s="41" t="s">
        <v>61</v>
      </c>
    </row>
    <row r="9" spans="1:14" ht="135">
      <c r="A9" s="23" t="s">
        <v>45</v>
      </c>
      <c r="B9" s="24">
        <v>3</v>
      </c>
      <c r="C9" s="41" t="s">
        <v>110</v>
      </c>
      <c r="D9" s="43" t="s">
        <v>111</v>
      </c>
      <c r="E9" s="64" t="s">
        <v>112</v>
      </c>
      <c r="F9" s="58" t="s">
        <v>41</v>
      </c>
      <c r="G9" s="40">
        <v>44817</v>
      </c>
      <c r="H9" s="41" t="s">
        <v>280</v>
      </c>
      <c r="I9" s="50">
        <v>126717.44</v>
      </c>
      <c r="J9" s="40">
        <v>44818</v>
      </c>
      <c r="K9" s="43" t="s">
        <v>14</v>
      </c>
      <c r="L9" s="44">
        <f>117847.22+1900.76</f>
        <v>119747.98</v>
      </c>
      <c r="M9" s="41" t="s">
        <v>113</v>
      </c>
      <c r="N9" s="55" t="s">
        <v>217</v>
      </c>
    </row>
    <row r="10" spans="1:14" ht="120">
      <c r="A10" s="23" t="s">
        <v>45</v>
      </c>
      <c r="B10" s="24">
        <v>4</v>
      </c>
      <c r="C10" s="41" t="s">
        <v>130</v>
      </c>
      <c r="D10" s="43" t="s">
        <v>131</v>
      </c>
      <c r="E10" s="64" t="s">
        <v>132</v>
      </c>
      <c r="F10" s="58" t="s">
        <v>134</v>
      </c>
      <c r="G10" s="40">
        <v>44818</v>
      </c>
      <c r="H10" s="41" t="s">
        <v>135</v>
      </c>
      <c r="I10" s="50">
        <v>206546.62</v>
      </c>
      <c r="J10" s="40">
        <v>44820</v>
      </c>
      <c r="K10" s="43" t="s">
        <v>14</v>
      </c>
      <c r="L10" s="44">
        <f>195186.56+11360.06</f>
        <v>206546.62</v>
      </c>
      <c r="M10" s="41" t="s">
        <v>133</v>
      </c>
      <c r="N10" s="55" t="s">
        <v>218</v>
      </c>
    </row>
    <row r="11" spans="1:14" ht="135">
      <c r="A11" s="39" t="s">
        <v>45</v>
      </c>
      <c r="B11" s="43">
        <v>5</v>
      </c>
      <c r="C11" s="41" t="s">
        <v>322</v>
      </c>
      <c r="D11" s="43" t="s">
        <v>323</v>
      </c>
      <c r="E11" s="64" t="s">
        <v>324</v>
      </c>
      <c r="F11" s="58" t="s">
        <v>325</v>
      </c>
      <c r="G11" s="40">
        <v>44833</v>
      </c>
      <c r="H11" s="41" t="s">
        <v>326</v>
      </c>
      <c r="I11" s="42">
        <v>143688.9</v>
      </c>
      <c r="J11" s="40">
        <v>44834</v>
      </c>
      <c r="K11" s="43" t="s">
        <v>14</v>
      </c>
      <c r="L11" s="44">
        <f>133630.68+2155.33</f>
        <v>135786.00999999998</v>
      </c>
      <c r="M11" s="41" t="s">
        <v>327</v>
      </c>
      <c r="N11" s="55" t="s">
        <v>382</v>
      </c>
    </row>
    <row r="12" spans="1:14">
      <c r="A12" s="21" t="s">
        <v>20</v>
      </c>
      <c r="B12" s="21"/>
      <c r="C12" s="21"/>
      <c r="D12" s="1"/>
    </row>
    <row r="13" spans="1:14">
      <c r="A13" s="13" t="str">
        <f>Bens!A25</f>
        <v>Data da última atualização: 03/10/2022</v>
      </c>
      <c r="B13" s="45"/>
      <c r="C13" s="1"/>
      <c r="D13" s="17"/>
    </row>
    <row r="14" spans="1:14">
      <c r="A14" s="65" t="s">
        <v>36</v>
      </c>
      <c r="B14" s="65"/>
      <c r="C14" s="65"/>
      <c r="D14" s="65"/>
    </row>
    <row r="15" spans="1:14">
      <c r="A15" s="65" t="s">
        <v>37</v>
      </c>
      <c r="B15" s="65"/>
      <c r="C15" s="65"/>
      <c r="D15" s="65"/>
    </row>
    <row r="16" spans="1:14">
      <c r="A16" s="20" t="s">
        <v>38</v>
      </c>
      <c r="B16" s="20"/>
      <c r="C16" s="20"/>
      <c r="D16" s="17"/>
    </row>
  </sheetData>
  <mergeCells count="5">
    <mergeCell ref="A2:M2"/>
    <mergeCell ref="A3:E3"/>
    <mergeCell ref="A5:L5"/>
    <mergeCell ref="A14:D14"/>
    <mergeCell ref="A15:D15"/>
  </mergeCells>
  <hyperlinks>
    <hyperlink ref="F7" r:id="rId1"/>
    <hyperlink ref="F8" r:id="rId2"/>
    <hyperlink ref="F9" r:id="rId3"/>
    <hyperlink ref="F10" r:id="rId4"/>
    <hyperlink ref="F11" r:id="rId5"/>
    <hyperlink ref="E7" r:id="rId6"/>
    <hyperlink ref="E8" r:id="rId7"/>
    <hyperlink ref="E9" r:id="rId8"/>
    <hyperlink ref="E11" r:id="rId9"/>
    <hyperlink ref="E10" r:id="rId10"/>
  </hyperlinks>
  <pageMargins left="0.511811024" right="0.511811024" top="0.78740157499999996" bottom="0.78740157499999996" header="0.31496062000000002" footer="0.31496062000000002"/>
  <pageSetup scale="40" orientation="portrait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Bens</vt:lpstr>
      <vt:lpstr>Locações</vt:lpstr>
      <vt:lpstr>Serviços</vt:lpstr>
      <vt:lpstr>Obras</vt:lpstr>
      <vt:lpstr>Bens!Area_de_impressao</vt:lpstr>
      <vt:lpstr>Obras!Area_de_impressao</vt:lpstr>
      <vt:lpstr>Serviços!Area_de_impressao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cp:keywords/>
  <dc:description/>
  <cp:lastModifiedBy>Marchel Bruno Souza Costa</cp:lastModifiedBy>
  <cp:revision>15</cp:revision>
  <cp:lastPrinted>2023-02-16T14:35:13Z</cp:lastPrinted>
  <dcterms:created xsi:type="dcterms:W3CDTF">2021-09-30T13:08:24Z</dcterms:created>
  <dcterms:modified xsi:type="dcterms:W3CDTF">2023-02-16T14:35:45Z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