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11.Novembro\"/>
    </mc:Choice>
  </mc:AlternateContent>
  <bookViews>
    <workbookView xWindow="0" yWindow="0" windowWidth="11970" windowHeight="1800" tabRatio="500"/>
  </bookViews>
  <sheets>
    <sheet name="Bens" sheetId="3" r:id="rId1"/>
    <sheet name="Locações" sheetId="4" r:id="rId2"/>
    <sheet name="Serviços" sheetId="5" r:id="rId3"/>
    <sheet name="Obras" sheetId="6" r:id="rId4"/>
  </sheets>
  <definedNames>
    <definedName name="_xlnm._FilterDatabase" localSheetId="0" hidden="1">Bens!$A$6:$M$33</definedName>
    <definedName name="_xlnm._FilterDatabase" localSheetId="1" hidden="1">Locações!$A$6:$M$22</definedName>
    <definedName name="_xlnm._FilterDatabase" localSheetId="2" hidden="1">Serviços!$A$6:$N$53</definedName>
    <definedName name="_xlnm.Print_Area" localSheetId="3">Obras!$A$1:$M$13</definedName>
    <definedName name="_xlnm.Print_Area" localSheetId="2">Serviços!$A$1:$M$54</definedName>
  </definedNames>
  <calcPr calcId="152511"/>
</workbook>
</file>

<file path=xl/calcChain.xml><?xml version="1.0" encoding="utf-8"?>
<calcChain xmlns="http://schemas.openxmlformats.org/spreadsheetml/2006/main">
  <c r="L43" i="5" l="1"/>
  <c r="L46" i="5"/>
  <c r="L10" i="4"/>
  <c r="L38" i="5"/>
  <c r="L47" i="5"/>
  <c r="L8" i="6"/>
  <c r="L44" i="5"/>
  <c r="L42" i="5"/>
  <c r="L41" i="5"/>
  <c r="L40" i="5"/>
  <c r="L37" i="5"/>
  <c r="L36" i="5"/>
  <c r="L33" i="5"/>
  <c r="L16" i="4"/>
  <c r="L31" i="5"/>
  <c r="L29" i="5"/>
  <c r="L27" i="5"/>
  <c r="L26" i="5"/>
  <c r="L24" i="5"/>
  <c r="L20" i="5"/>
  <c r="L19" i="5"/>
  <c r="L14" i="4"/>
  <c r="L13" i="4"/>
  <c r="L9" i="5" l="1"/>
  <c r="L10" i="5"/>
  <c r="L7" i="6"/>
  <c r="L11" i="4"/>
  <c r="A2" i="6" l="1"/>
  <c r="A2" i="5"/>
  <c r="A2" i="4"/>
  <c r="A10" i="6" l="1"/>
  <c r="A19" i="4" l="1"/>
  <c r="A50" i="5"/>
</calcChain>
</file>

<file path=xl/sharedStrings.xml><?xml version="1.0" encoding="utf-8"?>
<sst xmlns="http://schemas.openxmlformats.org/spreadsheetml/2006/main" count="695" uniqueCount="410">
  <si>
    <t>ORDEM CRONOLÓGICA DE PAGAMENTOS – PGJ/AM</t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</si>
  <si>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</si>
  <si>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</si>
  <si>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</si>
  <si>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</si>
  <si>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</si>
  <si>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</si>
  <si>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</si>
  <si>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</si>
  <si>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</si>
  <si>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</si>
  <si>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</si>
  <si>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</si>
  <si>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</si>
  <si>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Fonte da informação: Sistema eletronico de informações (SEI) e sistema AFI. DOF/MPAM.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</si>
  <si>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</si>
  <si>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 xml:space="preserve">84468636000152 </t>
  </si>
  <si>
    <t>COENCIL EMPREENDIMENTOS IMOBILIÁRIOS LTDA</t>
  </si>
  <si>
    <t xml:space="preserve">03146650215 </t>
  </si>
  <si>
    <t>VANIAS BATISTA MENDONÇA</t>
  </si>
  <si>
    <t>OI S.A.</t>
  </si>
  <si>
    <t>SOFTPLAN PLANEJAMENTO E SISTEMAS LTDA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</si>
  <si>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</si>
  <si>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</si>
  <si>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</si>
  <si>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</si>
  <si>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BETEL MÓVEIS EIRELLI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</si>
  <si>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</si>
  <si>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</si>
  <si>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>58/2022</t>
  </si>
  <si>
    <t>TURIN CONSTRUCOES LTDA</t>
  </si>
  <si>
    <t>NOVEMBRO/2022</t>
  </si>
  <si>
    <t>NOVEMBRO</t>
  </si>
  <si>
    <t>03264927000127</t>
  </si>
  <si>
    <t>MANAUS AMBIENTAL S.A.</t>
  </si>
  <si>
    <t>Liquidação da NE nº 2022NE0000054-PREST. DOS SERV. DE ÁGUA DE MANAUS À PGJ, EM JULHO/2022, CONF. CONTRATO 008/2021, FAT.AGRUP. 2460515/2022 E PI-SEI 2022.016562.</t>
  </si>
  <si>
    <t>Fatura Agrup. N° 2460515/2022</t>
  </si>
  <si>
    <t>3188/2022</t>
  </si>
  <si>
    <t>-</t>
  </si>
  <si>
    <t>2022.016562</t>
  </si>
  <si>
    <t>12891300000197</t>
  </si>
  <si>
    <t>JF TECNOLOGIA LTDA - ME</t>
  </si>
  <si>
    <t>Liquidação da NE nº 2022NE0000978 - Referente a serviços continuados de limpeza e conservação à PGJ/AM, relativo a setembro de 2022, conforme contrato nº 010/2020/PGJ - 3º TA, NFSe nº 4563 e SEI nº 2022.020105.</t>
  </si>
  <si>
    <t>4563/2022</t>
  </si>
  <si>
    <t>3189/2022</t>
  </si>
  <si>
    <t>2022.020105</t>
  </si>
  <si>
    <t>G REFRIGERAÇAO COM E SERV DE REFRIGERAÇAO LTDA  ME</t>
  </si>
  <si>
    <t xml:space="preserve">02037069000115 </t>
  </si>
  <si>
    <t>Liquidação da NE nº 2022NE0000721 - Referente a prestação de serviços de manutenção em equipamentos de refrigeração, relativo ao mês de setembro de 2022, conforme NFS-e nº 2440 e SEI 2022.019753.</t>
  </si>
  <si>
    <t xml:space="preserve">2022.019753 </t>
  </si>
  <si>
    <t>2440/2022</t>
  </si>
  <si>
    <t>3229/2022</t>
  </si>
  <si>
    <t xml:space="preserve">82845322000104 </t>
  </si>
  <si>
    <t>Liquidação da NE nº 2022NE0000083 - - Referente prestação de serviço de garantia de evolução tecnológica e funcional, período de agosto de 2022, conforme Contrato n° 019/2021 - MP/PGJ, de acordo com NFse 475674 e SEI 2022.019184.</t>
  </si>
  <si>
    <t>2022.019184</t>
  </si>
  <si>
    <t>475674/2022</t>
  </si>
  <si>
    <t>3260/2022</t>
  </si>
  <si>
    <t>Liquidação da NE nº 2022NE0000083 - - Referente prestação de serviço de sustentação, período de agosto de 2022, conforme Contrato n° 019/2021 - MP/PGJ, de acordo com NFse 476353 e SEI 2022.019923.</t>
  </si>
  <si>
    <t>2022.019923</t>
  </si>
  <si>
    <t>476353/2022</t>
  </si>
  <si>
    <t>3261/2022</t>
  </si>
  <si>
    <t xml:space="preserve">17207460000198 </t>
  </si>
  <si>
    <t>TALENTOS SERVIÇOS DE PRE-IMPRESSÃO LTDA - EPP</t>
  </si>
  <si>
    <t>Liquidação da NE nº 2022NE0002130 - Referente ao fornecimento de Placas para Homenagens, (07) unidades, a fim de atender Premiação do Amazon Hackfest em 2020, conforme DANFE 340 e demais e SEI 2021.000032.</t>
  </si>
  <si>
    <t>340/2022</t>
  </si>
  <si>
    <t>3263/2022</t>
  </si>
  <si>
    <t>2021.000032</t>
  </si>
  <si>
    <t xml:space="preserve">30746178000147 </t>
  </si>
  <si>
    <t>Liquidação da NE n. 2022NE0001712 - Referente a fornecimento de 2 cadeiras giratórias, tombos 20387 e 20388, à Secretaria dos Órgãos Colegiados, conforme PE Nº 4.018/2022-CPL/MPAM/PGJ-SRP, NFe nº 58 e PI 2022.021870.</t>
  </si>
  <si>
    <t>2022.021870</t>
  </si>
  <si>
    <t>3290/2022</t>
  </si>
  <si>
    <t>Liquidação da NE n. 2022NE0001264 - Referente a fornecimento de 1 poltrona, tombo 20394, e 4 cadeiras, tombos 20386, 20390, 20391 e 20392, à SOCL, conforme PE Nº 4.018/2022-CPL/MPAM/PGJ-SRP, NF-e 55 e PI 2022.021882.</t>
  </si>
  <si>
    <t>55/2022</t>
  </si>
  <si>
    <t>3291/2022</t>
  </si>
  <si>
    <t>2022.021882</t>
  </si>
  <si>
    <t>HORIZONTE MOVEIS DE ESCRITORIO EIRELI</t>
  </si>
  <si>
    <t xml:space="preserve">06536588000189 </t>
  </si>
  <si>
    <t>Liquidação da NE n. 2022NE0001101 - Referente a fornecimento de 4 mesas, tombos 20389, 20393, 20395 e 20396, e 2 longarinas, tombos 20397 a 20398, à PJ de Anori, conforme PE Nº 4.013/2021-CPL/MPAM/PGJ-SRP, NF-e nº 2490 e PI 2022.021893.</t>
  </si>
  <si>
    <t>2490/2022</t>
  </si>
  <si>
    <t>2022.021893</t>
  </si>
  <si>
    <t>3292/2022</t>
  </si>
  <si>
    <t>00604122000197</t>
  </si>
  <si>
    <t>TRIVALE INSTITUICAO DE PAGAMENTO LTDA</t>
  </si>
  <si>
    <t>Liquidação da NE nº 2022NE0001479 - Referente a prestação de serviço de administração, gerenciamento e fornecimento de vale-alimentação no mês de Outubro/2022, conforme NFS-e nº 01985634, 3º TA do CT nº 015/2020 - MP/PGJ e SEI 2022.021737.</t>
  </si>
  <si>
    <t>01985634/2022</t>
  </si>
  <si>
    <t>3297/2022</t>
  </si>
  <si>
    <t>2022.021737</t>
  </si>
  <si>
    <t xml:space="preserve">66582784000111 </t>
  </si>
  <si>
    <t>MAPDATA TECNOLOGIA INFORMATICA E COMERCIO LTDA</t>
  </si>
  <si>
    <t>Liquidação da NE n. 2022NE0000723 - Referente a fornecimento de Pacote de Treinamentos Individuais Autodesk, conforme contrato nº 004/2022/PGJ, NFSe nº 8456 e SEI nº 2022.020085.</t>
  </si>
  <si>
    <t>8456/2022</t>
  </si>
  <si>
    <t>2022.020085</t>
  </si>
  <si>
    <t>3311/2022</t>
  </si>
  <si>
    <t>Liquidação da NE n. 2022NE0001304 - Referente a locação de imóvel da UNAD Adrianópolis, relativo a setembro de 2022, conforme contrato 032/2018/PGJ - 2º TA, Recibo de Reajuste 027/2022 e PI 2022.019899.</t>
  </si>
  <si>
    <t>2022.019899</t>
  </si>
  <si>
    <t>Recibo nº 27/2022</t>
  </si>
  <si>
    <t>3313/2022</t>
  </si>
  <si>
    <t>Liquidação da NE n. 2022NE0000086 - Referente a locação de imóvel da UNAD Adrianópolis, relativo a setembro de 2022, conforme contrato 032/2018/PGJ - 2º TA, Recibo de Reajuste 027/2022 e PI 2022.019899.</t>
  </si>
  <si>
    <t>3314/2022</t>
  </si>
  <si>
    <t>Liquidação da NE n. 2022NE0002170 - Referente as diferenças dos alugueis devidos no período de 17/09/2021 a 31/12/2021 do ALUGUEL COENCIL, conforme contrato 032/2018/PGJ 2º TA e PI 2022.019897.</t>
  </si>
  <si>
    <t>Recibo nº 26/2022</t>
  </si>
  <si>
    <t>3315/2022</t>
  </si>
  <si>
    <t>2022.019897</t>
  </si>
  <si>
    <t xml:space="preserve">06330703272 </t>
  </si>
  <si>
    <t>GABRIEL AGUIAR DE LIMA</t>
  </si>
  <si>
    <t>Liquidação da NE n. 2022NE0000276 - Referente a locação do imóvel das PJs do MP em Manacapuru/AM, relativo a outubro de 2022, conforme Recibo s/nº e PI 2022.021044.</t>
  </si>
  <si>
    <t>2022.021044</t>
  </si>
  <si>
    <t>Recibo nº 10/22</t>
  </si>
  <si>
    <t>3316/2022</t>
  </si>
  <si>
    <t>Liquidação da NE n. 2022NE0002131-Pag. da Danfe de nº 064/2022, ref. a uma cadeira giratória diretor c/ braças para suprir as necessidades do Gabinete de Assuntos Jurídicos Institucionais - Cível da PGJ, conforme PI-SEI 2022.022240.</t>
  </si>
  <si>
    <t>2022.022240</t>
  </si>
  <si>
    <t>64/2022</t>
  </si>
  <si>
    <t>3319/2022</t>
  </si>
  <si>
    <t xml:space="preserve">11379887000197 </t>
  </si>
  <si>
    <t xml:space="preserve"> EFICAZ ASSESSORIA DE COMUNICAÇÃO LTDA</t>
  </si>
  <si>
    <t>Liquidação da NE n. 2022NE0000192- Pag. da nfs de nº 1085/2022, ref. clipping jornalístico online, nos termos do CT 001/2022 - MP/PGJ, referente ao mês de outubro de 2022, conforme PI-SEI 2022.021675.</t>
  </si>
  <si>
    <t>2022.021675</t>
  </si>
  <si>
    <t>1085/2022</t>
  </si>
  <si>
    <t>3320/2022</t>
  </si>
  <si>
    <t xml:space="preserve">37722924000101 </t>
  </si>
  <si>
    <t>POLLYANA MELO DA SILVA LUSTOSA</t>
  </si>
  <si>
    <t>Liquidação da NE nº 2022NE0001716-Pag. da danfe de nº 683/2022, ref. aquisição de material de higiene e limpeza, copa e cozinha para esta PGJ, conf. PI-SEI 2022.022004.</t>
  </si>
  <si>
    <t>2022.022004</t>
  </si>
  <si>
    <t>683/2022</t>
  </si>
  <si>
    <t>3321/2022</t>
  </si>
  <si>
    <t xml:space="preserve">81838018115 </t>
  </si>
  <si>
    <t>SAMUEL MENDES DA SILVA</t>
  </si>
  <si>
    <t>Liquidação da NE n. 2022NE0000194 - Referente a locação do imóvel localizado em Juruá/AM, relativo a outubro de 2022, conforme contrato 004/2021/PGJ, Recibo de Aluguel s/nº e PI 2022.021516.</t>
  </si>
  <si>
    <t>3327/2022</t>
  </si>
  <si>
    <t>2022.021516</t>
  </si>
  <si>
    <t xml:space="preserve">33179565000137 </t>
  </si>
  <si>
    <t>SENCINET BRASIL SERVICOS DE TELECOMUNICACOES LTDA</t>
  </si>
  <si>
    <t>Liquidação da NE n. 2022NE0000075 - Referente a serviço de comunicação de dados e circuito dedicado de comunicação de dados, conforme contrato 022/2021/PGJ, NFSe 006076 e PI 2022.018245.</t>
  </si>
  <si>
    <t>2022.018245</t>
  </si>
  <si>
    <t>6076/2022</t>
  </si>
  <si>
    <t xml:space="preserve">02924243000141 </t>
  </si>
  <si>
    <t>Liquidação da NE nº 2022NE0001130 - Referente a 3ª Medição de Execução de serviços, do CA Nº 011/2022 - MPAM/PGJ, prestação de serviços de reconstrução do prédio da PJ de Maués/AM,  conforme NFse 125 e SEI 2022.020316.</t>
  </si>
  <si>
    <t>2022.020316</t>
  </si>
  <si>
    <t>125/2022</t>
  </si>
  <si>
    <t>3347/2022</t>
  </si>
  <si>
    <t xml:space="preserve">76535764000143 </t>
  </si>
  <si>
    <t xml:space="preserve"> OI S.A.</t>
  </si>
  <si>
    <t>Liquidação da NE n. 2022NE0000080- Prest.  Serv. Telefôn. Fixo Comutado - STFC, nas modalidades local, Discagem Direta Gratuita (DDG) com o prefixo 0800, contrato nº 035/2018, ref. ao mês de Out/2022, conf. Fat. nº 0300039280800 e PI-SEI 2022.021369.</t>
  </si>
  <si>
    <t>2022.021369</t>
  </si>
  <si>
    <t>Fatura nº 300039280800</t>
  </si>
  <si>
    <t>3331/2022</t>
  </si>
  <si>
    <t>3352/2022</t>
  </si>
  <si>
    <t>Liquidação da NE n. 2022NE0000080-Prest. de  Serv. Telef. Fixo Comutado - STFC, nas modalidades local, contrato nº 035/2018, (DDG) com o prefixo 0800, Longa Distância Nacional, ref. ao mês de Out/22, conf. Fat. nº 0300039280799 e PI-SEI 2022.021368.</t>
  </si>
  <si>
    <t>2022.021368</t>
  </si>
  <si>
    <t>Fatura nº 300039280799</t>
  </si>
  <si>
    <t>3353/2022</t>
  </si>
  <si>
    <t xml:space="preserve">28407393215 </t>
  </si>
  <si>
    <t>VERA NEIDE PINTO CAVALCANTE</t>
  </si>
  <si>
    <t>Liquidação da NE n. 2022NE0000718-Locação de imóvel da Promotoria de Justiça de Coari, ref. ao mês de SETEMBRO/2022, nos termos do 4º termo aditivo do contrato administrativo nº 019/2018-MP/PGJ, conf. Rec. de Aluguel 09/2022 e  do PI-SEI 2022.021658.</t>
  </si>
  <si>
    <t>3354/2022</t>
  </si>
  <si>
    <t>2022.021658</t>
  </si>
  <si>
    <t>Liquidação da NE n. 2022NE0000718-Locação de imóvel da Promotoria de Justiça de Coari, ref. ao mês de OUT/2022, nos termos do 4º termo aditivo do contrato administrativo nº 019/2018-MP/PGJ, conf. Rec. de Aluguel 10/22 e do PI-SEI 2022.021407.</t>
  </si>
  <si>
    <t>Recibo nº 09/22</t>
  </si>
  <si>
    <t>3355/2022</t>
  </si>
  <si>
    <t xml:space="preserve">04407920000180 </t>
  </si>
  <si>
    <t>PRODAM PROCESSAMENTO DE DADOS AMAZONAS</t>
  </si>
  <si>
    <t>Liquidação da NE nº 2022NE0000198 - Referente serviços prestados pela execução de Sistema Prodam RH, OUTUBRO/2022, nos termos do 4º TA do CA nº 003/2019-MP/PGJ, conforme NFS-e nº 33204 e SEI 2022.021826.</t>
  </si>
  <si>
    <t>33204/2022</t>
  </si>
  <si>
    <t>2022.021826</t>
  </si>
  <si>
    <t>3385/2022</t>
  </si>
  <si>
    <t xml:space="preserve">08584308000133 </t>
  </si>
  <si>
    <t>ECOSEGM E CONSULTORIA AMBIENTAL LTDA ME</t>
  </si>
  <si>
    <t>Liquidação da NE nº 2022NE0000242-Pg. da nfs nº 3128/22, de serv. de análises laborat. da qualida. dos efluentes da Estação de Trata. de Esgotos – ETE, ref. ao mês de OUT/22,  nos termos do Contrato Admº 003/20- MP/PGJ - 2º TA, conf. PI-SEI 2022.</t>
  </si>
  <si>
    <t>2022.022565</t>
  </si>
  <si>
    <t>3128/2022</t>
  </si>
  <si>
    <t>3389/2022</t>
  </si>
  <si>
    <t xml:space="preserve">03264927000127 </t>
  </si>
  <si>
    <t>MANAUS AMBIENTAL S.A</t>
  </si>
  <si>
    <t>Liquidação da NE nº 2022NE0000054 Ref. Prestação dos serviços públicos de fornecimento de água da empresa ÁGUAS DE MANAUS, em AGOSTO de 2022, conforme a fatura agrupada 2800624 e SEI 2022.018868.</t>
  </si>
  <si>
    <t>Fatura nº 2800624</t>
  </si>
  <si>
    <t>3392/2022</t>
  </si>
  <si>
    <t>2022.018868</t>
  </si>
  <si>
    <t xml:space="preserve">02341467000120 </t>
  </si>
  <si>
    <t>AMAZONAS ENERGIA S/A</t>
  </si>
  <si>
    <t>Liquidação da NE n. 2022NE0000051-Pg. da fatura agrupada(0932670) no mês de outubro/2022, conf. contrato de nº 005/2021/MP/PGJ e PI-SEI 2022.022378.</t>
  </si>
  <si>
    <t>Fatura nº 0086746-2</t>
  </si>
  <si>
    <t>3393/2022</t>
  </si>
  <si>
    <t>2022.022378</t>
  </si>
  <si>
    <t xml:space="preserve">05610079000196 </t>
  </si>
  <si>
    <t>COMPANHIA HUMAITENSE DE AGUAS E SANEAMENTO BASICO</t>
  </si>
  <si>
    <t>Liquidação da NE nº 2022NE0000060 - Ref. fornecimento de água e sistema de esgoto às Promotorias de Humaitá, em Setembro/2022, conforme Fatura 022098992 e SEI 2022020788.</t>
  </si>
  <si>
    <t>Fatura nº 022096992</t>
  </si>
  <si>
    <t>3394/2022</t>
  </si>
  <si>
    <t xml:space="preserve">12715889000172 </t>
  </si>
  <si>
    <t>CASA NOVA ENGENHARIA E CONSULTORIA LTDA  ME</t>
  </si>
  <si>
    <t>Liquidação da NE nº 2022NE0000859 - Prestação de serviços de manutenção preventiva e corretiva da Estação de Tratamentos de Efluentes - 17ª MEDIÇÃO do Contrato Nº 08/2021 (5ª MEDIÇÃO DO 1º T.A.) , conforme NFS-e 519 e SEI 2022021859.</t>
  </si>
  <si>
    <t>519/2022</t>
  </si>
  <si>
    <t>3395/2022</t>
  </si>
  <si>
    <t xml:space="preserve">08329433000105 </t>
  </si>
  <si>
    <t>GIBBOR BRASIL PUBLICIDADE E PROPAGANDA LTDA</t>
  </si>
  <si>
    <t>Liquidação da NE nº 2022NE0000820 - Ref. Prestação de serviços de publicação dos atos oficiais e notas de interesse público da PGJ, em jornal de grande circulação, conforme CA 011/2021 (1.º TA), NFS-e 2146 e SEI 2022.020436, referente a Agosto/22.</t>
  </si>
  <si>
    <t>2022.020436</t>
  </si>
  <si>
    <t>2146/2022</t>
  </si>
  <si>
    <t>3396/2022</t>
  </si>
  <si>
    <t xml:space="preserve">10602740000151 </t>
  </si>
  <si>
    <t>ELEVADORES BRASIL LTDA - EPP</t>
  </si>
  <si>
    <t>Liquidação da NE nº 2022NE0000191-Pag. ref. a Agosto/2022, constante no C.A N.º 004/2018-MP/PGJ, e seu 5º Termo Aditivo, conforme NFS-e 4434 e PI-SEI 2022.020881.</t>
  </si>
  <si>
    <t>4434/2022</t>
  </si>
  <si>
    <t>3397/2022</t>
  </si>
  <si>
    <t>2022.020881</t>
  </si>
  <si>
    <t xml:space="preserve">28388146000175 </t>
  </si>
  <si>
    <t>ANDREA DA COSTA FERREIRA EIRELI EPP</t>
  </si>
  <si>
    <t>Liquidação da NE n. 2022NE0001768 - Ref. Prestação de serviço de instalação de persianas, tombo n.º 1000202, destinados para atender às necessidades  da Procuradoria-Geral de Justiça do Estado do Amazonas, conforme NFS-e 32 e SEI 2022.020475.</t>
  </si>
  <si>
    <t>2022.020475</t>
  </si>
  <si>
    <t>32/2022</t>
  </si>
  <si>
    <t>3398/2022</t>
  </si>
  <si>
    <t xml:space="preserve">10181964000137 </t>
  </si>
  <si>
    <t>OCA  VIAGENS E TURISMO DA AMAZONIA LIMITADA</t>
  </si>
  <si>
    <t>Liquidação da NE nº 2022NE0001554 - Ref. a serv. de agenciamento de viagens a PGJ/AM pela OCA VIAGENS E TURISMO DA AMAZONIA LIMITADA, relativo a Setembro/2022, conforme contrato nº 023/2021/PGJ - 1º TA, Fatura nº 55966/2022 e SEI nº 2022.020807.</t>
  </si>
  <si>
    <t>2022.020807</t>
  </si>
  <si>
    <t>55966/2022</t>
  </si>
  <si>
    <t>3399/2022</t>
  </si>
  <si>
    <t xml:space="preserve"> BETEL MÓVEIS EIRELLI</t>
  </si>
  <si>
    <t>Liquidação da NE n. 2022NE0001718 - Referente a fornecimento de 1 poltrona, tombo 20405, e 3 cadeiras, tombos 20406 a 20408, à PJ de Coari/AM, conforme PE nº 4.018/2022-CPL/MPAM/PGJ-SRP, NFe nº 67 e PI 2022.022250.</t>
  </si>
  <si>
    <t>2022.022250</t>
  </si>
  <si>
    <t>67/2022</t>
  </si>
  <si>
    <t>3403/2022</t>
  </si>
  <si>
    <t xml:space="preserve">04406195000125 </t>
  </si>
  <si>
    <t>COSAMA COMPANHIA DE SANEAMENTO DO AMAZONAS</t>
  </si>
  <si>
    <t>Liquidação da NE nº 2022NE0000056 - Ref. a fornecimento de água potável a PGJ - Tabatinga/Carauri/Codajas/Autazes/AM pela COSAMA COMPANHIA DE SANEAMENTO DO AMAZONAS, rel. a 09/2022, conf. CT  nº 004/2021/PGJ, Múltiplas Faturas e SEI nº 2022.020681.</t>
  </si>
  <si>
    <t>2022.020681</t>
  </si>
  <si>
    <t>Faturas nº 22098092022-1 17246092022-3 28487092022-0
04943092022-0</t>
  </si>
  <si>
    <t>3404/2022</t>
  </si>
  <si>
    <t>Liquidação da NE n. 2022NE0000769-Prestação de serv. de rede privada, com tecnologia VPN IP/MPLS, para comunicação de dados multimidia e, fornec. de acesso a internet, ref. ao mês de Set/2022, conf. Fatura 300039279361 e PI-SEI 2022.019250.  (1/2)</t>
  </si>
  <si>
    <t>Fatura nº 300039279361</t>
  </si>
  <si>
    <t>3417/2022</t>
  </si>
  <si>
    <t>2022.019250</t>
  </si>
  <si>
    <t>Liquidação da NE n. 2022NE0000770-Pg da OI S/A. com tecnol. VPN IP/MPLS, p/ comunicação de dados multimidia e, fornec. de acesso a internet, ref. ao mês de Set/2022, cont. 018/19, conf. Fat. 300039279361 (0936374) e PI-SEI 2022.019250.  (2/2)</t>
  </si>
  <si>
    <t>3418/2022</t>
  </si>
  <si>
    <t xml:space="preserve">34526269000128 </t>
  </si>
  <si>
    <t>FIGMEN TECNOLOGIA E IMAGEM LTDA</t>
  </si>
  <si>
    <t>Liquidação da NE nº 2022NE0002033 - Ref. Prestação de serviços de fotografia e filmagem, realizados pela empresa Figmen Tecnologia e Imagem Ltda, no dia 11/10/2022, conforme NFS-e 131 e SEI 2022.021670.</t>
  </si>
  <si>
    <t>2022.021670</t>
  </si>
  <si>
    <t>131/2022</t>
  </si>
  <si>
    <t>3424/2022</t>
  </si>
  <si>
    <t>Liquidação da NE nº 2022NE0001477 - Ref. Aquisição de 8 (oito) unidades de poltronas presidente com braços, Tombos nº 20242 a n° 20249 (0932467), destinados a Promotoria de Justiça de Tefé, conforme NF-e nº 62 e SEI 2022.022362.</t>
  </si>
  <si>
    <t>2022.022362</t>
  </si>
  <si>
    <t>62/2022</t>
  </si>
  <si>
    <t>3426/2022</t>
  </si>
  <si>
    <t>Liquidação da NE nº 2022NE0001750 - Ref. Aquisição de 2 (duas) unidades de cadeiras giratórias diretor com braços, Tombos nº 20240 e n° 20241 (0932416), destinados a Promotoria de Justiça de Coari, conforme NF-e nº 61 e SEI 2022.022357.</t>
  </si>
  <si>
    <t>61/2022</t>
  </si>
  <si>
    <t>3428/2022</t>
  </si>
  <si>
    <t>2022.022357</t>
  </si>
  <si>
    <t>Liquidação da NE nº 2022NE0001774 - Ref. Aquisição de 1 (uma) unidade de cadeira giratória diretor com braços, Tombo nº 20239 (0932369), destinados a 4ª Promotoria de Justiça, conforme  NF-e nº 60 e SEI 2022.022343.</t>
  </si>
  <si>
    <t>2022.022343</t>
  </si>
  <si>
    <t>60/2022</t>
  </si>
  <si>
    <t>3429/2022</t>
  </si>
  <si>
    <t>Liquidação da NE nº 2022NE0002024 - Ref. Aquisição de 1 (uma) unidade de poltrona presidente com braços, Tombo nº 20250, destinada ao CEAF, conforme NF-e nº 63 e SEI 2022.022313.</t>
  </si>
  <si>
    <t>63/2022</t>
  </si>
  <si>
    <t>2022.022313</t>
  </si>
  <si>
    <t>3430/2022</t>
  </si>
  <si>
    <t>Liquidação da NE nº 2022NE0002068 - Ref. Aquisição de uma unidade de cadeira giratória diretor com braços, Tombo nº 20403, destinados ao Gabinete de Assuntos Jurídicos - Criminal, conforme NF-e nº 65 e SEI 2022.022307.</t>
  </si>
  <si>
    <t>65/2022</t>
  </si>
  <si>
    <t>3431/2022</t>
  </si>
  <si>
    <t>2022.022307</t>
  </si>
  <si>
    <t>Liquidação da NE nº 2022NE0002026 - Ref. Aquisição de uma unidade de cadeira giratória diretor com braços, Tombo nº 20404, destinados a Promotoria de Justiça de Coari, conforme NF-e nº 66 e SEI 2022.022294.</t>
  </si>
  <si>
    <t>66/2022</t>
  </si>
  <si>
    <t>3432/2022</t>
  </si>
  <si>
    <t>2022.022294</t>
  </si>
  <si>
    <t>Liquidação da NE nº 2022NE0001299 - Ref. Aquisição de uma poltrona presidente com braços, Tombo nº 20419, e dez cadeiras giratórias diretor c/ braços, Tombos nº 20409 a n° 20418, destinados a Promotoria de Tefé, conforme NF-e nº 68 e SEI 2022.022258.</t>
  </si>
  <si>
    <t>2022.022258</t>
  </si>
  <si>
    <t>68/2022</t>
  </si>
  <si>
    <t>3433/2022</t>
  </si>
  <si>
    <t>Liquidação da NE nº 2022NE0001846 - Aquis. de uma poltrona presidente c/ braços, Tombo nº 20236, e duas cadeiras giratórias diretor c/ braços, Tombos nº 20237 e 20238, destinados a Promotoria de Justiça de Coari, conforme NF-e nº 59 e SEI 2022022235</t>
  </si>
  <si>
    <t>59/2022</t>
  </si>
  <si>
    <t>2022022235</t>
  </si>
  <si>
    <t>3435/2022</t>
  </si>
  <si>
    <t>Liquidação da NE nº 2022NE0000191 - Ref. manutenção preventiva e corretiva nos equipamentos de transporte vertical da PGJ/AM, ref. a Setembro/2022, constante C.A. N.º 004/2018-MP/PGJ e seu 5º Termo Aditivo, conforme NFS-e 4435 e SEI 2022.020884.</t>
  </si>
  <si>
    <t>4435/2022</t>
  </si>
  <si>
    <t>3442/2022</t>
  </si>
  <si>
    <t>2022.020884</t>
  </si>
  <si>
    <t>Liquidação da NE n. 2022NE0001715-Aquisição de mat. de higiene e limpeza, copa e cozinha, de acordo com o Ajuri 0925915, destinados ao atendimento das necessidades funcionais da PGJ/MPAM, conforme NF-e 684 e PI-SEI 2022.021414.</t>
  </si>
  <si>
    <t>684/2022</t>
  </si>
  <si>
    <t>3443/2022</t>
  </si>
  <si>
    <t>2022.021414</t>
  </si>
  <si>
    <t xml:space="preserve">29710173000185 </t>
  </si>
  <si>
    <t>A. ALVES FARIAS FILHO - EIRELI</t>
  </si>
  <si>
    <t>Liquidação da NE n. 2022NE0001746 - Referente a confecção e instalação do brasão do MP/AM e letreiros do prédio Anexo/Aleixo, conforme PE 4.040/2022-CPL/MP/PGJ-SRP, NFSe 2668 e PI 2022.022237.</t>
  </si>
  <si>
    <t>2022.022237</t>
  </si>
  <si>
    <t>2668/2022</t>
  </si>
  <si>
    <t>3444/2022</t>
  </si>
  <si>
    <t>Liquidação da NE nº 2022NE0000051 - Ref. fornecimento de energia elétrica a PGJ - Manacapuru/AM pela concessionária Amazonas Energia S/A, relativo a Setembro/2022, conforme Fatura n.º 63301386 e SEI 2022021296.</t>
  </si>
  <si>
    <t>2022.021296</t>
  </si>
  <si>
    <t>3445/2022</t>
  </si>
  <si>
    <t>Fatura nº 63301386</t>
  </si>
  <si>
    <t xml:space="preserve">21425192000158 </t>
  </si>
  <si>
    <t>4DEAL SOLUTIONS TECNOLOGIA EM INFORMATICA LTDA -ME</t>
  </si>
  <si>
    <t>Liquidação da NE n. 2022NE0001700 - Referente a fornecimento de licenças para gerenciamento de endpoints e expansão tecnológica para gerenciamento de ativos de TI, conforme contrato 015/2022/PGJ, NFSe 1032 e 1051 e PI 2022.020563.</t>
  </si>
  <si>
    <t>2022.020563</t>
  </si>
  <si>
    <t>1032 e 1051/2022</t>
  </si>
  <si>
    <t>3450/2022</t>
  </si>
  <si>
    <t xml:space="preserve">07875146000120 </t>
  </si>
  <si>
    <t>SERRA MOBILE INDUSTRIA E COMERCIO LTDA</t>
  </si>
  <si>
    <t>Liquidação da NE nº 2022NE0000968 - Ref. aquisição de 37 poltronas para a Administração Superior da PGJ/AM, tombos nºs 20201 a 20202, 20209 a 20216, 20220 a 20234, 20374 a 20385, conforme NFS-e 17335 e SEI 2022.022283.</t>
  </si>
  <si>
    <t>17335/2022</t>
  </si>
  <si>
    <t>2022.022283</t>
  </si>
  <si>
    <t>3451/2022</t>
  </si>
  <si>
    <t xml:space="preserve">23032014000192 </t>
  </si>
  <si>
    <t xml:space="preserve"> T N NETO EIRELI</t>
  </si>
  <si>
    <t>Liquidação da NE nº 2022NE0001277- Prestação de Serv. de manutenção preventiva e corretiva para os veículos oficiais da PGJ, ref. ao mês de OUTUBRO/2022, conforme NFS-e nº 1949, Contrato nº 024/2018 (4ª TA), e PI-SEI 2022.022684.</t>
  </si>
  <si>
    <t>2022.022684</t>
  </si>
  <si>
    <t>1949/2022</t>
  </si>
  <si>
    <t>3453/2022</t>
  </si>
  <si>
    <t xml:space="preserve">Liquidação da NE nº 2022NE0000242 - Ref. serviços de análises laboratoriais da qualidade dos efluentes da Estação de Tratamento de Esgotos (3ª  medição), conforme Aditivo Nº 2 à carta-contrato Nº 003/2020-MP/PGJ, NFS-e 3167 e SEI 2022.022699. </t>
  </si>
  <si>
    <t>2022.022699</t>
  </si>
  <si>
    <t>3167/2022</t>
  </si>
  <si>
    <t>3455/2022</t>
  </si>
  <si>
    <t xml:space="preserve">08703044000190 </t>
  </si>
  <si>
    <t>RH CURSOS E TREINAMENTO EMPRESARIAL LTDA  ME</t>
  </si>
  <si>
    <t>Liquidação da NE nº 2022NE0002042 - Referente a prestação da serviço "Curso eSocial para Orgaos Publicos", conforme NF-e nº 1236 e SEI 2022.020680.</t>
  </si>
  <si>
    <t>2022.020680</t>
  </si>
  <si>
    <t>1236/2022</t>
  </si>
  <si>
    <t>3460/2022</t>
  </si>
  <si>
    <t>7967/2022</t>
  </si>
  <si>
    <t xml:space="preserve">Liquidação da NE nº 2022NE0000086 - Ref. Locação de imóvel da UNAD Adrianópolis, relativo ao mês de OUTUBRO/2022 , objeto do C.A. nº 032/2018-MP/PGJ (2º TA), conforme Recibo 049/2022 e SEI 2022.021514. </t>
  </si>
  <si>
    <t>Recibo nº 49/2022</t>
  </si>
  <si>
    <t>3465/2022</t>
  </si>
  <si>
    <t>2022.021514</t>
  </si>
  <si>
    <t xml:space="preserve">27985750000116 </t>
  </si>
  <si>
    <t xml:space="preserve"> F ALVES DOS SANTOS JUNIOR</t>
  </si>
  <si>
    <t>Liquidação da NE nº 2022NE0001065 - Referente a fornecimento de água mineral sem gás, engarrafado em vasilhames de 20l a fim de suprir as necessidades da PGJ - MPAM, nos termos do CA nº 013/2022, conforme NF-e nº 853 e SEI 2022.022005.</t>
  </si>
  <si>
    <t>2022.022005</t>
  </si>
  <si>
    <t>853/2022</t>
  </si>
  <si>
    <t>3466/2022</t>
  </si>
  <si>
    <t xml:space="preserve">12891300000197 </t>
  </si>
  <si>
    <t>JF TECNOLOGIA LTDA -ME</t>
  </si>
  <si>
    <t>2022.022236</t>
  </si>
  <si>
    <t>4619/2022</t>
  </si>
  <si>
    <t>3475/2022</t>
  </si>
  <si>
    <t xml:space="preserve">06539432000151 </t>
  </si>
  <si>
    <t xml:space="preserve"> S G R H SER DE GESTAO DE RECURSOS HUM E CONT LTDA </t>
  </si>
  <si>
    <t>Liquidação da NE nº 2021NE0001340 - Reforma da PJ de Autazes/AM, sito à R. Mal. Costa e Silva, n.º 23 - Centro, com fornecimento de mão de obra, ferramentas, equipamentos, materiais de consumo e reposição, conforme NFS-e de n° 233 e SEI 2022.017702.</t>
  </si>
  <si>
    <t>2022.017702</t>
  </si>
  <si>
    <t>233/2022</t>
  </si>
  <si>
    <t>3476/2022</t>
  </si>
  <si>
    <t xml:space="preserve">05885398000104  </t>
  </si>
  <si>
    <t>MAPROTEM MANAUS VIG. E PROTEÇAO ELET. MONITORADA LTDA</t>
  </si>
  <si>
    <t>Liquidação da NE n. 2022NE0000584 - Ref. a manutenção preventiva/corretiva do grupo gerador que atende o anexo adm. da PGJ/AM, relativo ao período de 23/09/2022 à 22/10/2022, conf. contrato 006/2021/PGJ, NFSe 7654 e PI 2022.021968.</t>
  </si>
  <si>
    <t>7654/2022</t>
  </si>
  <si>
    <t>2022.021968</t>
  </si>
  <si>
    <t>3477/2022</t>
  </si>
  <si>
    <t xml:space="preserve">04301769000109 </t>
  </si>
  <si>
    <t xml:space="preserve"> FUNDO DE MODERNIZAÇÃO E REAPARELHAMENTO DO PODER JUDICIARIO ESTADUAL</t>
  </si>
  <si>
    <t>Liquidação da NE n. 2022NE0000711 - Referente a pagamento de cessão onerosa de espaços do Tribunal de Justiça do Amazonas, relativo a setembro de 2022, conforme documentos do PI 2022.019067.</t>
  </si>
  <si>
    <t>Memorando nº 111/2022</t>
  </si>
  <si>
    <t>3182/2022</t>
  </si>
  <si>
    <t>2022.019067</t>
  </si>
  <si>
    <t>Liquidação da NE n. 2022NE0000076 - Referente a serviço de locação de equipamentos para links de comunicação, conforme contrato 022/2021/PGJ, NFSe 016088 e PI 2022.018245.</t>
  </si>
  <si>
    <t>Fatura nº 016088</t>
  </si>
  <si>
    <t>3333/2022</t>
  </si>
  <si>
    <t>2022.021859</t>
  </si>
  <si>
    <t>2022.020788</t>
  </si>
  <si>
    <t xml:space="preserve"> SENCINET BRASIL SERVICOS DE TELECOMUNICACOES LTDA</t>
  </si>
  <si>
    <t>Liquidação da NE n. 2022NE0000078 - Referente a Serviços de Comunicação de Dados e Circuitos Dedicados à transmissão de dados bidirecional, relativo a agosto de 2022, conforme contrato 013/2021/PGJ, NFSe 6075 e PI 2022.018249.</t>
  </si>
  <si>
    <t>2022.018249</t>
  </si>
  <si>
    <t>6075/2022</t>
  </si>
  <si>
    <t>3405/2022</t>
  </si>
  <si>
    <t>Liquidação da NE n. 2022NE0000078 - Referente a Prest. Serv. Valor Adicionado e Circuito Dedicado de Comun. Dados, relativo a agosto 2022, conforme contrato 013/2021/PGJ, NFSe 10625 e PI 2022.018249.</t>
  </si>
  <si>
    <t>10625/2022</t>
  </si>
  <si>
    <t>3406/2022</t>
  </si>
  <si>
    <t>Liquidação da NE n. 2022NE0000079 - Referente a Prestação de Serviços de Locação de equipamentos para links de comunicação, relativo a agosto de 2022, conforme contrato 013/2021/PGJ, Fatura 16087 e PI 2022.018249.</t>
  </si>
  <si>
    <t>Fatura nº 16087</t>
  </si>
  <si>
    <t>3407/2022</t>
  </si>
  <si>
    <t>Liquidação da NE n. 2022NE0000055-Locação de imóvel situado à Av. André Araújo, 129, onde funciona a UNAD Aleixo, relativo ao mês de OUT/2022, nos termos do C A nº 033/2019-MP/PGJ, conf. Recibo de Aluguel 10/2022 e PI-SEI 2022.021517.</t>
  </si>
  <si>
    <t>2022.021517</t>
  </si>
  <si>
    <t>3410/2022</t>
  </si>
  <si>
    <t>Liquidação da NE nº 2022NE0000143 - Ref. a fornecimento de energia elétrica a PGJ/AM pela AMAZONAS DISTRIBUIDORA DE ENERGIA S/A, relativo a Outubro/2022, conforme contrato nº 002/2019/PGJ - 3º TA, Fatura Agrupada nº 086993-7/2022 e SEI nº 2022.022376</t>
  </si>
  <si>
    <t>2022.022376</t>
  </si>
  <si>
    <t>Fatura nº 0086993-7</t>
  </si>
  <si>
    <t>3412/2022</t>
  </si>
  <si>
    <t>Liquidação da NE nº 2022NE0000056 - Ref. a fornecimento de água potável a PGJ - Tabatinga/Carauri/Codajas/Autazes/AM pela COSAMA COMPANHIA DE SANEAMENTO DO AMAZONAS, rel. a 10/2022, conf. CT  nº 004/2021/PGJ, Múltiplas Faturas e SEI nº 2022.022033.</t>
  </si>
  <si>
    <t>2022.022033</t>
  </si>
  <si>
    <t>Faturas nº 22098102022-9 28487102022-8 17246102022-1 04943102022-8</t>
  </si>
  <si>
    <t>3413/2022</t>
  </si>
  <si>
    <t>Liquidação da NE nº 2022NE0000051 - Ref. fornecimento de energia elétrica a PGJ - Manacapuru/AM pela concessionária Amazonas Energia S/A, relativo a Outubro/2022 e Novembro/2022, conforme Faturas n.º 64391404 e 65494317, e processo SEI 2022021296.</t>
  </si>
  <si>
    <t>Faturas n.º 64391404 e 65494317</t>
  </si>
  <si>
    <t>3446/2022</t>
  </si>
  <si>
    <t xml:space="preserve">05808979000142 </t>
  </si>
  <si>
    <t>VANESSA CORREA DA ROCHA</t>
  </si>
  <si>
    <t>Liquidação da NE n. 2022NE0001748 - Referente a fornecimento de material de consumo voltado ao grupo de material de processamento de dados à PGJ/AM, conforme PE Nº 4.020/2022-CPL/MP/PGJ SRP, NFe 5983 e PI 2022.021410.</t>
  </si>
  <si>
    <t>2022.021410</t>
  </si>
  <si>
    <t>5983/2022</t>
  </si>
  <si>
    <t>3447/2022</t>
  </si>
  <si>
    <t xml:space="preserve">32674351000174 </t>
  </si>
  <si>
    <t>3S INFORMATICA LTDA</t>
  </si>
  <si>
    <t>Liquidação da NE n. 2022NE0001758 - Referente a fornecimento de material de consumo, voltado ao grupo de material de processamento de dados à PGJ/AM, conforme NFe 2244 e PI 2022.021824.</t>
  </si>
  <si>
    <t>2022.021824</t>
  </si>
  <si>
    <t>2244/2022</t>
  </si>
  <si>
    <t>3448/2022</t>
  </si>
  <si>
    <t>Liquidação da NE nº 2022NE0000051 - Ref. fornecimento de energia elétrica a PGJ - Itacoatiara/AM pela concessionária Amazonas Energia S/A, relativa a Agosto a Novembro/2022, conforme Faturas 62274755, 63540846, 64709299 e 65621347, e SEI 2022021296.</t>
  </si>
  <si>
    <t>Faturas nº 62274755, 63540846, 64709299, 65621347.</t>
  </si>
  <si>
    <t>3449/2022</t>
  </si>
  <si>
    <t>Liquidação da NE nº 2022NE0000052 - Referente a fornecimento de energia elétrica à PGJ/AM (prédio Belo Horizonte) pela Amazonas Energia, relativo a OUT/2022, conforme contrato nº 010/2021/PGJ, fatura nº 65147893 e SEI 2022.021974.</t>
  </si>
  <si>
    <t>Fatura nº 65147893</t>
  </si>
  <si>
    <t>3538/2022</t>
  </si>
  <si>
    <t>2022.021974</t>
  </si>
  <si>
    <t>Liquidação da NE nº 2022NE0000968 - Complemento de NL3451 – Ref. compra de 37 poltronas para a Adm. Sup. da PGJ/AM, tombos nºs 20201 a 20202, 20209 a 20216, 20220 a 20234, 20374 a 20385, conforme NFS-e 17335 e SEI 2022.022283.</t>
  </si>
  <si>
    <t>3542/2022</t>
  </si>
  <si>
    <t>T N NETO EIRELI</t>
  </si>
  <si>
    <t>Liquidação da NE n. 2022NE0001278-FORNECIMENTO de peças para os veículos oficiais da PGJ, ref. ao mês de OUT/2022, conf. NF- Nº 7967, contrato 024/2018(4ºTA) do PI-SEI 2022.022684.</t>
  </si>
  <si>
    <t>3545/2022</t>
  </si>
  <si>
    <t>Liquidação da NE nº 2022NE0000978-Prest. de Serv. sanitização das unid. do MINISTÉRIO PÚBLICO realizados no mês out/2022, conf. Contrato nº 010/2020(2ºTA),ref. nota fiscal Nº 4619-PI 2022.022236</t>
  </si>
  <si>
    <t>Data da última atualização: 02/11/2022</t>
  </si>
  <si>
    <t>NÃO PAGO NO MÊS</t>
  </si>
  <si>
    <t>Pagamento complementar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</si>
</sst>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 &quot;* #,##0.00_-;&quot;-R$ &quot;* #,##0.00_-;_-&quot;R$ &quot;* \-??_-;_-@_-"/>
    <numFmt numFmtId="165" formatCode="[$R$-416]\ #,##0.00;[Red]\-[$R$-416]\ #,##0.00"/>
    <numFmt numFmtId="166" formatCode="[$-416]d/m/yyyy"/>
    <numFmt numFmtId="167" formatCode="_-* #,##0.00_-;\-* #,##0.00_-;_-* \-??_-;_-@_-"/>
    <numFmt numFmtId="168" formatCode="d/m/yyyy"/>
  </numFmts>
  <fonts count="30"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u/>
      <sz val="11"/>
      <color rgb="FF0000FF"/>
      <name val="Calibri"/>
      <family val="2"/>
      <charset val="1"/>
    </font>
    <font>
      <b/>
      <sz val="12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4"/>
      <color theme="4" tint="-0.249977111117893"/>
      <name val="Arial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E6B9B8"/>
      </patternFill>
    </fill>
    <fill>
      <patternFill patternType="solid">
        <fgColor rgb="FFFF8080"/>
        <bgColor rgb="FFFF9900"/>
      </patternFill>
    </fill>
    <fill>
      <patternFill patternType="solid">
        <fgColor rgb="FFFF0000"/>
        <bgColor rgb="FFC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C00000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8">
    <xf numFmtId="0" fontId="0" fillId="0" borderId="0"/>
    <xf numFmtId="167" fontId="26" fillId="0" borderId="0" applyBorder="0" applyProtection="0"/>
    <xf numFmtId="164" fontId="26" fillId="0" borderId="0" applyBorder="0" applyProtection="0"/>
    <xf numFmtId="0" fontId="24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>
      <alignment horizontal="center" textRotation="90"/>
    </xf>
    <xf numFmtId="0" fontId="12" fillId="0" borderId="0" applyBorder="0" applyProtection="0"/>
    <xf numFmtId="164" fontId="26" fillId="0" borderId="0" applyBorder="0" applyProtection="0"/>
    <xf numFmtId="0" fontId="13" fillId="8" borderId="0" applyBorder="0" applyProtection="0"/>
    <xf numFmtId="0" fontId="7" fillId="0" borderId="0"/>
    <xf numFmtId="0" fontId="14" fillId="8" borderId="1" applyProtection="0"/>
    <xf numFmtId="0" fontId="15" fillId="0" borderId="0" applyBorder="0" applyProtection="0"/>
    <xf numFmtId="165" fontId="15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3" fillId="0" borderId="0" applyBorder="0" applyProtection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17" fillId="0" borderId="0" xfId="21" applyFont="1" applyAlignment="1">
      <alignment horizontal="center"/>
    </xf>
    <xf numFmtId="0" fontId="19" fillId="0" borderId="0" xfId="21" applyFont="1"/>
    <xf numFmtId="0" fontId="21" fillId="0" borderId="0" xfId="21" applyFont="1"/>
    <xf numFmtId="0" fontId="21" fillId="0" borderId="0" xfId="21" applyFont="1" applyAlignment="1">
      <alignment horizontal="center"/>
    </xf>
    <xf numFmtId="0" fontId="7" fillId="0" borderId="0" xfId="21"/>
    <xf numFmtId="0" fontId="23" fillId="9" borderId="2" xfId="21" applyFont="1" applyFill="1" applyBorder="1" applyAlignment="1">
      <alignment horizontal="center" vertical="center" wrapText="1"/>
    </xf>
    <xf numFmtId="0" fontId="23" fillId="9" borderId="2" xfId="21" applyFont="1" applyFill="1" applyBorder="1" applyAlignment="1">
      <alignment horizontal="center" vertical="center"/>
    </xf>
    <xf numFmtId="0" fontId="23" fillId="3" borderId="2" xfId="21" applyFont="1" applyFill="1" applyBorder="1" applyAlignment="1">
      <alignment horizontal="center" vertical="center" wrapText="1"/>
    </xf>
    <xf numFmtId="0" fontId="23" fillId="9" borderId="3" xfId="2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25" fillId="9" borderId="2" xfId="21" applyFont="1" applyFill="1" applyBorder="1" applyAlignment="1">
      <alignment horizontal="center" vertical="center" wrapText="1"/>
    </xf>
    <xf numFmtId="0" fontId="25" fillId="9" borderId="2" xfId="21" applyFont="1" applyFill="1" applyBorder="1" applyAlignment="1">
      <alignment horizontal="center" vertical="center"/>
    </xf>
    <xf numFmtId="0" fontId="25" fillId="3" borderId="2" xfId="2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21" applyFont="1" applyAlignment="1">
      <alignment horizontal="center"/>
    </xf>
    <xf numFmtId="0" fontId="22" fillId="0" borderId="0" xfId="2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27" fillId="0" borderId="2" xfId="0" applyNumberFormat="1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3" applyFont="1" applyFill="1" applyBorder="1" applyAlignment="1" applyProtection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164" fontId="27" fillId="0" borderId="2" xfId="2" applyFont="1" applyFill="1" applyBorder="1" applyAlignment="1" applyProtection="1">
      <alignment vertical="center" wrapText="1"/>
    </xf>
    <xf numFmtId="0" fontId="0" fillId="0" borderId="0" xfId="0" applyFill="1"/>
    <xf numFmtId="49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166" fontId="27" fillId="0" borderId="2" xfId="0" applyNumberFormat="1" applyFont="1" applyFill="1" applyBorder="1" applyAlignment="1">
      <alignment horizontal="center" vertical="center"/>
    </xf>
    <xf numFmtId="164" fontId="27" fillId="0" borderId="2" xfId="2" applyFont="1" applyFill="1" applyBorder="1" applyAlignment="1" applyProtection="1">
      <alignment vertical="center"/>
    </xf>
    <xf numFmtId="0" fontId="27" fillId="0" borderId="2" xfId="3" applyFont="1" applyFill="1" applyBorder="1" applyAlignment="1" applyProtection="1">
      <alignment wrapText="1"/>
    </xf>
    <xf numFmtId="0" fontId="0" fillId="0" borderId="0" xfId="0" applyFill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27" fillId="0" borderId="2" xfId="3" applyFont="1" applyBorder="1" applyAlignment="1" applyProtection="1">
      <alignment wrapText="1"/>
    </xf>
    <xf numFmtId="0" fontId="27" fillId="0" borderId="2" xfId="3" applyFont="1" applyFill="1" applyBorder="1" applyAlignment="1">
      <alignment wrapText="1"/>
    </xf>
    <xf numFmtId="0" fontId="27" fillId="0" borderId="2" xfId="3" applyFont="1" applyFill="1" applyBorder="1" applyAlignment="1" applyProtection="1">
      <alignment vertical="center" wrapText="1"/>
    </xf>
    <xf numFmtId="0" fontId="27" fillId="0" borderId="2" xfId="3" applyFont="1" applyBorder="1" applyAlignment="1">
      <alignment wrapText="1"/>
    </xf>
    <xf numFmtId="0" fontId="0" fillId="0" borderId="0" xfId="0" applyAlignment="1">
      <alignment horizontal="center" vertical="center" wrapText="1"/>
    </xf>
    <xf numFmtId="49" fontId="27" fillId="0" borderId="2" xfId="0" applyNumberFormat="1" applyFont="1" applyFill="1" applyBorder="1" applyAlignment="1">
      <alignment vertical="center" wrapText="1"/>
    </xf>
    <xf numFmtId="164" fontId="27" fillId="0" borderId="2" xfId="2" applyFont="1" applyFill="1" applyBorder="1" applyAlignment="1" applyProtection="1">
      <alignment horizontal="center" vertical="center"/>
    </xf>
    <xf numFmtId="0" fontId="27" fillId="0" borderId="2" xfId="3" applyFont="1" applyBorder="1" applyAlignment="1">
      <alignment horizontal="left" wrapText="1"/>
    </xf>
    <xf numFmtId="0" fontId="27" fillId="0" borderId="2" xfId="0" applyFont="1" applyBorder="1" applyAlignment="1">
      <alignment wrapText="1"/>
    </xf>
    <xf numFmtId="0" fontId="24" fillId="0" borderId="2" xfId="3" applyBorder="1" applyAlignment="1" applyProtection="1">
      <alignment wrapText="1"/>
    </xf>
    <xf numFmtId="0" fontId="0" fillId="0" borderId="0" xfId="0" applyAlignment="1">
      <alignment wrapText="1"/>
    </xf>
    <xf numFmtId="0" fontId="24" fillId="0" borderId="2" xfId="3" applyBorder="1" applyAlignment="1" applyProtection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7" fillId="0" borderId="7" xfId="3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7" fillId="0" borderId="0" xfId="21" applyFont="1" applyAlignment="1">
      <alignment horizontal="left"/>
    </xf>
    <xf numFmtId="0" fontId="19" fillId="0" borderId="5" xfId="21" applyFont="1" applyBorder="1" applyAlignment="1">
      <alignment horizontal="left"/>
    </xf>
    <xf numFmtId="14" fontId="29" fillId="0" borderId="2" xfId="0" applyNumberFormat="1" applyFont="1" applyFill="1" applyBorder="1" applyAlignment="1">
      <alignment horizontal="center" vertical="center" wrapText="1"/>
    </xf>
    <xf numFmtId="164" fontId="26" fillId="0" borderId="2" xfId="2" applyBorder="1" applyAlignment="1">
      <alignment horizontal="center" vertical="center"/>
    </xf>
    <xf numFmtId="0" fontId="27" fillId="0" borderId="0" xfId="0" applyFont="1" applyFill="1"/>
    <xf numFmtId="0" fontId="24" fillId="0" borderId="2" xfId="3" applyBorder="1" applyAlignment="1">
      <alignment horizontal="left" wrapText="1"/>
    </xf>
    <xf numFmtId="0" fontId="24" fillId="0" borderId="2" xfId="3" applyBorder="1" applyAlignment="1" applyProtection="1">
      <alignment horizontal="left" wrapText="1"/>
    </xf>
    <xf numFmtId="0" fontId="19" fillId="0" borderId="5" xfId="21" applyFont="1" applyBorder="1" applyAlignment="1">
      <alignment horizontal="left" vertical="center"/>
    </xf>
    <xf numFmtId="0" fontId="24" fillId="0" borderId="2" xfId="3" applyBorder="1" applyAlignment="1">
      <alignment wrapText="1"/>
    </xf>
    <xf numFmtId="0" fontId="24" fillId="0" borderId="2" xfId="3" applyBorder="1" applyAlignment="1">
      <alignment horizontal="center" vertical="center" wrapText="1"/>
    </xf>
    <xf numFmtId="0" fontId="24" fillId="0" borderId="2" xfId="3" applyBorder="1" applyAlignment="1">
      <alignment horizontal="center" vertical="center"/>
    </xf>
    <xf numFmtId="0" fontId="24" fillId="0" borderId="0" xfId="3" applyAlignment="1">
      <alignment horizontal="center" vertical="center"/>
    </xf>
    <xf numFmtId="0" fontId="24" fillId="0" borderId="2" xfId="3" applyBorder="1" applyAlignment="1" applyProtection="1">
      <alignment horizontal="center" vertical="center"/>
    </xf>
    <xf numFmtId="0" fontId="24" fillId="0" borderId="0" xfId="3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164" fontId="27" fillId="0" borderId="8" xfId="2" applyFont="1" applyFill="1" applyBorder="1" applyAlignment="1" applyProtection="1">
      <alignment vertical="center"/>
    </xf>
    <xf numFmtId="0" fontId="0" fillId="0" borderId="6" xfId="0" applyBorder="1"/>
    <xf numFmtId="0" fontId="27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16" fillId="0" borderId="0" xfId="21" applyNumberFormat="1" applyFont="1" applyAlignment="1">
      <alignment horizontal="right" vertical="center"/>
    </xf>
    <xf numFmtId="0" fontId="17" fillId="0" borderId="0" xfId="21" applyFont="1" applyAlignment="1">
      <alignment horizontal="left"/>
    </xf>
    <xf numFmtId="0" fontId="19" fillId="0" borderId="5" xfId="21" applyFont="1" applyBorder="1" applyAlignment="1">
      <alignment horizontal="left"/>
    </xf>
    <xf numFmtId="0" fontId="16" fillId="0" borderId="0" xfId="21" applyNumberFormat="1" applyFont="1" applyAlignment="1">
      <alignment horizontal="right" vertical="center"/>
    </xf>
  </cellXfs>
  <cellStyles count="28">
    <cellStyle name="Accent 1 5" xfId="4"/>
    <cellStyle name="Accent 2 6" xfId="5"/>
    <cellStyle name="Accent 3 7" xfId="6"/>
    <cellStyle name="Accent 4" xfId="7"/>
    <cellStyle name="Bad 8" xfId="8"/>
    <cellStyle name="Error 9" xfId="9"/>
    <cellStyle name="Error 9 2" xfId="10"/>
    <cellStyle name="Footnote 10" xfId="11"/>
    <cellStyle name="Good 11" xfId="12"/>
    <cellStyle name="Graphics" xfId="13"/>
    <cellStyle name="Heading (user) 12" xfId="14"/>
    <cellStyle name="Heading 1 13" xfId="15"/>
    <cellStyle name="Heading 2 14" xfId="16"/>
    <cellStyle name="Heading1" xfId="17"/>
    <cellStyle name="Hiperlink" xfId="3" builtinId="8"/>
    <cellStyle name="Hyperlink 15" xfId="18"/>
    <cellStyle name="Moeda" xfId="2" builtinId="4"/>
    <cellStyle name="Moeda 2" xfId="19"/>
    <cellStyle name="Neutral 16" xfId="20"/>
    <cellStyle name="Normal" xfId="0" builtinId="0"/>
    <cellStyle name="Normal 2" xfId="21"/>
    <cellStyle name="Note 17" xfId="22"/>
    <cellStyle name="Result" xfId="23"/>
    <cellStyle name="Result2" xfId="24"/>
    <cellStyle name="Status 18" xfId="25"/>
    <cellStyle name="Text 19" xfId="26"/>
    <cellStyle name="Vírgula" xfId="1" builtinId="3"/>
    <cellStyle name="Warning 20" xfId="2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9211E"/>
      <rgbColor rgb="FFFFFFCC"/>
      <rgbColor rgb="FFCCFFFF"/>
      <rgbColor rgb="FF660066"/>
      <rgbColor rgb="FFFF8080"/>
      <rgbColor rgb="FF2A6099"/>
      <rgbColor rgb="FFD9D9D9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CCFFCC"/>
      <rgbColor rgb="FFFFFF99"/>
      <rgbColor rgb="FF99CCFF"/>
      <rgbColor rgb="FFE6B9B8"/>
      <rgbColor rgb="FFCC99FF"/>
      <rgbColor rgb="FFFCD5B5"/>
      <rgbColor rgb="FF3366FF"/>
      <rgbColor rgb="FF33CCCC"/>
      <rgbColor rgb="FF92D05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4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3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2/Novembro/Notas_Fiscais/Bens/NF_683_2022_POLLYANA_2f6f9.pdf" TargetMode="External"/><Relationship Id="rId13" Type="http://schemas.openxmlformats.org/officeDocument/2006/relationships/hyperlink" Target="https://www.mpam.mp.br/images/Transpar%C3%AAncia_2022/Novembro/Notas_Fiscais/Bens/NF_63_2022_BETEL_3398e.pdf" TargetMode="External"/><Relationship Id="rId18" Type="http://schemas.openxmlformats.org/officeDocument/2006/relationships/hyperlink" Target="https://www.mpam.mp.br/images/Transpar%C3%AAncia_2022/Novembro/Notas_Fiscais/Bens/NF_5983_2022_VANESSA_a20a5.pdf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mpam.mp.br/images/Transpar%C3%AAncia_2022/Novembro/Notas_Fiscais/Bens/NF_340_2022_TALENTO_8d389.pdf" TargetMode="External"/><Relationship Id="rId21" Type="http://schemas.openxmlformats.org/officeDocument/2006/relationships/hyperlink" Target="https://www.mpam.mp.br/images/Transpar%C3%AAncia_2022/Novembro/Notas_Fiscais/Bens/NF_853_2022_F_ALVES_cf88c.pdf" TargetMode="External"/><Relationship Id="rId7" Type="http://schemas.openxmlformats.org/officeDocument/2006/relationships/hyperlink" Target="https://www.mpam.mp.br/images/Transpar%C3%AAncia_2022/Novembro/Notas_Fiscais/Bens/NF_64_2022_BETEL_c6c2b.pdf" TargetMode="External"/><Relationship Id="rId12" Type="http://schemas.openxmlformats.org/officeDocument/2006/relationships/hyperlink" Target="https://www.mpam.mp.br/images/Transpar%C3%AAncia_2022/Novembro/Notas_Fiscais/Bens/NF_60_2022_BETEL_4f111.pdf" TargetMode="External"/><Relationship Id="rId17" Type="http://schemas.openxmlformats.org/officeDocument/2006/relationships/hyperlink" Target="https://www.mpam.mp.br/images/Transpar%C3%AAncia_2022/Novembro/Notas_Fiscais/Bens/NF_59_2022_BETEL_ab202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mpam.mp.br/images/Contrato_n%C2%BA_024-2018_-_Manuten%C3%A7%C3%A3o_de_Ve%C3%ADculos_-_T_N_NETO_2f818.pdf" TargetMode="External"/><Relationship Id="rId16" Type="http://schemas.openxmlformats.org/officeDocument/2006/relationships/hyperlink" Target="https://www.mpam.mp.br/images/Transpar%C3%AAncia_2022/Novembro/Notas_Fiscais/Bens/NF_68_2022_BETEL_6c2d0.pdf" TargetMode="External"/><Relationship Id="rId20" Type="http://schemas.openxmlformats.org/officeDocument/2006/relationships/hyperlink" Target="https://www.mpam.mp.br/images/Transpar%C3%AAncia_2022/Novembro/Notas_Fiscais/Bens/NF_17335_2022_SERRA_42bec.pdf" TargetMode="External"/><Relationship Id="rId1" Type="http://schemas.openxmlformats.org/officeDocument/2006/relationships/hyperlink" Target="https://www.mpam.mp.br/images/CT_13-2022_-_MP-PGJ_bee15.pdf" TargetMode="External"/><Relationship Id="rId6" Type="http://schemas.openxmlformats.org/officeDocument/2006/relationships/hyperlink" Target="https://www.mpam.mp.br/images/Transpar%C3%AAncia_2022/Novembro/Notas_Fiscais/Bens/NF_2490_2022_HORIZONTE_f5484.pdf" TargetMode="External"/><Relationship Id="rId11" Type="http://schemas.openxmlformats.org/officeDocument/2006/relationships/hyperlink" Target="https://www.mpam.mp.br/images/Transpar%C3%AAncia_2022/Novembro/Notas_Fiscais/Bens/NF_61_2022_BETEL_81b97.pdf" TargetMode="External"/><Relationship Id="rId24" Type="http://schemas.openxmlformats.org/officeDocument/2006/relationships/hyperlink" Target="https://www.mpam.mp.br/images/NF_684_d62bb.pdf" TargetMode="External"/><Relationship Id="rId5" Type="http://schemas.openxmlformats.org/officeDocument/2006/relationships/hyperlink" Target="https://www.mpam.mp.br/images/Transpar%C3%AAncia_2022/Novembro/Notas_Fiscais/Bens/NF_55_2022_BETEL_c2502.pdf" TargetMode="External"/><Relationship Id="rId15" Type="http://schemas.openxmlformats.org/officeDocument/2006/relationships/hyperlink" Target="https://www.mpam.mp.br/images/Transpar%C3%AAncia_2022/Novembro/Notas_Fiscais/Bens/NF_66_2022_BETEL_77457.pdf" TargetMode="External"/><Relationship Id="rId23" Type="http://schemas.openxmlformats.org/officeDocument/2006/relationships/hyperlink" Target="https://www.mpam.mp.br/images/Transpar%C3%AAncia_2022/Novembro/Notas_Fiscais/Bens/NF_7967_2022_TN_NETO_81e31.pdf" TargetMode="External"/><Relationship Id="rId10" Type="http://schemas.openxmlformats.org/officeDocument/2006/relationships/hyperlink" Target="https://www.mpam.mp.br/images/Transpar%C3%AAncia_2022/Novembro/Notas_Fiscais/Bens/NF_62_2022_BETEL_99ca7.pdf" TargetMode="External"/><Relationship Id="rId19" Type="http://schemas.openxmlformats.org/officeDocument/2006/relationships/hyperlink" Target="https://www.mpam.mp.br/images/Transpar%C3%AAncia_2022/Novembro/Notas_Fiscais/Bens/NF_2244_2022_3S_a99e1.pdf" TargetMode="External"/><Relationship Id="rId4" Type="http://schemas.openxmlformats.org/officeDocument/2006/relationships/hyperlink" Target="https://www.mpam.mp.br/images/Transpar%C3%AAncia_2022/Novembro/Notas_Fiscais/Bens/NF_58_2022_BETEL_56983.pdf" TargetMode="External"/><Relationship Id="rId9" Type="http://schemas.openxmlformats.org/officeDocument/2006/relationships/hyperlink" Target="https://www.mpam.mp.br/images/Transpar%C3%AAncia_2022/Novembro/Notas_Fiscais/Bens/NF_67_2022_BETEL_7ea9a.pdf" TargetMode="External"/><Relationship Id="rId14" Type="http://schemas.openxmlformats.org/officeDocument/2006/relationships/hyperlink" Target="https://www.mpam.mp.br/images/Transpar%C3%AAncia_2022/Novembro/Notas_Fiscais/Bens/NF_65_2022_BETEL_64a44.pdf" TargetMode="External"/><Relationship Id="rId22" Type="http://schemas.openxmlformats.org/officeDocument/2006/relationships/hyperlink" Target="https://www.mpam.mp.br/images/Transpar%C3%AAncia_2022/Novembro/Notas_Fiscais/Bens/NF_17335_2022_SERRA_42bec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Contrato_n%C2%BA_032.2018_-_MP-PGJ_4c328.pdf" TargetMode="External"/><Relationship Id="rId13" Type="http://schemas.openxmlformats.org/officeDocument/2006/relationships/hyperlink" Target="https://www.mpam.mp.br/images/Transpar%C3%AAncia_2022/Novembro/Notas_Fiscais/Loca%C3%A7%C3%B5es/Recibo_26_2022_Coencil_17270.pdf" TargetMode="External"/><Relationship Id="rId18" Type="http://schemas.openxmlformats.org/officeDocument/2006/relationships/hyperlink" Target="https://www.mpam.mp.br/images/RECIBO_10_9e270.pdf" TargetMode="External"/><Relationship Id="rId3" Type="http://schemas.openxmlformats.org/officeDocument/2006/relationships/hyperlink" Target="https://www.mpam.mp.br/images/Contrato_n%C2%BA_019_2018_-_Loca%C3%A7%C3%A3o_COARI_-_Vera_Neide_b8b5c.pdf" TargetMode="External"/><Relationship Id="rId21" Type="http://schemas.openxmlformats.org/officeDocument/2006/relationships/hyperlink" Target="https://www.mpam.mp.br/images/Transpar%C3%AAncia_2022/Novembro/Notas_Fiscais/Loca%C3%A7%C3%B5es/Recibo_49_2022_Coencil_89939.pdf" TargetMode="External"/><Relationship Id="rId7" Type="http://schemas.openxmlformats.org/officeDocument/2006/relationships/hyperlink" Target="https://www.mpam.mp.br/images/Contrato_n%C2%BA_032.2018_-_MP-PGJ_4c328.pdf" TargetMode="External"/><Relationship Id="rId12" Type="http://schemas.openxmlformats.org/officeDocument/2006/relationships/hyperlink" Target="https://www.mpam.mp.br/images/Transpar%C3%AAncia_2022/Novembro/Notas_Fiscais/Loca%C3%A7%C3%B5es/Recibo_27_2022_Coencil_26a49.pdf" TargetMode="External"/><Relationship Id="rId17" Type="http://schemas.openxmlformats.org/officeDocument/2006/relationships/hyperlink" Target="https://www.mpam.mp.br/images/Transpar%C3%AAncia_2022/Novembro/Notas_Fiscais/Loca%C3%A7%C3%B5es/Recibo_10_2022_SAMUEL_cbdbb.pdf" TargetMode="External"/><Relationship Id="rId2" Type="http://schemas.openxmlformats.org/officeDocument/2006/relationships/hyperlink" Target="https://www.mpam.mp.br/images/Contrato_n%C2%BA_019_2018_-_Loca%C3%A7%C3%A3o_COARI_-_Vera_Neide_b8b5c.pdf" TargetMode="External"/><Relationship Id="rId16" Type="http://schemas.openxmlformats.org/officeDocument/2006/relationships/hyperlink" Target="https://www.mpam.mp.br/images/Transpar%C3%AAncia_2022/Novembro/Notas_Fiscais/Loca%C3%A7%C3%B5es/Recibo_09_2022_VERA_8c38f.pdf" TargetMode="External"/><Relationship Id="rId20" Type="http://schemas.openxmlformats.org/officeDocument/2006/relationships/hyperlink" Target="https://www.mpam.mp.br/images/Transpar%C3%AAncia_2022/Novembro/Notas_Fiscais/Loca%C3%A7%C3%B5es/Recibo_10_2022_VANIAS_33f7d.pdf" TargetMode="External"/><Relationship Id="rId1" Type="http://schemas.openxmlformats.org/officeDocument/2006/relationships/hyperlink" Target="https://www.mpam.mp.br/images/Contrato_n%C2%BA_032.2018_-_MP-PGJ_4c328.pdf" TargetMode="External"/><Relationship Id="rId6" Type="http://schemas.openxmlformats.org/officeDocument/2006/relationships/hyperlink" Target="https://www.mpam.mp.br/images/Contrato_n%C2%BA_032.2018_-_MP-PGJ_4c328.pdf" TargetMode="External"/><Relationship Id="rId11" Type="http://schemas.openxmlformats.org/officeDocument/2006/relationships/hyperlink" Target="https://www.mpam.mp.br/images/Transpar%C3%AAncia_2022/Novembro/Notas_Fiscais/Loca%C3%A7%C3%B5es/Recibo_27_2022_Coencil_26a49.pdf" TargetMode="External"/><Relationship Id="rId5" Type="http://schemas.openxmlformats.org/officeDocument/2006/relationships/hyperlink" Target="https://www.mpam.mp.br/images/CT_n%C2%BA_004-2021-MP-PGJ_95ba7.pdf" TargetMode="External"/><Relationship Id="rId15" Type="http://schemas.openxmlformats.org/officeDocument/2006/relationships/hyperlink" Target="https://www.mpam.mp.br/images/FATURA_016088_96da1.pdf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s://www.mpam.mp.br/images/CT_N%C2%BA_033-2019-MP-PGJ_8bab4.pdf" TargetMode="External"/><Relationship Id="rId19" Type="http://schemas.openxmlformats.org/officeDocument/2006/relationships/hyperlink" Target="https://www.mpam.mp.br/images/Transpar%C3%AAncia_2022/Novembro/Notas_Fiscais/Loca%C3%A7%C3%B5es/FATURA_16087_2022_SENCINET_aff11.pdf" TargetMode="External"/><Relationship Id="rId4" Type="http://schemas.openxmlformats.org/officeDocument/2006/relationships/hyperlink" Target="https://www.mpam.mp.br/images/CT_N%C2%BA_022-2021-MP-PGJ_4d651.pdf" TargetMode="External"/><Relationship Id="rId9" Type="http://schemas.openxmlformats.org/officeDocument/2006/relationships/hyperlink" Target="https://www.mpam.mp.br/images/CT_n%C2%BA_013-2021-MP-PGJ_7c5fc.pdfhttps:/www.mpam.mp.br/images/CT_n%C2%BA_013-2021-MP-PGJ_7c5fc.pdf" TargetMode="External"/><Relationship Id="rId14" Type="http://schemas.openxmlformats.org/officeDocument/2006/relationships/hyperlink" Target="https://www.mpam.mp.br/images/Transpar%C3%AAncia_2022/Novembro/Notas_Fiscais/Loca%C3%A7%C3%B5es/Recibo_10_2022_GABRIEL_496a3.pdf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Contrato_n%C2%BA_002-2019_-_CUSD-CCER_-_MP-PGJ_78b2c.pdf" TargetMode="External"/><Relationship Id="rId21" Type="http://schemas.openxmlformats.org/officeDocument/2006/relationships/hyperlink" Target="https://www.mpam.mp.br/images/Contrato_n%C2%BA_004_2018_-_Elevadores_Brasil_b3daf.pdf" TargetMode="External"/><Relationship Id="rId42" Type="http://schemas.openxmlformats.org/officeDocument/2006/relationships/hyperlink" Target="https://www.mpam.mp.br/images/Transpar%C3%AAncia_2022/Novembro/Notas_Fiscais/Servi%C3%A7os/NFS_33204_2022_PRODAM_cc71e.pdf" TargetMode="External"/><Relationship Id="rId47" Type="http://schemas.openxmlformats.org/officeDocument/2006/relationships/hyperlink" Target="https://www.mpam.mp.br/images/Transpar%C3%AAncia_2022/Novembro/Notas_Fiscais/Servi%C3%A7os/NFS_519_2022_CASANOVA_e7261.pdf" TargetMode="External"/><Relationship Id="rId63" Type="http://schemas.openxmlformats.org/officeDocument/2006/relationships/hyperlink" Target="https://www.mpam.mp.br/images/Transpar%C3%AAncia_2022/Novembro/Notas_Fiscais/Servi%C3%A7os/FATURA_64391404-65494317_2022_AMAZONAS_ENERGIA_07265.pdf" TargetMode="External"/><Relationship Id="rId68" Type="http://schemas.openxmlformats.org/officeDocument/2006/relationships/hyperlink" Target="https://www.mpam.mp.br/images/Transpar%C3%AAncia_2022/Novembro/Notas_Fiscais/Servi%C3%A7os/NFS_1236_2022_RH_CURSOS_aefa4.pdf" TargetMode="External"/><Relationship Id="rId2" Type="http://schemas.openxmlformats.org/officeDocument/2006/relationships/hyperlink" Target="https://www.mpam.mp.br/images/Transpar%C3%AAncia_2022/Outubro/Notas_Fiscais/Servi%C3%A7os/NFS_4563_2022_JF_TECNLOGIA_681cc.pdf" TargetMode="External"/><Relationship Id="rId16" Type="http://schemas.openxmlformats.org/officeDocument/2006/relationships/hyperlink" Target="https://www.mpam.mp.br/images/Contrato_n%C2%BA_003-2019_-_MP_-_PGJ_79dd4.pdf" TargetMode="External"/><Relationship Id="rId29" Type="http://schemas.openxmlformats.org/officeDocument/2006/relationships/hyperlink" Target="https://www.mpam.mp.br/images/CT_15-2022_-_MP-PGJ_c1f21.pdf" TargetMode="External"/><Relationship Id="rId11" Type="http://schemas.openxmlformats.org/officeDocument/2006/relationships/hyperlink" Target="https://www.mpam.mp.br/images/CT_04-2022_-_MP-PGJ_fde48.pdf" TargetMode="External"/><Relationship Id="rId24" Type="http://schemas.openxmlformats.org/officeDocument/2006/relationships/hyperlink" Target="https://www.mpam.mp.br/images/CT_n%C2%BA_013-2021-MP-PGJ_7c5fc.pdfhttps:/www.mpam.mp.br/images/CT_n%C2%BA_013-2021-MP-PGJ_7c5fc.pdf" TargetMode="External"/><Relationship Id="rId32" Type="http://schemas.openxmlformats.org/officeDocument/2006/relationships/hyperlink" Target="https://www.mpam.mp.br/images/Transpar%C3%AAncia_2022/Novembro/Notas_Fiscais/Servi%C3%A7os/MEMORANDO_111_2022_TJ_11dfe.pdf" TargetMode="External"/><Relationship Id="rId37" Type="http://schemas.openxmlformats.org/officeDocument/2006/relationships/hyperlink" Target="https://www.mpam.mp.br/images/Transpar%C3%AAncia_2022/Novembro/Notas_Fiscais/Servi%C3%A7os/NFS_8456_2022_SOFTPLAN_ae119.pdf" TargetMode="External"/><Relationship Id="rId40" Type="http://schemas.openxmlformats.org/officeDocument/2006/relationships/hyperlink" Target="https://www.mpam.mp.br/images/Transpar%C3%AAncia_2022/Novembro/Notas_Fiscais/Servi%C3%A7os/FATURA_300039280800_2022_OI_ac2b4.pdf" TargetMode="External"/><Relationship Id="rId45" Type="http://schemas.openxmlformats.org/officeDocument/2006/relationships/hyperlink" Target="https://www.mpam.mp.br/images/Transpar%C3%AAncia_2022/Novembro/Notas_Fiscais/Servi%C3%A7os/FATURA_86746-2_2022_AMAZONAS_ENERGIA_4c803.pdf" TargetMode="External"/><Relationship Id="rId53" Type="http://schemas.openxmlformats.org/officeDocument/2006/relationships/hyperlink" Target="https://www.mpam.mp.br/images/Transpar%C3%AAncia_2022/Novembro/Notas_Fiscais/Servi%C3%A7os/NFS_10625_2022_SENCINET_e3df6.pdf" TargetMode="External"/><Relationship Id="rId58" Type="http://schemas.openxmlformats.org/officeDocument/2006/relationships/hyperlink" Target="https://www.mpam.mp.br/images/Transpar%C3%AAncia_2022/Novembro/Notas_Fiscais/Servi%C3%A7os/FATURA_300039279361_2022_OI_ab35f.pdf" TargetMode="External"/><Relationship Id="rId66" Type="http://schemas.openxmlformats.org/officeDocument/2006/relationships/hyperlink" Target="https://www.mpam.mp.br/images/Transpar%C3%AAncia_2022/Novembro/Notas_Fiscais/Servi%C3%A7os/NFS_1949_2022_TN_NETO_ede3e.pdf" TargetMode="External"/><Relationship Id="rId5" Type="http://schemas.openxmlformats.org/officeDocument/2006/relationships/hyperlink" Target="https://www.mpam.mp.br/images/CT_n%C2%BA_010-2021-_MP-PGJ_59035.pdf" TargetMode="External"/><Relationship Id="rId61" Type="http://schemas.openxmlformats.org/officeDocument/2006/relationships/hyperlink" Target="V" TargetMode="External"/><Relationship Id="rId19" Type="http://schemas.openxmlformats.org/officeDocument/2006/relationships/hyperlink" Target="https://www.mpam.mp.br/images/CT_n%C2%BA_008-2021-MP-PGJ_077ad.pdf" TargetMode="External"/><Relationship Id="rId14" Type="http://schemas.openxmlformats.org/officeDocument/2006/relationships/hyperlink" Target="https://www.mpam.mp.br/images/CT_035-2018_-_Telemar_Norte_Leste_c7ff6.pdf" TargetMode="External"/><Relationship Id="rId22" Type="http://schemas.openxmlformats.org/officeDocument/2006/relationships/hyperlink" Target="https://www.mpam.mp.br/images/CT_n%C2%BA_023-2021-MP-PGJ_0ac78.pdf" TargetMode="External"/><Relationship Id="rId27" Type="http://schemas.openxmlformats.org/officeDocument/2006/relationships/hyperlink" Target="https://www.mpam.mp.br/images/CT_n%C2%BA_004-2021-MP-PGJ_95ba7.pdf" TargetMode="External"/><Relationship Id="rId30" Type="http://schemas.openxmlformats.org/officeDocument/2006/relationships/hyperlink" Target="https://www.mpam.mp.br/images/Contrato_n%C2%BA_024-2018_-_Manuten%C3%A7%C3%A3o_de_Ve%C3%ADculos_-_T_N_NETO_2f818.pdf" TargetMode="External"/><Relationship Id="rId35" Type="http://schemas.openxmlformats.org/officeDocument/2006/relationships/hyperlink" Target="https://www.mpam.mp.br/images/Transpar%C3%AAncia_2022/Novembro/Notas_Fiscais/Servi%C3%A7os/NFS_476353_2022_SOFTPLAN_4e2bb.pdf" TargetMode="External"/><Relationship Id="rId43" Type="http://schemas.openxmlformats.org/officeDocument/2006/relationships/hyperlink" Target="https://www.mpam.mp.br/images/NF_3128_2022_ECOSEGM_679f7.pdf" TargetMode="External"/><Relationship Id="rId48" Type="http://schemas.openxmlformats.org/officeDocument/2006/relationships/hyperlink" Target="https://www.mpam.mp.br/images/Transpar%C3%AAncia_2022/Novembro/Notas_Fiscais/Servi%C3%A7os/NFS_2146_2022_GIBBOR_013d6.pdf" TargetMode="External"/><Relationship Id="rId56" Type="http://schemas.openxmlformats.org/officeDocument/2006/relationships/hyperlink" Target="https://www.mpam.mp.br/images/Transpar%C3%AAncia_2022/Novembro/Notas_Fiscais/Servi%C3%A7os/FATURAS_OUTUBRO_2022_COSAMA_beaa4.pdf" TargetMode="External"/><Relationship Id="rId64" Type="http://schemas.openxmlformats.org/officeDocument/2006/relationships/hyperlink" Target="https://www.mpam.mp.br/images/FATURA_62274755_e26c0.pdf" TargetMode="External"/><Relationship Id="rId69" Type="http://schemas.openxmlformats.org/officeDocument/2006/relationships/hyperlink" Target="https://www.mpam.mp.br/images/Transpar%C3%AAncia_2022/Novembro/Notas_Fiscais/Servi%C3%A7os/NFS_4619_2022_JF_08f3e.pdf" TargetMode="External"/><Relationship Id="rId8" Type="http://schemas.openxmlformats.org/officeDocument/2006/relationships/hyperlink" Target="https://www.mpam.mp.br/images/CT_n_019-2021-MP-PGJ_60243.pdf" TargetMode="External"/><Relationship Id="rId51" Type="http://schemas.openxmlformats.org/officeDocument/2006/relationships/hyperlink" Target="https://www.mpam.mp.br/images/Transpar%C3%AAncia_2022/Novembro/Notas_Fiscais/Servi%C3%A7os/NFS_55966_2022_OCA_e093e.pdf" TargetMode="External"/><Relationship Id="rId72" Type="http://schemas.openxmlformats.org/officeDocument/2006/relationships/printerSettings" Target="../printerSettings/printerSettings3.bin"/><Relationship Id="rId3" Type="http://schemas.openxmlformats.org/officeDocument/2006/relationships/hyperlink" Target="https://www.mpam.mp.br/images/CT_n%C2%BA_008-2021-MP-PGJ_077ad.pdf" TargetMode="External"/><Relationship Id="rId12" Type="http://schemas.openxmlformats.org/officeDocument/2006/relationships/hyperlink" Target="https://www.mpam.mp.br/images/CT_01-2022-MP-PGJ_b126b.pdf" TargetMode="External"/><Relationship Id="rId17" Type="http://schemas.openxmlformats.org/officeDocument/2006/relationships/hyperlink" Target="https://www.mpam.mp.br/images/CC_n%C2%BA_003.2020_98a8f.pdf" TargetMode="External"/><Relationship Id="rId25" Type="http://schemas.openxmlformats.org/officeDocument/2006/relationships/hyperlink" Target="https://www.mpam.mp.br/images/CT_n%C2%BA_013-2021-MP-PGJ_7c5fc.pdfhttps:/www.mpam.mp.br/images/CT_n%C2%BA_013-2021-MP-PGJ_7c5fc.pdf" TargetMode="External"/><Relationship Id="rId33" Type="http://schemas.openxmlformats.org/officeDocument/2006/relationships/hyperlink" Target="https://www.mpam.mp.br/images/Transpar%C3%AAncia_2022/Novembro/Notas_Fiscais/Servi%C3%A7os/NFS_2440_2022_G_REFRIGERA%C3%87%C3%83O_2a01b.pdf" TargetMode="External"/><Relationship Id="rId38" Type="http://schemas.openxmlformats.org/officeDocument/2006/relationships/hyperlink" Target="https://www.mpam.mp.br/images/Transpar%C3%AAncia_2022/Novembro/Notas_Fiscais/Servi%C3%A7os/NFS_1085_2022_EFICAZ_6432c.pdf" TargetMode="External"/><Relationship Id="rId46" Type="http://schemas.openxmlformats.org/officeDocument/2006/relationships/hyperlink" Target="https://www.mpam.mp.br/images/Transpar%C3%AAncia_2022/Novembro/Notas_Fiscais/Servi%C3%A7os/FATURA_022096992_2022_COHASB_880f6.pdf" TargetMode="External"/><Relationship Id="rId59" Type="http://schemas.openxmlformats.org/officeDocument/2006/relationships/hyperlink" Target="https://www.mpam.mp.br/images/Transpar%C3%AAncia_2022/Novembro/Notas_Fiscais/Servi%C3%A7os/NFS_131_2022_FIGMEN_02328.pdf" TargetMode="External"/><Relationship Id="rId67" Type="http://schemas.openxmlformats.org/officeDocument/2006/relationships/hyperlink" Target="https://www.mpam.mp.br/images/Transpar%C3%AAncia_2022/Novembro/Notas_Fiscais/Servi%C3%A7os/NFS_3167_2022_ECOSEGME_a1f85.pdf" TargetMode="External"/><Relationship Id="rId20" Type="http://schemas.openxmlformats.org/officeDocument/2006/relationships/hyperlink" Target="https://www.mpam.mp.br/images/CT_N%C2%BA_011-2021-MP-PGJ_edd36.pdf" TargetMode="External"/><Relationship Id="rId41" Type="http://schemas.openxmlformats.org/officeDocument/2006/relationships/hyperlink" Target="https://www.mpam.mp.br/images/Fatura_300039280799_3bb5a.pdf" TargetMode="External"/><Relationship Id="rId54" Type="http://schemas.openxmlformats.org/officeDocument/2006/relationships/hyperlink" Target="https://www.mpam.mp.br/images/Transpar%C3%AAncia_2022/Novembro/Notas_Fiscais/Servi%C3%A7os/FATURA_0086993-7_2022_AMAZONAS_ENERGIA_84bf0.pdf" TargetMode="External"/><Relationship Id="rId62" Type="http://schemas.openxmlformats.org/officeDocument/2006/relationships/hyperlink" Target="https://www.mpam.mp.br/images/Transpar%C3%AAncia_2022/Novembro/Notas_Fiscais/Servi%C3%A7os/FATURA_63301386_2022_AMAZONAS_ENERGIA_1dd7b.pdf" TargetMode="External"/><Relationship Id="rId70" Type="http://schemas.openxmlformats.org/officeDocument/2006/relationships/hyperlink" Target="https://www.mpam.mp.br/images/Transpar%C3%AAncia_2022/Novembro/Notas_Fiscais/Servi%C3%A7os/NFS_7654_2022_MAPROTEM_a63a7.pdf" TargetMode="External"/><Relationship Id="rId1" Type="http://schemas.openxmlformats.org/officeDocument/2006/relationships/hyperlink" Target="https://www.mpam.mp.br/images/Transpar%C3%AAncia_2022/Outubro/Notas_Fiscais/Servi%C3%A7os/FATURA_2460515_2022_MANAUS_AMBIENTAL_25f46.pdf" TargetMode="External"/><Relationship Id="rId6" Type="http://schemas.openxmlformats.org/officeDocument/2006/relationships/hyperlink" Target="https://www.mpam.mp.br/images/CT_n%C2%BA_006-2021_-_MP-PGJ_133b7.pdf" TargetMode="External"/><Relationship Id="rId15" Type="http://schemas.openxmlformats.org/officeDocument/2006/relationships/hyperlink" Target="https://www.mpam.mp.br/images/CT_035-2018_-_Telemar_Norte_Leste_c7ff6.pdf" TargetMode="External"/><Relationship Id="rId23" Type="http://schemas.openxmlformats.org/officeDocument/2006/relationships/hyperlink" Target="https://www.mpam.mp.br/images/CC_n%C2%BA_004-2021-MP-PGJ_19977.pdf" TargetMode="External"/><Relationship Id="rId28" Type="http://schemas.openxmlformats.org/officeDocument/2006/relationships/hyperlink" Target="https://www.mpam.mp.br/images/Contrato_n%C2%BA_004_2018_-_Elevadores_Brasil_b3daf.pdf" TargetMode="External"/><Relationship Id="rId36" Type="http://schemas.openxmlformats.org/officeDocument/2006/relationships/hyperlink" Target="https://www.mpam.mp.br/images/Transpar%C3%AAncia_2022/Novembro/Notas_Fiscais/Servi%C3%A7os/NFS_01985634_2022_TRIVALE_82122.pdf" TargetMode="External"/><Relationship Id="rId49" Type="http://schemas.openxmlformats.org/officeDocument/2006/relationships/hyperlink" Target="https://www.mpam.mp.br/images/Transpar%C3%AAncia_2022/Novembro/Notas_Fiscais/Servi%C3%A7os/NFS_4434_2022_ELEVADORES_BRASIL_eeb48.pdf" TargetMode="External"/><Relationship Id="rId57" Type="http://schemas.openxmlformats.org/officeDocument/2006/relationships/hyperlink" Target="https://www.mpam.mp.br/images/Transpar%C3%AAncia_2022/Novembro/Notas_Fiscais/Servi%C3%A7os/FATURA_300039279361_2022_OI_ab35f.pdf" TargetMode="External"/><Relationship Id="rId10" Type="http://schemas.openxmlformats.org/officeDocument/2006/relationships/hyperlink" Target="https://www.mpam.mp.br/images/CT_n%C2%BA_015-2020-MP-PGJ_4610e.pdf" TargetMode="External"/><Relationship Id="rId31" Type="http://schemas.openxmlformats.org/officeDocument/2006/relationships/hyperlink" Target="https://www.mpam.mp.br/images/CC_n%C2%BA_003.2020_98a8f.pdf" TargetMode="External"/><Relationship Id="rId44" Type="http://schemas.openxmlformats.org/officeDocument/2006/relationships/hyperlink" Target="https://www.mpam.mp.br/images/Transpar%C3%AAncia_2022/Novembro/Notas_Fiscais/Servi%C3%A7os/FATURA_2800624_2022_MANAUS_AMBIENTAL_8bfa9.pdf" TargetMode="External"/><Relationship Id="rId52" Type="http://schemas.openxmlformats.org/officeDocument/2006/relationships/hyperlink" Target="https://www.mpam.mp.br/images/Transpar%C3%AAncia_2022/Novembro/Notas_Fiscais/Servi%C3%A7os/NFS_6075_2022_SENCINET_a3f11.pdf" TargetMode="External"/><Relationship Id="rId60" Type="http://schemas.openxmlformats.org/officeDocument/2006/relationships/hyperlink" Target="NFS_4435_2022_ELEVADORES_BRASIL_65946.pdf" TargetMode="External"/><Relationship Id="rId65" Type="http://schemas.openxmlformats.org/officeDocument/2006/relationships/hyperlink" Target="https://www.mpam.mp.br/images/Transpar%C3%AAncia_2022/Novembro/Notas_Fiscais/Servi%C3%A7os/NFS_1032-1051_2022_4DEAL_bb97d.pdf" TargetMode="External"/><Relationship Id="rId73" Type="http://schemas.openxmlformats.org/officeDocument/2006/relationships/drawing" Target="../drawings/drawing3.xml"/><Relationship Id="rId4" Type="http://schemas.openxmlformats.org/officeDocument/2006/relationships/hyperlink" Target="https://www.mpam.mp.br/images/CT_n%C2%BA_10-2020-MP-PGJ_d98a6.pdf" TargetMode="External"/><Relationship Id="rId9" Type="http://schemas.openxmlformats.org/officeDocument/2006/relationships/hyperlink" Target="https://www.mpam.mp.br/images/CT_n_019-2021-MP-PGJ_60243.pdf" TargetMode="External"/><Relationship Id="rId13" Type="http://schemas.openxmlformats.org/officeDocument/2006/relationships/hyperlink" Target="https://www.mpam.mp.br/images/CT_N%C2%BA_022-2021-MP-PGJ_4d651.pdf" TargetMode="External"/><Relationship Id="rId18" Type="http://schemas.openxmlformats.org/officeDocument/2006/relationships/hyperlink" Target="https://www.mpam.mp.br/images/CT_n%C2%BA_005-2021_-_MP-PGJ_ab169.pdf" TargetMode="External"/><Relationship Id="rId39" Type="http://schemas.openxmlformats.org/officeDocument/2006/relationships/hyperlink" Target="https://www.mpam.mp.br/images/Transpar%C3%AAncia_2022/Novembro/Notas_Fiscais/Servi%C3%A7os/NFS_6076_2022_SENCINET_1eec9.pdf" TargetMode="External"/><Relationship Id="rId34" Type="http://schemas.openxmlformats.org/officeDocument/2006/relationships/hyperlink" Target="https://www.mpam.mp.br/images/Transpar%C3%AAncia_2022/Novembro/Notas_Fiscais/Servi%C3%A7os/NFS_475674_2022_SOFTPLAN_a6d27.pdf" TargetMode="External"/><Relationship Id="rId50" Type="http://schemas.openxmlformats.org/officeDocument/2006/relationships/hyperlink" Target="https://www.mpam.mp.br/images/Transpar%C3%AAncia_2022/Novembro/Notas_Fiscais/Servi%C3%A7os/NFS_32_2022_ANREA_DA_COSTA_e3838.pdf" TargetMode="External"/><Relationship Id="rId55" Type="http://schemas.openxmlformats.org/officeDocument/2006/relationships/hyperlink" Target="https://www.mpam.mp.br/images/Transpar%C3%AAncia_2022/Novembro/Notas_Fiscais/Servi%C3%A7os/FATURAS_SETEMBRO_2022_COSAMA_3fb01.pdf" TargetMode="External"/><Relationship Id="rId7" Type="http://schemas.openxmlformats.org/officeDocument/2006/relationships/hyperlink" Target="https://www.mpam.mp.br/images/CT_n%C2%BA_10-2020-MP-PGJ_d98a6.pdf" TargetMode="External"/><Relationship Id="rId71" Type="http://schemas.openxmlformats.org/officeDocument/2006/relationships/hyperlink" Target="https://www.mpam.mp.br/images/Transpar%C3%AAncia_2022/Novembro/Notas_Fiscais/Servi%C3%A7os/FATURA_65147893_2022_AMAZONAS_ENERGIA_a494c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am.mp.br/images/CT_n%C2%BA_011-2022_-_MP-PGJ_aeb79.pdf" TargetMode="External"/><Relationship Id="rId2" Type="http://schemas.openxmlformats.org/officeDocument/2006/relationships/hyperlink" Target="https://www.mpam.mp.br/images/Transpar%C3%AAncia_2022/Novembro/Notas_Fiscais/Obras/NFS_233_2022_SGRH_307de.pdf" TargetMode="External"/><Relationship Id="rId1" Type="http://schemas.openxmlformats.org/officeDocument/2006/relationships/hyperlink" Target="https://www.mpam.mp.br/images/Transpar%C3%AAncia_2022/Novembro/Notas_Fiscais/Obras/NFS_125_2022_TURIN_0b8f1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mpam.mp.br/images/CT_N%C2%BA_021-2021-MP-PGJ_b76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="60" zoomScaleNormal="85" workbookViewId="0">
      <selection activeCell="H1" sqref="H1:I104857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1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20"/>
      <c r="D1" s="20"/>
      <c r="F1" s="44"/>
      <c r="G1" s="1"/>
      <c r="H1" s="1"/>
      <c r="I1" s="1"/>
      <c r="J1" s="20"/>
    </row>
    <row r="2" spans="1:13" ht="18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20.25">
      <c r="A3" s="57" t="s">
        <v>0</v>
      </c>
      <c r="B3" s="57"/>
      <c r="C3" s="57"/>
      <c r="D3" s="57"/>
      <c r="E3" s="57"/>
      <c r="F3" s="44"/>
      <c r="G3" s="1"/>
      <c r="H3" s="1"/>
      <c r="I3" s="1"/>
      <c r="J3" s="20"/>
    </row>
    <row r="4" spans="1:13" ht="20.25">
      <c r="A4" s="57"/>
      <c r="B4" s="57"/>
      <c r="C4" s="2"/>
      <c r="D4" s="21"/>
      <c r="E4" s="57"/>
      <c r="F4" s="44"/>
      <c r="G4" s="1"/>
      <c r="H4" s="1"/>
      <c r="I4" s="1"/>
      <c r="J4" s="20"/>
    </row>
    <row r="5" spans="1:13" ht="18">
      <c r="A5" s="3" t="s">
        <v>27</v>
      </c>
      <c r="B5" s="4"/>
      <c r="C5" s="5"/>
      <c r="D5" s="22"/>
      <c r="E5" s="6"/>
      <c r="F5" s="44"/>
      <c r="G5" s="1"/>
      <c r="H5" s="1"/>
      <c r="I5" s="1"/>
      <c r="J5" s="20"/>
    </row>
    <row r="6" spans="1:13" ht="47.25">
      <c r="A6" s="7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7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10" t="s">
        <v>12</v>
      </c>
      <c r="M6" s="8" t="s">
        <v>13</v>
      </c>
    </row>
    <row r="7" spans="1:13" ht="120">
      <c r="A7" s="25" t="s">
        <v>32</v>
      </c>
      <c r="B7" s="26">
        <v>1</v>
      </c>
      <c r="C7" s="52" t="s">
        <v>61</v>
      </c>
      <c r="D7" s="53" t="s">
        <v>62</v>
      </c>
      <c r="E7" s="48" t="s">
        <v>63</v>
      </c>
      <c r="F7" s="66" t="s">
        <v>64</v>
      </c>
      <c r="G7" s="28">
        <v>44872</v>
      </c>
      <c r="H7" s="29" t="s">
        <v>65</v>
      </c>
      <c r="I7" s="30">
        <v>1721.3</v>
      </c>
      <c r="J7" s="28">
        <v>44872</v>
      </c>
      <c r="K7" s="28" t="s">
        <v>38</v>
      </c>
      <c r="L7" s="30">
        <v>1721.3</v>
      </c>
      <c r="M7" s="29" t="s">
        <v>66</v>
      </c>
    </row>
    <row r="8" spans="1:13" ht="135">
      <c r="A8" s="25" t="s">
        <v>32</v>
      </c>
      <c r="B8" s="26">
        <v>2</v>
      </c>
      <c r="C8" s="29" t="s">
        <v>67</v>
      </c>
      <c r="D8" s="27" t="s">
        <v>26</v>
      </c>
      <c r="E8" s="48" t="s">
        <v>68</v>
      </c>
      <c r="F8" s="67" t="s">
        <v>29</v>
      </c>
      <c r="G8" s="34">
        <v>44873</v>
      </c>
      <c r="H8" s="32" t="s">
        <v>70</v>
      </c>
      <c r="I8" s="35">
        <v>1178</v>
      </c>
      <c r="J8" s="28">
        <v>44875</v>
      </c>
      <c r="K8" s="28" t="s">
        <v>38</v>
      </c>
      <c r="L8" s="35">
        <v>1178</v>
      </c>
      <c r="M8" s="32" t="s">
        <v>69</v>
      </c>
    </row>
    <row r="9" spans="1:13" ht="120">
      <c r="A9" s="25" t="s">
        <v>32</v>
      </c>
      <c r="B9" s="26">
        <v>3</v>
      </c>
      <c r="C9" s="29" t="s">
        <v>67</v>
      </c>
      <c r="D9" s="27" t="s">
        <v>26</v>
      </c>
      <c r="E9" s="41" t="s">
        <v>71</v>
      </c>
      <c r="F9" s="66" t="s">
        <v>72</v>
      </c>
      <c r="G9" s="34">
        <v>44873</v>
      </c>
      <c r="H9" s="32" t="s">
        <v>73</v>
      </c>
      <c r="I9" s="30">
        <v>3006</v>
      </c>
      <c r="J9" s="28">
        <v>44875</v>
      </c>
      <c r="K9" s="28" t="s">
        <v>38</v>
      </c>
      <c r="L9" s="30">
        <v>3006</v>
      </c>
      <c r="M9" s="32" t="s">
        <v>74</v>
      </c>
    </row>
    <row r="10" spans="1:13" ht="135">
      <c r="A10" s="25" t="s">
        <v>32</v>
      </c>
      <c r="B10" s="26">
        <v>4</v>
      </c>
      <c r="C10" s="29" t="s">
        <v>76</v>
      </c>
      <c r="D10" s="27" t="s">
        <v>75</v>
      </c>
      <c r="E10" s="38" t="s">
        <v>77</v>
      </c>
      <c r="F10" s="67" t="s">
        <v>78</v>
      </c>
      <c r="G10" s="34">
        <v>44873</v>
      </c>
      <c r="H10" s="32" t="s">
        <v>80</v>
      </c>
      <c r="I10" s="30">
        <v>4747</v>
      </c>
      <c r="J10" s="28">
        <v>44875</v>
      </c>
      <c r="K10" s="28" t="s">
        <v>38</v>
      </c>
      <c r="L10" s="30">
        <v>4747</v>
      </c>
      <c r="M10" s="32" t="s">
        <v>79</v>
      </c>
    </row>
    <row r="11" spans="1:13" ht="135">
      <c r="A11" s="25" t="s">
        <v>32</v>
      </c>
      <c r="B11" s="26">
        <v>5</v>
      </c>
      <c r="C11" s="29" t="s">
        <v>67</v>
      </c>
      <c r="D11" s="27" t="s">
        <v>26</v>
      </c>
      <c r="E11" s="54" t="s">
        <v>109</v>
      </c>
      <c r="F11" s="67" t="s">
        <v>111</v>
      </c>
      <c r="G11" s="34">
        <v>44881</v>
      </c>
      <c r="H11" s="32" t="s">
        <v>112</v>
      </c>
      <c r="I11" s="35">
        <v>589</v>
      </c>
      <c r="J11" s="28">
        <v>44882</v>
      </c>
      <c r="K11" s="26" t="s">
        <v>38</v>
      </c>
      <c r="L11" s="35">
        <v>589</v>
      </c>
      <c r="M11" s="32" t="s">
        <v>110</v>
      </c>
    </row>
    <row r="12" spans="1:13" ht="105">
      <c r="A12" s="25" t="s">
        <v>32</v>
      </c>
      <c r="B12" s="26">
        <v>6</v>
      </c>
      <c r="C12" s="29" t="s">
        <v>119</v>
      </c>
      <c r="D12" s="27" t="s">
        <v>120</v>
      </c>
      <c r="E12" s="42" t="s">
        <v>121</v>
      </c>
      <c r="F12" s="67" t="s">
        <v>123</v>
      </c>
      <c r="G12" s="34">
        <v>44881</v>
      </c>
      <c r="H12" s="32" t="s">
        <v>124</v>
      </c>
      <c r="I12" s="35">
        <v>3280.5</v>
      </c>
      <c r="J12" s="28">
        <v>44882</v>
      </c>
      <c r="K12" s="26" t="s">
        <v>38</v>
      </c>
      <c r="L12" s="35">
        <v>3280.5</v>
      </c>
      <c r="M12" s="32" t="s">
        <v>122</v>
      </c>
    </row>
    <row r="13" spans="1:13" ht="135">
      <c r="A13" s="25" t="s">
        <v>32</v>
      </c>
      <c r="B13" s="26">
        <v>7</v>
      </c>
      <c r="C13" s="29" t="s">
        <v>67</v>
      </c>
      <c r="D13" s="27" t="s">
        <v>217</v>
      </c>
      <c r="E13" s="43" t="s">
        <v>218</v>
      </c>
      <c r="F13" s="67" t="s">
        <v>220</v>
      </c>
      <c r="G13" s="34">
        <v>44886</v>
      </c>
      <c r="H13" s="32" t="s">
        <v>221</v>
      </c>
      <c r="I13" s="35">
        <v>2417</v>
      </c>
      <c r="J13" s="28">
        <v>44889</v>
      </c>
      <c r="K13" s="26" t="s">
        <v>38</v>
      </c>
      <c r="L13" s="35">
        <v>2417</v>
      </c>
      <c r="M13" s="32" t="s">
        <v>219</v>
      </c>
    </row>
    <row r="14" spans="1:13" ht="135">
      <c r="A14" s="25" t="s">
        <v>32</v>
      </c>
      <c r="B14" s="26">
        <v>8</v>
      </c>
      <c r="C14" s="32" t="s">
        <v>67</v>
      </c>
      <c r="D14" s="33" t="s">
        <v>217</v>
      </c>
      <c r="E14" s="38" t="s">
        <v>240</v>
      </c>
      <c r="F14" s="67" t="s">
        <v>242</v>
      </c>
      <c r="G14" s="34">
        <v>44887</v>
      </c>
      <c r="H14" s="32" t="s">
        <v>243</v>
      </c>
      <c r="I14" s="30">
        <v>5200</v>
      </c>
      <c r="J14" s="34">
        <v>44889</v>
      </c>
      <c r="K14" s="26" t="s">
        <v>38</v>
      </c>
      <c r="L14" s="30">
        <v>5200</v>
      </c>
      <c r="M14" s="32" t="s">
        <v>241</v>
      </c>
    </row>
    <row r="15" spans="1:13" ht="135">
      <c r="A15" s="25" t="s">
        <v>32</v>
      </c>
      <c r="B15" s="26">
        <v>9</v>
      </c>
      <c r="C15" s="32" t="s">
        <v>67</v>
      </c>
      <c r="D15" s="33" t="s">
        <v>217</v>
      </c>
      <c r="E15" s="38" t="s">
        <v>244</v>
      </c>
      <c r="F15" s="67" t="s">
        <v>245</v>
      </c>
      <c r="G15" s="34">
        <v>44887</v>
      </c>
      <c r="H15" s="32" t="s">
        <v>246</v>
      </c>
      <c r="I15" s="35">
        <v>1178</v>
      </c>
      <c r="J15" s="34">
        <v>44889</v>
      </c>
      <c r="K15" s="26" t="s">
        <v>38</v>
      </c>
      <c r="L15" s="35">
        <v>1178</v>
      </c>
      <c r="M15" s="32" t="s">
        <v>247</v>
      </c>
    </row>
    <row r="16" spans="1:13" ht="120">
      <c r="A16" s="25" t="s">
        <v>32</v>
      </c>
      <c r="B16" s="26">
        <v>10</v>
      </c>
      <c r="C16" s="32" t="s">
        <v>67</v>
      </c>
      <c r="D16" s="33" t="s">
        <v>217</v>
      </c>
      <c r="E16" s="38" t="s">
        <v>248</v>
      </c>
      <c r="F16" s="67" t="s">
        <v>250</v>
      </c>
      <c r="G16" s="34">
        <v>44887</v>
      </c>
      <c r="H16" s="32" t="s">
        <v>251</v>
      </c>
      <c r="I16" s="35">
        <v>589</v>
      </c>
      <c r="J16" s="34">
        <v>44889</v>
      </c>
      <c r="K16" s="26" t="s">
        <v>38</v>
      </c>
      <c r="L16" s="35">
        <v>589</v>
      </c>
      <c r="M16" s="32" t="s">
        <v>249</v>
      </c>
    </row>
    <row r="17" spans="1:13" ht="105">
      <c r="A17" s="25" t="s">
        <v>32</v>
      </c>
      <c r="B17" s="26">
        <v>11</v>
      </c>
      <c r="C17" s="32" t="s">
        <v>67</v>
      </c>
      <c r="D17" s="27" t="s">
        <v>217</v>
      </c>
      <c r="E17" s="40" t="s">
        <v>252</v>
      </c>
      <c r="F17" s="67" t="s">
        <v>253</v>
      </c>
      <c r="G17" s="34">
        <v>44887</v>
      </c>
      <c r="H17" s="32" t="s">
        <v>255</v>
      </c>
      <c r="I17" s="35">
        <v>650</v>
      </c>
      <c r="J17" s="34">
        <v>44889</v>
      </c>
      <c r="K17" s="26" t="s">
        <v>38</v>
      </c>
      <c r="L17" s="35">
        <v>650</v>
      </c>
      <c r="M17" s="32" t="s">
        <v>254</v>
      </c>
    </row>
    <row r="18" spans="1:13" ht="120">
      <c r="A18" s="25" t="s">
        <v>32</v>
      </c>
      <c r="B18" s="26">
        <v>12</v>
      </c>
      <c r="C18" s="32" t="s">
        <v>67</v>
      </c>
      <c r="D18" s="33" t="s">
        <v>217</v>
      </c>
      <c r="E18" s="47" t="s">
        <v>256</v>
      </c>
      <c r="F18" s="67" t="s">
        <v>257</v>
      </c>
      <c r="G18" s="34">
        <v>44887</v>
      </c>
      <c r="H18" s="32" t="s">
        <v>258</v>
      </c>
      <c r="I18" s="35">
        <v>589</v>
      </c>
      <c r="J18" s="34">
        <v>44889</v>
      </c>
      <c r="K18" s="26" t="s">
        <v>38</v>
      </c>
      <c r="L18" s="35">
        <v>589</v>
      </c>
      <c r="M18" s="32" t="s">
        <v>259</v>
      </c>
    </row>
    <row r="19" spans="1:13" ht="120">
      <c r="A19" s="25" t="s">
        <v>32</v>
      </c>
      <c r="B19" s="26">
        <v>13</v>
      </c>
      <c r="C19" s="32" t="s">
        <v>67</v>
      </c>
      <c r="D19" s="33" t="s">
        <v>217</v>
      </c>
      <c r="E19" s="43" t="s">
        <v>260</v>
      </c>
      <c r="F19" s="67" t="s">
        <v>261</v>
      </c>
      <c r="G19" s="34">
        <v>44887</v>
      </c>
      <c r="H19" s="32" t="s">
        <v>262</v>
      </c>
      <c r="I19" s="35">
        <v>589</v>
      </c>
      <c r="J19" s="34">
        <v>44889</v>
      </c>
      <c r="K19" s="26" t="s">
        <v>38</v>
      </c>
      <c r="L19" s="35">
        <v>589</v>
      </c>
      <c r="M19" s="32" t="s">
        <v>263</v>
      </c>
    </row>
    <row r="20" spans="1:13" ht="135">
      <c r="A20" s="25" t="s">
        <v>32</v>
      </c>
      <c r="B20" s="26">
        <v>14</v>
      </c>
      <c r="C20" s="32" t="s">
        <v>67</v>
      </c>
      <c r="D20" s="33" t="s">
        <v>217</v>
      </c>
      <c r="E20" s="43" t="s">
        <v>264</v>
      </c>
      <c r="F20" s="67" t="s">
        <v>266</v>
      </c>
      <c r="G20" s="34">
        <v>44887</v>
      </c>
      <c r="H20" s="32" t="s">
        <v>267</v>
      </c>
      <c r="I20" s="35">
        <v>6540</v>
      </c>
      <c r="J20" s="34">
        <v>44889</v>
      </c>
      <c r="K20" s="26" t="s">
        <v>38</v>
      </c>
      <c r="L20" s="35">
        <v>6540</v>
      </c>
      <c r="M20" s="32" t="s">
        <v>265</v>
      </c>
    </row>
    <row r="21" spans="1:13" ht="135">
      <c r="A21" s="25" t="s">
        <v>32</v>
      </c>
      <c r="B21" s="26">
        <v>15</v>
      </c>
      <c r="C21" s="32" t="s">
        <v>67</v>
      </c>
      <c r="D21" s="33" t="s">
        <v>217</v>
      </c>
      <c r="E21" s="38" t="s">
        <v>268</v>
      </c>
      <c r="F21" s="67" t="s">
        <v>269</v>
      </c>
      <c r="G21" s="34">
        <v>44887</v>
      </c>
      <c r="H21" s="32" t="s">
        <v>271</v>
      </c>
      <c r="I21" s="35">
        <v>1828</v>
      </c>
      <c r="J21" s="34">
        <v>44889</v>
      </c>
      <c r="K21" s="26" t="s">
        <v>38</v>
      </c>
      <c r="L21" s="35">
        <v>1828</v>
      </c>
      <c r="M21" s="32" t="s">
        <v>270</v>
      </c>
    </row>
    <row r="22" spans="1:13" ht="135">
      <c r="A22" s="25" t="s">
        <v>32</v>
      </c>
      <c r="B22" s="26">
        <v>16</v>
      </c>
      <c r="C22" s="32" t="s">
        <v>119</v>
      </c>
      <c r="D22" s="33" t="s">
        <v>120</v>
      </c>
      <c r="E22" s="45" t="s">
        <v>276</v>
      </c>
      <c r="F22" s="67" t="s">
        <v>277</v>
      </c>
      <c r="G22" s="34">
        <v>44887</v>
      </c>
      <c r="H22" s="32" t="s">
        <v>278</v>
      </c>
      <c r="I22" s="35">
        <v>3610</v>
      </c>
      <c r="J22" s="34">
        <v>44889</v>
      </c>
      <c r="K22" s="26" t="s">
        <v>38</v>
      </c>
      <c r="L22" s="35">
        <v>3610</v>
      </c>
      <c r="M22" s="32" t="s">
        <v>279</v>
      </c>
    </row>
    <row r="23" spans="1:13" ht="120">
      <c r="A23" s="25" t="s">
        <v>32</v>
      </c>
      <c r="B23" s="26">
        <v>17</v>
      </c>
      <c r="C23" s="32" t="s">
        <v>382</v>
      </c>
      <c r="D23" s="33" t="s">
        <v>383</v>
      </c>
      <c r="E23" s="45" t="s">
        <v>384</v>
      </c>
      <c r="F23" s="67" t="s">
        <v>386</v>
      </c>
      <c r="G23" s="34">
        <v>44887</v>
      </c>
      <c r="H23" s="32" t="s">
        <v>387</v>
      </c>
      <c r="I23" s="30">
        <v>6260</v>
      </c>
      <c r="J23" s="34">
        <v>44889</v>
      </c>
      <c r="K23" s="26" t="s">
        <v>38</v>
      </c>
      <c r="L23" s="30">
        <v>6260</v>
      </c>
      <c r="M23" s="32" t="s">
        <v>385</v>
      </c>
    </row>
    <row r="24" spans="1:13" ht="105">
      <c r="A24" s="25" t="s">
        <v>32</v>
      </c>
      <c r="B24" s="26">
        <v>18</v>
      </c>
      <c r="C24" s="32" t="s">
        <v>388</v>
      </c>
      <c r="D24" s="33" t="s">
        <v>389</v>
      </c>
      <c r="E24" s="45" t="s">
        <v>390</v>
      </c>
      <c r="F24" s="67" t="s">
        <v>392</v>
      </c>
      <c r="G24" s="34">
        <v>44887</v>
      </c>
      <c r="H24" s="32" t="s">
        <v>393</v>
      </c>
      <c r="I24" s="30">
        <v>49500</v>
      </c>
      <c r="J24" s="34">
        <v>44889</v>
      </c>
      <c r="K24" s="26" t="s">
        <v>38</v>
      </c>
      <c r="L24" s="30">
        <v>49500</v>
      </c>
      <c r="M24" s="32" t="s">
        <v>391</v>
      </c>
    </row>
    <row r="25" spans="1:13" ht="135">
      <c r="A25" s="25" t="s">
        <v>32</v>
      </c>
      <c r="B25" s="26">
        <v>19</v>
      </c>
      <c r="C25" s="29" t="s">
        <v>296</v>
      </c>
      <c r="D25" s="27" t="s">
        <v>297</v>
      </c>
      <c r="E25" s="45" t="s">
        <v>298</v>
      </c>
      <c r="F25" s="67" t="s">
        <v>299</v>
      </c>
      <c r="G25" s="34">
        <v>44888</v>
      </c>
      <c r="H25" s="32" t="s">
        <v>301</v>
      </c>
      <c r="I25" s="35">
        <v>96486.02</v>
      </c>
      <c r="J25" s="34">
        <v>44889</v>
      </c>
      <c r="K25" s="26" t="s">
        <v>38</v>
      </c>
      <c r="L25" s="35">
        <v>96486.02</v>
      </c>
      <c r="M25" s="32" t="s">
        <v>300</v>
      </c>
    </row>
    <row r="26" spans="1:13" ht="135">
      <c r="A26" s="25" t="s">
        <v>32</v>
      </c>
      <c r="B26" s="26">
        <v>20</v>
      </c>
      <c r="C26" s="29" t="s">
        <v>323</v>
      </c>
      <c r="D26" s="27" t="s">
        <v>324</v>
      </c>
      <c r="E26" s="62" t="s">
        <v>325</v>
      </c>
      <c r="F26" s="67" t="s">
        <v>327</v>
      </c>
      <c r="G26" s="34">
        <v>44888</v>
      </c>
      <c r="H26" s="32" t="s">
        <v>328</v>
      </c>
      <c r="I26" s="35">
        <v>4038.2</v>
      </c>
      <c r="J26" s="34">
        <v>44889</v>
      </c>
      <c r="K26" s="26" t="s">
        <v>38</v>
      </c>
      <c r="L26" s="35">
        <v>4038.2</v>
      </c>
      <c r="M26" s="32" t="s">
        <v>326</v>
      </c>
    </row>
    <row r="27" spans="1:13" ht="135">
      <c r="A27" s="25" t="s">
        <v>32</v>
      </c>
      <c r="B27" s="26">
        <v>21</v>
      </c>
      <c r="C27" s="29" t="s">
        <v>296</v>
      </c>
      <c r="D27" s="27" t="s">
        <v>297</v>
      </c>
      <c r="E27" s="43" t="s">
        <v>401</v>
      </c>
      <c r="F27" s="67" t="s">
        <v>299</v>
      </c>
      <c r="G27" s="34">
        <v>44894</v>
      </c>
      <c r="H27" s="32" t="s">
        <v>402</v>
      </c>
      <c r="I27" s="35">
        <v>360</v>
      </c>
      <c r="J27" s="34" t="s">
        <v>408</v>
      </c>
      <c r="K27" s="33" t="s">
        <v>409</v>
      </c>
      <c r="L27" s="34" t="s">
        <v>408</v>
      </c>
      <c r="M27" s="32" t="s">
        <v>300</v>
      </c>
    </row>
    <row r="28" spans="1:13" ht="120">
      <c r="A28" s="25" t="s">
        <v>32</v>
      </c>
      <c r="B28" s="26">
        <v>22</v>
      </c>
      <c r="C28" s="29" t="s">
        <v>302</v>
      </c>
      <c r="D28" s="27" t="s">
        <v>403</v>
      </c>
      <c r="E28" s="65" t="s">
        <v>404</v>
      </c>
      <c r="F28" s="67" t="s">
        <v>318</v>
      </c>
      <c r="G28" s="34">
        <v>44895</v>
      </c>
      <c r="H28" s="32" t="s">
        <v>405</v>
      </c>
      <c r="I28" s="35">
        <v>7912.65</v>
      </c>
      <c r="J28" s="34">
        <v>44895</v>
      </c>
      <c r="K28" s="26" t="s">
        <v>38</v>
      </c>
      <c r="L28" s="35">
        <v>7912.65</v>
      </c>
      <c r="M28" s="32" t="s">
        <v>305</v>
      </c>
    </row>
    <row r="29" spans="1:13" ht="15" customHeight="1">
      <c r="A29" s="56" t="s">
        <v>14</v>
      </c>
      <c r="B29" s="56"/>
      <c r="C29" s="56"/>
      <c r="D29" s="1"/>
      <c r="F29" s="44"/>
      <c r="G29" s="11"/>
      <c r="H29" s="11"/>
      <c r="I29" s="11"/>
      <c r="J29" s="20"/>
      <c r="K29" s="1"/>
      <c r="M29" s="12"/>
    </row>
    <row r="30" spans="1:13" ht="15" customHeight="1">
      <c r="A30" s="13" t="s">
        <v>407</v>
      </c>
      <c r="B30" s="39"/>
      <c r="C30" s="1"/>
      <c r="D30" s="20"/>
      <c r="F30" s="44"/>
      <c r="G30" s="1"/>
      <c r="H30" s="1"/>
      <c r="I30" s="1"/>
      <c r="J30" s="20"/>
    </row>
    <row r="31" spans="1:13" ht="15" customHeight="1">
      <c r="A31" s="55" t="s">
        <v>23</v>
      </c>
      <c r="B31" s="55"/>
      <c r="C31" s="55"/>
      <c r="D31" s="55"/>
    </row>
    <row r="32" spans="1:13" ht="15" customHeight="1">
      <c r="A32" s="55" t="s">
        <v>24</v>
      </c>
      <c r="B32" s="55"/>
      <c r="C32" s="55"/>
      <c r="D32" s="55"/>
    </row>
    <row r="33" spans="1:4" ht="15" customHeight="1">
      <c r="A33" s="55" t="s">
        <v>25</v>
      </c>
      <c r="B33" s="55"/>
      <c r="C33" s="55"/>
      <c r="D33" s="20"/>
    </row>
  </sheetData>
  <mergeCells count="1">
    <mergeCell ref="A2:M2"/>
  </mergeCells>
  <hyperlinks>
    <hyperlink ref="E26" r:id="rId1"/>
    <hyperlink ref="E28" r:id="rId2"/>
    <hyperlink ref="F7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  <hyperlink ref="F17" r:id="rId13"/>
    <hyperlink ref="F18" r:id="rId14"/>
    <hyperlink ref="F19" r:id="rId15"/>
    <hyperlink ref="F20" r:id="rId16"/>
    <hyperlink ref="F21" r:id="rId17"/>
    <hyperlink ref="F23" r:id="rId18"/>
    <hyperlink ref="F24" r:id="rId19"/>
    <hyperlink ref="F25" r:id="rId20"/>
    <hyperlink ref="F26" r:id="rId21"/>
    <hyperlink ref="F27" r:id="rId22"/>
    <hyperlink ref="F28" r:id="rId23"/>
    <hyperlink ref="F22" r:id="rId24"/>
  </hyperlinks>
  <pageMargins left="0.511811024" right="0.511811024" top="0.78740157499999996" bottom="0.78740157499999996" header="0.31496062000000002" footer="0.31496062000000002"/>
  <pageSetup scale="40" orientation="portrait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view="pageBreakPreview" topLeftCell="B1" zoomScale="60" zoomScaleNormal="85" workbookViewId="0">
      <selection activeCell="H1" sqref="H1:I104857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14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20"/>
      <c r="D1" s="20"/>
      <c r="F1" s="1"/>
      <c r="G1" s="1"/>
      <c r="H1" s="1"/>
      <c r="I1" s="1"/>
      <c r="J1" s="20"/>
    </row>
    <row r="2" spans="1:13" ht="18">
      <c r="A2" s="78" t="str">
        <f>Bens!A2</f>
        <v>NOVEMBRO/2022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20.25">
      <c r="A3" s="57" t="s">
        <v>0</v>
      </c>
      <c r="B3" s="57"/>
      <c r="C3" s="57"/>
      <c r="D3" s="57"/>
      <c r="E3" s="57"/>
      <c r="F3" s="1"/>
      <c r="G3" s="1"/>
      <c r="H3" s="1"/>
      <c r="I3" s="1"/>
      <c r="J3" s="20"/>
    </row>
    <row r="5" spans="1:13" ht="18">
      <c r="A5" s="58" t="s">
        <v>15</v>
      </c>
      <c r="B5" s="58"/>
      <c r="C5" s="58"/>
      <c r="D5" s="58"/>
      <c r="E5" s="58"/>
      <c r="F5" s="64"/>
      <c r="G5" s="58"/>
      <c r="H5" s="58"/>
      <c r="I5" s="58"/>
      <c r="J5" s="58"/>
      <c r="K5" s="58"/>
      <c r="L5" s="58"/>
    </row>
    <row r="6" spans="1:13" ht="47.25">
      <c r="A6" s="7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8" t="s">
        <v>12</v>
      </c>
      <c r="M6" s="8" t="s">
        <v>13</v>
      </c>
    </row>
    <row r="7" spans="1:13" ht="120">
      <c r="A7" s="25" t="s">
        <v>32</v>
      </c>
      <c r="B7" s="26">
        <v>1</v>
      </c>
      <c r="C7" s="29" t="s">
        <v>16</v>
      </c>
      <c r="D7" s="27" t="s">
        <v>17</v>
      </c>
      <c r="E7" s="62" t="s">
        <v>93</v>
      </c>
      <c r="F7" s="67" t="s">
        <v>95</v>
      </c>
      <c r="G7" s="34">
        <v>44876</v>
      </c>
      <c r="H7" s="32" t="s">
        <v>96</v>
      </c>
      <c r="I7" s="35">
        <v>63586.42</v>
      </c>
      <c r="J7" s="34">
        <v>44882</v>
      </c>
      <c r="K7" s="26" t="s">
        <v>38</v>
      </c>
      <c r="L7" s="35">
        <v>63586.42</v>
      </c>
      <c r="M7" s="32" t="s">
        <v>94</v>
      </c>
    </row>
    <row r="8" spans="1:13" ht="120">
      <c r="A8" s="25" t="s">
        <v>32</v>
      </c>
      <c r="B8" s="26">
        <v>2</v>
      </c>
      <c r="C8" s="29" t="s">
        <v>16</v>
      </c>
      <c r="D8" s="27" t="s">
        <v>17</v>
      </c>
      <c r="E8" s="62" t="s">
        <v>97</v>
      </c>
      <c r="F8" s="67" t="s">
        <v>95</v>
      </c>
      <c r="G8" s="34">
        <v>44876</v>
      </c>
      <c r="H8" s="32" t="s">
        <v>98</v>
      </c>
      <c r="I8" s="35">
        <v>63586.42</v>
      </c>
      <c r="J8" s="34">
        <v>44882</v>
      </c>
      <c r="K8" s="26" t="s">
        <v>38</v>
      </c>
      <c r="L8" s="35">
        <v>63586.42</v>
      </c>
      <c r="M8" s="32" t="s">
        <v>94</v>
      </c>
    </row>
    <row r="9" spans="1:13" ht="120">
      <c r="A9" s="25" t="s">
        <v>32</v>
      </c>
      <c r="B9" s="26">
        <v>3</v>
      </c>
      <c r="C9" s="29" t="s">
        <v>16</v>
      </c>
      <c r="D9" s="27" t="s">
        <v>17</v>
      </c>
      <c r="E9" s="63" t="s">
        <v>99</v>
      </c>
      <c r="F9" s="67" t="s">
        <v>100</v>
      </c>
      <c r="G9" s="34">
        <v>44876</v>
      </c>
      <c r="H9" s="32" t="s">
        <v>101</v>
      </c>
      <c r="I9" s="35">
        <v>48156.89</v>
      </c>
      <c r="J9" s="34">
        <v>44882</v>
      </c>
      <c r="K9" s="26" t="s">
        <v>38</v>
      </c>
      <c r="L9" s="35">
        <v>48156.89</v>
      </c>
      <c r="M9" s="32" t="s">
        <v>102</v>
      </c>
    </row>
    <row r="10" spans="1:13" ht="105">
      <c r="A10" s="25" t="s">
        <v>32</v>
      </c>
      <c r="B10" s="26">
        <v>4</v>
      </c>
      <c r="C10" s="32" t="s">
        <v>103</v>
      </c>
      <c r="D10" s="33" t="s">
        <v>104</v>
      </c>
      <c r="E10" s="40" t="s">
        <v>105</v>
      </c>
      <c r="F10" s="67" t="s">
        <v>107</v>
      </c>
      <c r="G10" s="34">
        <v>44876</v>
      </c>
      <c r="H10" s="32" t="s">
        <v>108</v>
      </c>
      <c r="I10" s="30">
        <v>7000</v>
      </c>
      <c r="J10" s="34">
        <v>44882</v>
      </c>
      <c r="K10" s="26" t="s">
        <v>38</v>
      </c>
      <c r="L10" s="30">
        <f>5944.36+1055.64</f>
        <v>7000</v>
      </c>
      <c r="M10" s="32" t="s">
        <v>106</v>
      </c>
    </row>
    <row r="11" spans="1:13" ht="120">
      <c r="A11" s="25" t="s">
        <v>32</v>
      </c>
      <c r="B11" s="26">
        <v>5</v>
      </c>
      <c r="C11" s="32" t="s">
        <v>125</v>
      </c>
      <c r="D11" s="33" t="s">
        <v>126</v>
      </c>
      <c r="E11" s="63" t="s">
        <v>127</v>
      </c>
      <c r="F11" s="68" t="s">
        <v>107</v>
      </c>
      <c r="G11" s="34">
        <v>44881</v>
      </c>
      <c r="H11" s="32" t="s">
        <v>128</v>
      </c>
      <c r="I11" s="35">
        <v>2825</v>
      </c>
      <c r="J11" s="34">
        <v>44882</v>
      </c>
      <c r="K11" s="26" t="s">
        <v>38</v>
      </c>
      <c r="L11" s="35">
        <f>2755.93+69.07</f>
        <v>2825</v>
      </c>
      <c r="M11" s="32" t="s">
        <v>129</v>
      </c>
    </row>
    <row r="12" spans="1:13" ht="105">
      <c r="A12" s="25" t="s">
        <v>32</v>
      </c>
      <c r="B12" s="26">
        <v>6</v>
      </c>
      <c r="C12" s="32" t="s">
        <v>130</v>
      </c>
      <c r="D12" s="33" t="s">
        <v>131</v>
      </c>
      <c r="E12" s="63" t="s">
        <v>352</v>
      </c>
      <c r="F12" s="67" t="s">
        <v>353</v>
      </c>
      <c r="G12" s="34">
        <v>44881</v>
      </c>
      <c r="H12" s="32" t="s">
        <v>354</v>
      </c>
      <c r="I12" s="35">
        <v>18776.669999999998</v>
      </c>
      <c r="J12" s="34">
        <v>44882</v>
      </c>
      <c r="K12" s="26" t="s">
        <v>38</v>
      </c>
      <c r="L12" s="35">
        <v>18776.669999999998</v>
      </c>
      <c r="M12" s="32" t="s">
        <v>133</v>
      </c>
    </row>
    <row r="13" spans="1:13" ht="150">
      <c r="A13" s="25" t="s">
        <v>32</v>
      </c>
      <c r="B13" s="26">
        <v>7</v>
      </c>
      <c r="C13" s="32" t="s">
        <v>151</v>
      </c>
      <c r="D13" s="33" t="s">
        <v>152</v>
      </c>
      <c r="E13" s="63" t="s">
        <v>153</v>
      </c>
      <c r="F13" s="67" t="s">
        <v>157</v>
      </c>
      <c r="G13" s="34">
        <v>44882</v>
      </c>
      <c r="H13" s="32" t="s">
        <v>154</v>
      </c>
      <c r="I13" s="35">
        <v>5500</v>
      </c>
      <c r="J13" s="34">
        <v>44883</v>
      </c>
      <c r="K13" s="26" t="s">
        <v>38</v>
      </c>
      <c r="L13" s="35">
        <f>4856.86+643.14</f>
        <v>5500</v>
      </c>
      <c r="M13" s="32" t="s">
        <v>155</v>
      </c>
    </row>
    <row r="14" spans="1:13" ht="135">
      <c r="A14" s="25" t="s">
        <v>32</v>
      </c>
      <c r="B14" s="26">
        <v>8</v>
      </c>
      <c r="C14" s="32" t="s">
        <v>151</v>
      </c>
      <c r="D14" s="33" t="s">
        <v>152</v>
      </c>
      <c r="E14" s="63" t="s">
        <v>156</v>
      </c>
      <c r="F14" s="68" t="s">
        <v>107</v>
      </c>
      <c r="G14" s="34">
        <v>44882</v>
      </c>
      <c r="H14" s="32" t="s">
        <v>158</v>
      </c>
      <c r="I14" s="35">
        <v>5500</v>
      </c>
      <c r="J14" s="34">
        <v>44883</v>
      </c>
      <c r="K14" s="26" t="s">
        <v>38</v>
      </c>
      <c r="L14" s="35">
        <f>4856.86+643.14</f>
        <v>5500</v>
      </c>
      <c r="M14" s="32"/>
    </row>
    <row r="15" spans="1:13" ht="120">
      <c r="A15" s="25" t="s">
        <v>32</v>
      </c>
      <c r="B15" s="26">
        <v>9</v>
      </c>
      <c r="C15" s="32" t="s">
        <v>130</v>
      </c>
      <c r="D15" s="33" t="s">
        <v>131</v>
      </c>
      <c r="E15" s="49" t="s">
        <v>365</v>
      </c>
      <c r="F15" s="67" t="s">
        <v>366</v>
      </c>
      <c r="G15" s="34">
        <v>44886</v>
      </c>
      <c r="H15" s="32" t="s">
        <v>367</v>
      </c>
      <c r="I15" s="35">
        <v>8151.38</v>
      </c>
      <c r="J15" s="34">
        <v>44889</v>
      </c>
      <c r="K15" s="26" t="s">
        <v>38</v>
      </c>
      <c r="L15" s="35">
        <v>8151.38</v>
      </c>
      <c r="M15" s="32" t="s">
        <v>359</v>
      </c>
    </row>
    <row r="16" spans="1:13" ht="135">
      <c r="A16" s="25" t="s">
        <v>32</v>
      </c>
      <c r="B16" s="26">
        <v>10</v>
      </c>
      <c r="C16" s="32" t="s">
        <v>18</v>
      </c>
      <c r="D16" s="33" t="s">
        <v>19</v>
      </c>
      <c r="E16" s="49" t="s">
        <v>368</v>
      </c>
      <c r="F16" s="67" t="s">
        <v>107</v>
      </c>
      <c r="G16" s="34">
        <v>44886</v>
      </c>
      <c r="H16" s="32" t="s">
        <v>370</v>
      </c>
      <c r="I16" s="35">
        <v>24545.87</v>
      </c>
      <c r="J16" s="34">
        <v>44889</v>
      </c>
      <c r="K16" s="26" t="s">
        <v>38</v>
      </c>
      <c r="L16" s="35">
        <f>18665.12+5880.75</f>
        <v>24545.87</v>
      </c>
      <c r="M16" s="32" t="s">
        <v>369</v>
      </c>
    </row>
    <row r="17" spans="1:13" ht="120">
      <c r="A17" s="25" t="s">
        <v>32</v>
      </c>
      <c r="B17" s="26">
        <v>11</v>
      </c>
      <c r="C17" s="29" t="s">
        <v>16</v>
      </c>
      <c r="D17" s="27" t="s">
        <v>17</v>
      </c>
      <c r="E17" s="63" t="s">
        <v>319</v>
      </c>
      <c r="F17" s="67" t="s">
        <v>320</v>
      </c>
      <c r="G17" s="34">
        <v>44888</v>
      </c>
      <c r="H17" s="32" t="s">
        <v>321</v>
      </c>
      <c r="I17" s="35">
        <v>103110.5</v>
      </c>
      <c r="J17" s="34">
        <v>44889</v>
      </c>
      <c r="K17" s="26" t="s">
        <v>38</v>
      </c>
      <c r="L17" s="35">
        <v>103110.5</v>
      </c>
      <c r="M17" s="32" t="s">
        <v>322</v>
      </c>
    </row>
    <row r="18" spans="1:13">
      <c r="A18" s="56" t="s">
        <v>14</v>
      </c>
      <c r="B18" s="56"/>
      <c r="C18" s="56"/>
      <c r="D18" s="1"/>
    </row>
    <row r="19" spans="1:13">
      <c r="A19" s="13" t="str">
        <f>Bens!A30</f>
        <v>Data da última atualização: 02/11/2022</v>
      </c>
      <c r="B19" s="39"/>
      <c r="C19" s="1"/>
      <c r="D19" s="20"/>
    </row>
    <row r="20" spans="1:13">
      <c r="A20" s="55" t="s">
        <v>23</v>
      </c>
      <c r="B20" s="55"/>
      <c r="C20" s="55"/>
      <c r="D20" s="55"/>
    </row>
    <row r="21" spans="1:13">
      <c r="A21" s="55" t="s">
        <v>24</v>
      </c>
      <c r="B21" s="55"/>
      <c r="C21" s="55"/>
      <c r="D21" s="55"/>
    </row>
    <row r="22" spans="1:13">
      <c r="A22" s="55" t="s">
        <v>25</v>
      </c>
      <c r="B22" s="55"/>
      <c r="C22" s="55"/>
      <c r="D22" s="20"/>
    </row>
  </sheetData>
  <mergeCells count="1">
    <mergeCell ref="A2:M2"/>
  </mergeCells>
  <hyperlinks>
    <hyperlink ref="E17" r:id="rId1"/>
    <hyperlink ref="E14" r:id="rId2"/>
    <hyperlink ref="E13" r:id="rId3"/>
    <hyperlink ref="E12" r:id="rId4"/>
    <hyperlink ref="E11" r:id="rId5"/>
    <hyperlink ref="E9" r:id="rId6"/>
    <hyperlink ref="E8" r:id="rId7"/>
    <hyperlink ref="E7" r:id="rId8"/>
    <hyperlink ref="E15" r:id="rId9"/>
    <hyperlink ref="E16" r:id="rId10"/>
    <hyperlink ref="F7" r:id="rId11"/>
    <hyperlink ref="F8" r:id="rId12"/>
    <hyperlink ref="F9" r:id="rId13"/>
    <hyperlink ref="F10" r:id="rId14"/>
    <hyperlink ref="F12" r:id="rId15"/>
    <hyperlink ref="F13" r:id="rId16"/>
    <hyperlink ref="F11" r:id="rId17"/>
    <hyperlink ref="F14" r:id="rId18"/>
    <hyperlink ref="F15" r:id="rId19"/>
    <hyperlink ref="F16" r:id="rId20"/>
    <hyperlink ref="F17" r:id="rId21"/>
  </hyperlinks>
  <pageMargins left="0.511811024" right="0.511811024" top="0.78740157499999996" bottom="0.78740157499999996" header="0.31496062000000002" footer="0.31496062000000002"/>
  <pageSetup scale="40" orientation="portrait" r:id="rId22"/>
  <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view="pageBreakPreview" zoomScale="80" zoomScaleNormal="80" zoomScaleSheetLayoutView="80" workbookViewId="0">
      <selection activeCell="H1" sqref="H1:I104857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50" customWidth="1"/>
    <col min="6" max="6" width="18.7109375" style="44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4" ht="77.099999999999994" customHeight="1">
      <c r="C1" s="20"/>
      <c r="D1" s="20"/>
      <c r="G1" s="1"/>
      <c r="H1" s="1"/>
      <c r="I1" s="1"/>
      <c r="J1" s="20"/>
    </row>
    <row r="2" spans="1:14" ht="18">
      <c r="A2" s="78" t="str">
        <f>Bens!A2</f>
        <v>NOVEMBRO/2022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20.25">
      <c r="A3" s="79" t="s">
        <v>0</v>
      </c>
      <c r="B3" s="79"/>
      <c r="C3" s="79"/>
      <c r="D3" s="79"/>
      <c r="E3" s="79"/>
      <c r="G3" s="1"/>
      <c r="H3" s="1"/>
      <c r="I3" s="1"/>
      <c r="J3" s="20"/>
    </row>
    <row r="5" spans="1:14" ht="18">
      <c r="A5" s="80" t="s">
        <v>28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4" ht="47.25">
      <c r="A6" s="7" t="s">
        <v>1</v>
      </c>
      <c r="B6" s="7" t="s">
        <v>2</v>
      </c>
      <c r="C6" s="8" t="s">
        <v>3</v>
      </c>
      <c r="D6" s="8" t="s">
        <v>4</v>
      </c>
      <c r="E6" s="7" t="s">
        <v>5</v>
      </c>
      <c r="F6" s="7" t="s">
        <v>6</v>
      </c>
      <c r="G6" s="7" t="s">
        <v>7</v>
      </c>
      <c r="H6" s="9" t="s">
        <v>8</v>
      </c>
      <c r="I6" s="9" t="s">
        <v>9</v>
      </c>
      <c r="J6" s="8" t="s">
        <v>10</v>
      </c>
      <c r="K6" s="8" t="s">
        <v>11</v>
      </c>
      <c r="L6" s="8" t="s">
        <v>12</v>
      </c>
      <c r="M6" s="8" t="s">
        <v>13</v>
      </c>
    </row>
    <row r="7" spans="1:14" s="61" customFormat="1" ht="105">
      <c r="A7" s="25" t="s">
        <v>32</v>
      </c>
      <c r="B7" s="26">
        <v>1</v>
      </c>
      <c r="C7" s="32" t="s">
        <v>346</v>
      </c>
      <c r="D7" s="33" t="s">
        <v>347</v>
      </c>
      <c r="E7" s="40" t="s">
        <v>348</v>
      </c>
      <c r="F7" s="51" t="s">
        <v>349</v>
      </c>
      <c r="G7" s="34">
        <v>44865</v>
      </c>
      <c r="H7" s="32" t="s">
        <v>350</v>
      </c>
      <c r="I7" s="35">
        <v>8099.02</v>
      </c>
      <c r="J7" s="34">
        <v>44866</v>
      </c>
      <c r="K7" s="26" t="s">
        <v>38</v>
      </c>
      <c r="L7" s="35">
        <v>8099.02</v>
      </c>
      <c r="M7" s="32" t="s">
        <v>351</v>
      </c>
    </row>
    <row r="8" spans="1:14" ht="105">
      <c r="A8" s="25" t="s">
        <v>32</v>
      </c>
      <c r="B8" s="26">
        <v>2</v>
      </c>
      <c r="C8" s="32" t="s">
        <v>33</v>
      </c>
      <c r="D8" s="33" t="s">
        <v>34</v>
      </c>
      <c r="E8" s="49" t="s">
        <v>35</v>
      </c>
      <c r="F8" s="51" t="s">
        <v>36</v>
      </c>
      <c r="G8" s="34">
        <v>44865</v>
      </c>
      <c r="H8" s="32" t="s">
        <v>37</v>
      </c>
      <c r="I8" s="35">
        <v>3579.7</v>
      </c>
      <c r="J8" s="59">
        <v>44866</v>
      </c>
      <c r="K8" s="26" t="s">
        <v>38</v>
      </c>
      <c r="L8" s="35">
        <v>3579.7</v>
      </c>
      <c r="M8" s="32" t="s">
        <v>39</v>
      </c>
      <c r="N8" s="31"/>
    </row>
    <row r="9" spans="1:14" ht="120">
      <c r="A9" s="25" t="s">
        <v>32</v>
      </c>
      <c r="B9" s="26">
        <v>3</v>
      </c>
      <c r="C9" s="32" t="s">
        <v>40</v>
      </c>
      <c r="D9" s="33" t="s">
        <v>41</v>
      </c>
      <c r="E9" s="49" t="s">
        <v>42</v>
      </c>
      <c r="F9" s="51" t="s">
        <v>43</v>
      </c>
      <c r="G9" s="34">
        <v>44865</v>
      </c>
      <c r="H9" s="32" t="s">
        <v>44</v>
      </c>
      <c r="I9" s="35">
        <v>217635.23</v>
      </c>
      <c r="J9" s="59">
        <v>44866</v>
      </c>
      <c r="K9" s="26" t="s">
        <v>38</v>
      </c>
      <c r="L9" s="60">
        <f>186195.25+2176.35+10881.76+18381.87</f>
        <v>217635.23</v>
      </c>
      <c r="M9" s="32" t="s">
        <v>45</v>
      </c>
      <c r="N9" s="31"/>
    </row>
    <row r="10" spans="1:14" ht="120">
      <c r="A10" s="25" t="s">
        <v>32</v>
      </c>
      <c r="B10" s="26">
        <v>4</v>
      </c>
      <c r="C10" s="29" t="s">
        <v>47</v>
      </c>
      <c r="D10" s="27" t="s">
        <v>46</v>
      </c>
      <c r="E10" s="40" t="s">
        <v>48</v>
      </c>
      <c r="F10" s="69" t="s">
        <v>50</v>
      </c>
      <c r="G10" s="28">
        <v>44869</v>
      </c>
      <c r="H10" s="29" t="s">
        <v>51</v>
      </c>
      <c r="I10" s="30">
        <v>28749.919999999998</v>
      </c>
      <c r="J10" s="28">
        <v>44872</v>
      </c>
      <c r="K10" s="28" t="s">
        <v>38</v>
      </c>
      <c r="L10" s="30">
        <f>23718.68+1437.5+431.25+3162.49</f>
        <v>28749.919999999998</v>
      </c>
      <c r="M10" s="29" t="s">
        <v>49</v>
      </c>
      <c r="N10" s="31"/>
    </row>
    <row r="11" spans="1:14" ht="135">
      <c r="A11" s="25" t="s">
        <v>32</v>
      </c>
      <c r="B11" s="26">
        <v>5</v>
      </c>
      <c r="C11" s="29" t="s">
        <v>52</v>
      </c>
      <c r="D11" s="27" t="s">
        <v>21</v>
      </c>
      <c r="E11" s="63" t="s">
        <v>53</v>
      </c>
      <c r="F11" s="69" t="s">
        <v>55</v>
      </c>
      <c r="G11" s="28">
        <v>44872</v>
      </c>
      <c r="H11" s="29" t="s">
        <v>56</v>
      </c>
      <c r="I11" s="30">
        <v>84075.26</v>
      </c>
      <c r="J11" s="28">
        <v>44872</v>
      </c>
      <c r="K11" s="28" t="s">
        <v>38</v>
      </c>
      <c r="L11" s="30">
        <v>84075.26</v>
      </c>
      <c r="M11" s="29" t="s">
        <v>54</v>
      </c>
      <c r="N11" s="31"/>
    </row>
    <row r="12" spans="1:14" ht="120">
      <c r="A12" s="25" t="s">
        <v>32</v>
      </c>
      <c r="B12" s="26">
        <v>6</v>
      </c>
      <c r="C12" s="29" t="s">
        <v>52</v>
      </c>
      <c r="D12" s="27" t="s">
        <v>21</v>
      </c>
      <c r="E12" s="62" t="s">
        <v>57</v>
      </c>
      <c r="F12" s="69" t="s">
        <v>59</v>
      </c>
      <c r="G12" s="34">
        <v>44872</v>
      </c>
      <c r="H12" s="32" t="s">
        <v>60</v>
      </c>
      <c r="I12" s="35">
        <v>39700.67</v>
      </c>
      <c r="J12" s="34">
        <v>44872</v>
      </c>
      <c r="K12" s="26" t="s">
        <v>38</v>
      </c>
      <c r="L12" s="35">
        <v>39700.67</v>
      </c>
      <c r="M12" s="32" t="s">
        <v>58</v>
      </c>
      <c r="N12" s="31"/>
    </row>
    <row r="13" spans="1:14" ht="150">
      <c r="A13" s="25" t="s">
        <v>32</v>
      </c>
      <c r="B13" s="26">
        <v>7</v>
      </c>
      <c r="C13" s="29" t="s">
        <v>81</v>
      </c>
      <c r="D13" s="27" t="s">
        <v>82</v>
      </c>
      <c r="E13" s="63" t="s">
        <v>83</v>
      </c>
      <c r="F13" s="69" t="s">
        <v>84</v>
      </c>
      <c r="G13" s="34">
        <v>44875</v>
      </c>
      <c r="H13" s="32" t="s">
        <v>85</v>
      </c>
      <c r="I13" s="35">
        <v>285351.56</v>
      </c>
      <c r="J13" s="34">
        <v>44875</v>
      </c>
      <c r="K13" s="26" t="s">
        <v>38</v>
      </c>
      <c r="L13" s="35">
        <v>285351.56</v>
      </c>
      <c r="M13" s="32" t="s">
        <v>86</v>
      </c>
      <c r="N13" s="31"/>
    </row>
    <row r="14" spans="1:14" ht="105">
      <c r="A14" s="25" t="s">
        <v>32</v>
      </c>
      <c r="B14" s="26">
        <v>8</v>
      </c>
      <c r="C14" s="32" t="s">
        <v>87</v>
      </c>
      <c r="D14" s="33" t="s">
        <v>88</v>
      </c>
      <c r="E14" s="63" t="s">
        <v>89</v>
      </c>
      <c r="F14" s="69" t="s">
        <v>90</v>
      </c>
      <c r="G14" s="34">
        <v>44876</v>
      </c>
      <c r="H14" s="32" t="s">
        <v>92</v>
      </c>
      <c r="I14" s="35">
        <v>6010</v>
      </c>
      <c r="J14" s="34">
        <v>44882</v>
      </c>
      <c r="K14" s="26" t="s">
        <v>38</v>
      </c>
      <c r="L14" s="35">
        <v>6010</v>
      </c>
      <c r="M14" s="32" t="s">
        <v>91</v>
      </c>
      <c r="N14" s="31"/>
    </row>
    <row r="15" spans="1:14" ht="120">
      <c r="A15" s="25" t="s">
        <v>32</v>
      </c>
      <c r="B15" s="26">
        <v>9</v>
      </c>
      <c r="C15" s="32" t="s">
        <v>113</v>
      </c>
      <c r="D15" s="33" t="s">
        <v>114</v>
      </c>
      <c r="E15" s="63" t="s">
        <v>115</v>
      </c>
      <c r="F15" s="69" t="s">
        <v>117</v>
      </c>
      <c r="G15" s="34">
        <v>44881</v>
      </c>
      <c r="H15" s="32" t="s">
        <v>118</v>
      </c>
      <c r="I15" s="30">
        <v>1749.95</v>
      </c>
      <c r="J15" s="34">
        <v>44882</v>
      </c>
      <c r="K15" s="26" t="s">
        <v>38</v>
      </c>
      <c r="L15" s="30">
        <v>1749.95</v>
      </c>
      <c r="M15" s="32" t="s">
        <v>116</v>
      </c>
      <c r="N15" s="31"/>
    </row>
    <row r="16" spans="1:14" ht="120">
      <c r="A16" s="25" t="s">
        <v>32</v>
      </c>
      <c r="B16" s="26">
        <v>10</v>
      </c>
      <c r="C16" s="32" t="s">
        <v>130</v>
      </c>
      <c r="D16" s="27" t="s">
        <v>131</v>
      </c>
      <c r="E16" s="49" t="s">
        <v>132</v>
      </c>
      <c r="F16" s="69" t="s">
        <v>134</v>
      </c>
      <c r="G16" s="34">
        <v>44881</v>
      </c>
      <c r="H16" s="32" t="s">
        <v>145</v>
      </c>
      <c r="I16" s="35">
        <v>65345.94</v>
      </c>
      <c r="J16" s="34">
        <v>44882</v>
      </c>
      <c r="K16" s="26" t="s">
        <v>38</v>
      </c>
      <c r="L16" s="35">
        <v>65345.94</v>
      </c>
      <c r="M16" s="32" t="s">
        <v>133</v>
      </c>
      <c r="N16" s="31"/>
    </row>
    <row r="17" spans="1:14" ht="150">
      <c r="A17" s="25" t="s">
        <v>32</v>
      </c>
      <c r="B17" s="26">
        <v>11</v>
      </c>
      <c r="C17" s="32" t="s">
        <v>140</v>
      </c>
      <c r="D17" s="33" t="s">
        <v>141</v>
      </c>
      <c r="E17" s="49" t="s">
        <v>142</v>
      </c>
      <c r="F17" s="51" t="s">
        <v>144</v>
      </c>
      <c r="G17" s="34">
        <v>44882</v>
      </c>
      <c r="H17" s="32" t="s">
        <v>146</v>
      </c>
      <c r="I17" s="35">
        <v>130.66</v>
      </c>
      <c r="J17" s="34">
        <v>44883</v>
      </c>
      <c r="K17" s="26" t="s">
        <v>38</v>
      </c>
      <c r="L17" s="35">
        <v>130.66</v>
      </c>
      <c r="M17" s="32" t="s">
        <v>143</v>
      </c>
      <c r="N17" s="31"/>
    </row>
    <row r="18" spans="1:14" ht="150">
      <c r="A18" s="25" t="s">
        <v>32</v>
      </c>
      <c r="B18" s="26">
        <v>12</v>
      </c>
      <c r="C18" s="32" t="s">
        <v>140</v>
      </c>
      <c r="D18" s="33" t="s">
        <v>141</v>
      </c>
      <c r="E18" s="65" t="s">
        <v>147</v>
      </c>
      <c r="F18" s="51" t="s">
        <v>149</v>
      </c>
      <c r="G18" s="34">
        <v>44882</v>
      </c>
      <c r="H18" s="32" t="s">
        <v>150</v>
      </c>
      <c r="I18" s="35">
        <v>4172.28</v>
      </c>
      <c r="J18" s="34">
        <v>44883</v>
      </c>
      <c r="K18" s="26" t="s">
        <v>38</v>
      </c>
      <c r="L18" s="35">
        <v>4172.28</v>
      </c>
      <c r="M18" s="32" t="s">
        <v>148</v>
      </c>
      <c r="N18" s="31"/>
    </row>
    <row r="19" spans="1:14" ht="135">
      <c r="A19" s="25" t="s">
        <v>32</v>
      </c>
      <c r="B19" s="26">
        <v>13</v>
      </c>
      <c r="C19" s="32" t="s">
        <v>159</v>
      </c>
      <c r="D19" s="33" t="s">
        <v>160</v>
      </c>
      <c r="E19" s="49" t="s">
        <v>161</v>
      </c>
      <c r="F19" s="69" t="s">
        <v>162</v>
      </c>
      <c r="G19" s="34">
        <v>44886</v>
      </c>
      <c r="H19" s="32" t="s">
        <v>164</v>
      </c>
      <c r="I19" s="30">
        <v>24152.61</v>
      </c>
      <c r="J19" s="34">
        <v>44886</v>
      </c>
      <c r="K19" s="71" t="s">
        <v>38</v>
      </c>
      <c r="L19" s="35">
        <f>22944.98+1207.63</f>
        <v>24152.61</v>
      </c>
      <c r="M19" s="32" t="s">
        <v>163</v>
      </c>
      <c r="N19" s="31"/>
    </row>
    <row r="20" spans="1:14" ht="135">
      <c r="A20" s="25" t="s">
        <v>32</v>
      </c>
      <c r="B20" s="26">
        <v>14</v>
      </c>
      <c r="C20" s="32" t="s">
        <v>165</v>
      </c>
      <c r="D20" s="33" t="s">
        <v>166</v>
      </c>
      <c r="E20" s="49" t="s">
        <v>167</v>
      </c>
      <c r="F20" s="69" t="s">
        <v>169</v>
      </c>
      <c r="G20" s="34">
        <v>44886</v>
      </c>
      <c r="H20" s="32" t="s">
        <v>170</v>
      </c>
      <c r="I20" s="30">
        <v>1100</v>
      </c>
      <c r="J20" s="34">
        <v>44886</v>
      </c>
      <c r="K20" s="26" t="s">
        <v>38</v>
      </c>
      <c r="L20" s="35">
        <f>1045+55</f>
        <v>1100</v>
      </c>
      <c r="M20" s="32" t="s">
        <v>168</v>
      </c>
      <c r="N20" s="31"/>
    </row>
    <row r="21" spans="1:14" ht="120">
      <c r="A21" s="25" t="s">
        <v>32</v>
      </c>
      <c r="B21" s="26">
        <v>15</v>
      </c>
      <c r="C21" s="32" t="s">
        <v>171</v>
      </c>
      <c r="D21" s="33" t="s">
        <v>172</v>
      </c>
      <c r="E21" s="40" t="s">
        <v>173</v>
      </c>
      <c r="F21" s="51" t="s">
        <v>174</v>
      </c>
      <c r="G21" s="34">
        <v>44886</v>
      </c>
      <c r="H21" s="32" t="s">
        <v>175</v>
      </c>
      <c r="I21" s="30">
        <v>5053.25</v>
      </c>
      <c r="J21" s="34">
        <v>44886</v>
      </c>
      <c r="K21" s="26" t="s">
        <v>38</v>
      </c>
      <c r="L21" s="30">
        <v>5053.25</v>
      </c>
      <c r="M21" s="32" t="s">
        <v>176</v>
      </c>
      <c r="N21" s="31"/>
    </row>
    <row r="22" spans="1:14" ht="90">
      <c r="A22" s="25" t="s">
        <v>32</v>
      </c>
      <c r="B22" s="26">
        <v>16</v>
      </c>
      <c r="C22" s="29" t="s">
        <v>177</v>
      </c>
      <c r="D22" s="27" t="s">
        <v>178</v>
      </c>
      <c r="E22" s="49" t="s">
        <v>179</v>
      </c>
      <c r="F22" s="51" t="s">
        <v>180</v>
      </c>
      <c r="G22" s="34">
        <v>44886</v>
      </c>
      <c r="H22" s="32" t="s">
        <v>181</v>
      </c>
      <c r="I22" s="35">
        <v>40817.5</v>
      </c>
      <c r="J22" s="34">
        <v>44886</v>
      </c>
      <c r="K22" s="26" t="s">
        <v>38</v>
      </c>
      <c r="L22" s="35">
        <v>40817.5</v>
      </c>
      <c r="M22" s="32" t="s">
        <v>182</v>
      </c>
      <c r="N22" s="31"/>
    </row>
    <row r="23" spans="1:14" ht="120">
      <c r="A23" s="25" t="s">
        <v>32</v>
      </c>
      <c r="B23" s="26">
        <v>17</v>
      </c>
      <c r="C23" s="32" t="s">
        <v>183</v>
      </c>
      <c r="D23" s="33" t="s">
        <v>184</v>
      </c>
      <c r="E23" s="43" t="s">
        <v>185</v>
      </c>
      <c r="F23" s="51" t="s">
        <v>186</v>
      </c>
      <c r="G23" s="34">
        <v>44886</v>
      </c>
      <c r="H23" s="32" t="s">
        <v>187</v>
      </c>
      <c r="I23" s="30">
        <v>186.23</v>
      </c>
      <c r="J23" s="34">
        <v>44886</v>
      </c>
      <c r="K23" s="26" t="s">
        <v>38</v>
      </c>
      <c r="L23" s="30">
        <v>186.23</v>
      </c>
      <c r="M23" s="32" t="s">
        <v>356</v>
      </c>
      <c r="N23" s="31"/>
    </row>
    <row r="24" spans="1:14" ht="150">
      <c r="A24" s="25" t="s">
        <v>32</v>
      </c>
      <c r="B24" s="26">
        <v>18</v>
      </c>
      <c r="C24" s="32" t="s">
        <v>188</v>
      </c>
      <c r="D24" s="33" t="s">
        <v>189</v>
      </c>
      <c r="E24" s="65" t="s">
        <v>190</v>
      </c>
      <c r="F24" s="69" t="s">
        <v>191</v>
      </c>
      <c r="G24" s="34">
        <v>44886</v>
      </c>
      <c r="H24" s="32" t="s">
        <v>192</v>
      </c>
      <c r="I24" s="35">
        <v>3990.66</v>
      </c>
      <c r="J24" s="28">
        <v>44889</v>
      </c>
      <c r="K24" s="26" t="s">
        <v>38</v>
      </c>
      <c r="L24" s="35">
        <f>3791.13+199.53</f>
        <v>3990.6600000000003</v>
      </c>
      <c r="M24" s="32" t="s">
        <v>355</v>
      </c>
      <c r="N24" s="31"/>
    </row>
    <row r="25" spans="1:14" ht="135">
      <c r="A25" s="25" t="s">
        <v>32</v>
      </c>
      <c r="B25" s="26">
        <v>19</v>
      </c>
      <c r="C25" s="32" t="s">
        <v>193</v>
      </c>
      <c r="D25" s="27" t="s">
        <v>194</v>
      </c>
      <c r="E25" s="49" t="s">
        <v>195</v>
      </c>
      <c r="F25" s="69" t="s">
        <v>197</v>
      </c>
      <c r="G25" s="34">
        <v>44886</v>
      </c>
      <c r="H25" s="32" t="s">
        <v>198</v>
      </c>
      <c r="I25" s="35">
        <v>2500</v>
      </c>
      <c r="J25" s="34">
        <v>44889</v>
      </c>
      <c r="K25" s="26" t="s">
        <v>38</v>
      </c>
      <c r="L25" s="35">
        <v>2500</v>
      </c>
      <c r="M25" s="32" t="s">
        <v>196</v>
      </c>
      <c r="N25" s="31"/>
    </row>
    <row r="26" spans="1:14" ht="90">
      <c r="A26" s="25" t="s">
        <v>32</v>
      </c>
      <c r="B26" s="26">
        <v>20</v>
      </c>
      <c r="C26" s="32" t="s">
        <v>199</v>
      </c>
      <c r="D26" s="33" t="s">
        <v>200</v>
      </c>
      <c r="E26" s="49" t="s">
        <v>201</v>
      </c>
      <c r="F26" s="69" t="s">
        <v>202</v>
      </c>
      <c r="G26" s="34">
        <v>44886</v>
      </c>
      <c r="H26" s="32" t="s">
        <v>203</v>
      </c>
      <c r="I26" s="35">
        <v>4800</v>
      </c>
      <c r="J26" s="34">
        <v>44889</v>
      </c>
      <c r="K26" s="26" t="s">
        <v>38</v>
      </c>
      <c r="L26" s="35">
        <f>4590.24+209.76</f>
        <v>4800</v>
      </c>
      <c r="M26" s="32" t="s">
        <v>204</v>
      </c>
      <c r="N26" s="31"/>
    </row>
    <row r="27" spans="1:14" ht="135">
      <c r="A27" s="25" t="s">
        <v>32</v>
      </c>
      <c r="B27" s="26">
        <v>21</v>
      </c>
      <c r="C27" s="32" t="s">
        <v>205</v>
      </c>
      <c r="D27" s="27" t="s">
        <v>206</v>
      </c>
      <c r="E27" s="40" t="s">
        <v>207</v>
      </c>
      <c r="F27" s="69" t="s">
        <v>209</v>
      </c>
      <c r="G27" s="34">
        <v>44886</v>
      </c>
      <c r="H27" s="32" t="s">
        <v>210</v>
      </c>
      <c r="I27" s="35">
        <v>19234</v>
      </c>
      <c r="J27" s="34">
        <v>44889</v>
      </c>
      <c r="K27" s="26" t="s">
        <v>38</v>
      </c>
      <c r="L27" s="35">
        <f>18816.62+417.38</f>
        <v>19234</v>
      </c>
      <c r="M27" s="32" t="s">
        <v>208</v>
      </c>
      <c r="N27" s="31"/>
    </row>
    <row r="28" spans="1:14" ht="150">
      <c r="A28" s="25" t="s">
        <v>32</v>
      </c>
      <c r="B28" s="26">
        <v>22</v>
      </c>
      <c r="C28" s="32" t="s">
        <v>211</v>
      </c>
      <c r="D28" s="33" t="s">
        <v>212</v>
      </c>
      <c r="E28" s="49" t="s">
        <v>213</v>
      </c>
      <c r="F28" s="69" t="s">
        <v>215</v>
      </c>
      <c r="G28" s="34">
        <v>44886</v>
      </c>
      <c r="H28" s="32" t="s">
        <v>216</v>
      </c>
      <c r="I28" s="30">
        <v>77686.850000000006</v>
      </c>
      <c r="J28" s="34">
        <v>44889</v>
      </c>
      <c r="K28" s="26" t="s">
        <v>38</v>
      </c>
      <c r="L28" s="30">
        <v>77686.850000000006</v>
      </c>
      <c r="M28" s="32" t="s">
        <v>214</v>
      </c>
      <c r="N28" s="31"/>
    </row>
    <row r="29" spans="1:14" ht="165">
      <c r="A29" s="25" t="s">
        <v>32</v>
      </c>
      <c r="B29" s="26">
        <v>23</v>
      </c>
      <c r="C29" s="32" t="s">
        <v>222</v>
      </c>
      <c r="D29" s="27" t="s">
        <v>223</v>
      </c>
      <c r="E29" s="49" t="s">
        <v>224</v>
      </c>
      <c r="F29" s="70" t="s">
        <v>226</v>
      </c>
      <c r="G29" s="34">
        <v>44886</v>
      </c>
      <c r="H29" s="32" t="s">
        <v>227</v>
      </c>
      <c r="I29" s="30">
        <v>637.41999999999996</v>
      </c>
      <c r="J29" s="34">
        <v>44889</v>
      </c>
      <c r="K29" s="26" t="s">
        <v>38</v>
      </c>
      <c r="L29" s="35">
        <f>183.17+60.63+278.53+115.09</f>
        <v>637.41999999999996</v>
      </c>
      <c r="M29" s="32" t="s">
        <v>225</v>
      </c>
      <c r="N29" s="31"/>
    </row>
    <row r="30" spans="1:14" ht="135">
      <c r="A30" s="25" t="s">
        <v>32</v>
      </c>
      <c r="B30" s="26">
        <v>24</v>
      </c>
      <c r="C30" s="32" t="s">
        <v>130</v>
      </c>
      <c r="D30" s="27" t="s">
        <v>357</v>
      </c>
      <c r="E30" s="49" t="s">
        <v>358</v>
      </c>
      <c r="F30" s="69" t="s">
        <v>360</v>
      </c>
      <c r="G30" s="34">
        <v>44886</v>
      </c>
      <c r="H30" s="32" t="s">
        <v>361</v>
      </c>
      <c r="I30" s="30">
        <v>28343.08</v>
      </c>
      <c r="J30" s="34">
        <v>44889</v>
      </c>
      <c r="K30" s="26" t="s">
        <v>38</v>
      </c>
      <c r="L30" s="30">
        <v>28343.08</v>
      </c>
      <c r="M30" s="32" t="s">
        <v>359</v>
      </c>
      <c r="N30" s="31"/>
    </row>
    <row r="31" spans="1:14" ht="120">
      <c r="A31" s="25" t="s">
        <v>32</v>
      </c>
      <c r="B31" s="26">
        <v>25</v>
      </c>
      <c r="C31" s="32" t="s">
        <v>130</v>
      </c>
      <c r="D31" s="27" t="s">
        <v>357</v>
      </c>
      <c r="E31" s="49" t="s">
        <v>362</v>
      </c>
      <c r="F31" s="69" t="s">
        <v>363</v>
      </c>
      <c r="G31" s="34">
        <v>44886</v>
      </c>
      <c r="H31" s="32" t="s">
        <v>364</v>
      </c>
      <c r="I31" s="30">
        <v>219.32</v>
      </c>
      <c r="J31" s="34">
        <v>44889</v>
      </c>
      <c r="K31" s="26" t="s">
        <v>38</v>
      </c>
      <c r="L31" s="30">
        <f>3.29+216.03</f>
        <v>219.32</v>
      </c>
      <c r="M31" s="32" t="s">
        <v>359</v>
      </c>
      <c r="N31" s="31"/>
    </row>
    <row r="32" spans="1:14" ht="150">
      <c r="A32" s="25" t="s">
        <v>32</v>
      </c>
      <c r="B32" s="26">
        <v>26</v>
      </c>
      <c r="C32" s="32" t="s">
        <v>177</v>
      </c>
      <c r="D32" s="27" t="s">
        <v>178</v>
      </c>
      <c r="E32" s="49" t="s">
        <v>371</v>
      </c>
      <c r="F32" s="69" t="s">
        <v>373</v>
      </c>
      <c r="G32" s="34">
        <v>44886</v>
      </c>
      <c r="H32" s="32" t="s">
        <v>374</v>
      </c>
      <c r="I32" s="30">
        <v>78490.320000000007</v>
      </c>
      <c r="J32" s="34">
        <v>44889</v>
      </c>
      <c r="K32" s="26" t="s">
        <v>38</v>
      </c>
      <c r="L32" s="30">
        <v>78490.320000000007</v>
      </c>
      <c r="M32" s="32" t="s">
        <v>372</v>
      </c>
      <c r="N32" s="31"/>
    </row>
    <row r="33" spans="1:14" ht="165">
      <c r="A33" s="25" t="s">
        <v>32</v>
      </c>
      <c r="B33" s="26">
        <v>27</v>
      </c>
      <c r="C33" s="32" t="s">
        <v>222</v>
      </c>
      <c r="D33" s="27" t="s">
        <v>223</v>
      </c>
      <c r="E33" s="49" t="s">
        <v>375</v>
      </c>
      <c r="F33" s="51" t="s">
        <v>377</v>
      </c>
      <c r="G33" s="34">
        <v>44886</v>
      </c>
      <c r="H33" s="32" t="s">
        <v>378</v>
      </c>
      <c r="I33" s="30">
        <v>630.62</v>
      </c>
      <c r="J33" s="34">
        <v>44889</v>
      </c>
      <c r="K33" s="26" t="s">
        <v>38</v>
      </c>
      <c r="L33" s="30">
        <f>60.63+271.73+183.17+115.09</f>
        <v>630.62</v>
      </c>
      <c r="M33" s="32" t="s">
        <v>376</v>
      </c>
      <c r="N33" s="31"/>
    </row>
    <row r="34" spans="1:14" ht="150">
      <c r="A34" s="25" t="s">
        <v>32</v>
      </c>
      <c r="B34" s="26">
        <v>28</v>
      </c>
      <c r="C34" s="32" t="s">
        <v>140</v>
      </c>
      <c r="D34" s="27" t="s">
        <v>20</v>
      </c>
      <c r="E34" s="40" t="s">
        <v>228</v>
      </c>
      <c r="F34" s="51" t="s">
        <v>229</v>
      </c>
      <c r="G34" s="34">
        <v>44887</v>
      </c>
      <c r="H34" s="32" t="s">
        <v>230</v>
      </c>
      <c r="I34" s="35">
        <v>23785.13</v>
      </c>
      <c r="J34" s="34">
        <v>44889</v>
      </c>
      <c r="K34" s="26" t="s">
        <v>38</v>
      </c>
      <c r="L34" s="35">
        <v>23785.13</v>
      </c>
      <c r="M34" s="32" t="s">
        <v>231</v>
      </c>
      <c r="N34" s="31"/>
    </row>
    <row r="35" spans="1:14" ht="135">
      <c r="A35" s="25" t="s">
        <v>32</v>
      </c>
      <c r="B35" s="26">
        <v>29</v>
      </c>
      <c r="C35" s="32" t="s">
        <v>140</v>
      </c>
      <c r="D35" s="33" t="s">
        <v>20</v>
      </c>
      <c r="E35" s="40" t="s">
        <v>232</v>
      </c>
      <c r="F35" s="51" t="s">
        <v>229</v>
      </c>
      <c r="G35" s="34">
        <v>44887</v>
      </c>
      <c r="H35" s="32" t="s">
        <v>233</v>
      </c>
      <c r="I35" s="35">
        <v>9121.14</v>
      </c>
      <c r="J35" s="34">
        <v>44889</v>
      </c>
      <c r="K35" s="26" t="s">
        <v>38</v>
      </c>
      <c r="L35" s="35">
        <v>9121.14</v>
      </c>
      <c r="M35" s="32" t="s">
        <v>231</v>
      </c>
      <c r="N35" s="31"/>
    </row>
    <row r="36" spans="1:14" ht="120">
      <c r="A36" s="25" t="s">
        <v>32</v>
      </c>
      <c r="B36" s="26">
        <v>30</v>
      </c>
      <c r="C36" s="32" t="s">
        <v>234</v>
      </c>
      <c r="D36" s="33" t="s">
        <v>235</v>
      </c>
      <c r="E36" s="40" t="s">
        <v>236</v>
      </c>
      <c r="F36" s="69" t="s">
        <v>238</v>
      </c>
      <c r="G36" s="34">
        <v>44887</v>
      </c>
      <c r="H36" s="32" t="s">
        <v>239</v>
      </c>
      <c r="I36" s="35">
        <v>2980</v>
      </c>
      <c r="J36" s="34">
        <v>44889</v>
      </c>
      <c r="K36" s="26" t="s">
        <v>38</v>
      </c>
      <c r="L36" s="35">
        <f>2900.73+79.27</f>
        <v>2980</v>
      </c>
      <c r="M36" s="32" t="s">
        <v>237</v>
      </c>
      <c r="N36" s="31"/>
    </row>
    <row r="37" spans="1:14" ht="165">
      <c r="A37" s="25" t="s">
        <v>32</v>
      </c>
      <c r="B37" s="26">
        <v>31</v>
      </c>
      <c r="C37" s="32" t="s">
        <v>199</v>
      </c>
      <c r="D37" s="33" t="s">
        <v>200</v>
      </c>
      <c r="E37" s="49" t="s">
        <v>272</v>
      </c>
      <c r="F37" s="69" t="s">
        <v>273</v>
      </c>
      <c r="G37" s="34">
        <v>44887</v>
      </c>
      <c r="H37" s="32" t="s">
        <v>274</v>
      </c>
      <c r="I37" s="35">
        <v>4800</v>
      </c>
      <c r="J37" s="34">
        <v>44889</v>
      </c>
      <c r="K37" s="26" t="s">
        <v>38</v>
      </c>
      <c r="L37" s="35">
        <f>209.76+4590.24</f>
        <v>4800</v>
      </c>
      <c r="M37" s="32" t="s">
        <v>275</v>
      </c>
      <c r="N37" s="31"/>
    </row>
    <row r="38" spans="1:14" ht="120">
      <c r="A38" s="25" t="s">
        <v>32</v>
      </c>
      <c r="B38" s="26">
        <v>32</v>
      </c>
      <c r="C38" s="16" t="s">
        <v>280</v>
      </c>
      <c r="D38" s="53" t="s">
        <v>281</v>
      </c>
      <c r="E38" s="40" t="s">
        <v>282</v>
      </c>
      <c r="F38" s="69" t="s">
        <v>284</v>
      </c>
      <c r="G38" s="34">
        <v>44887</v>
      </c>
      <c r="H38" s="32" t="s">
        <v>285</v>
      </c>
      <c r="I38" s="35">
        <v>20100</v>
      </c>
      <c r="J38" s="34">
        <v>44889</v>
      </c>
      <c r="K38" s="26" t="s">
        <v>38</v>
      </c>
      <c r="L38" s="35">
        <f>19698+402</f>
        <v>20100</v>
      </c>
      <c r="M38" s="32" t="s">
        <v>283</v>
      </c>
      <c r="N38" s="31"/>
    </row>
    <row r="39" spans="1:14" ht="150">
      <c r="A39" s="25" t="s">
        <v>32</v>
      </c>
      <c r="B39" s="26">
        <v>33</v>
      </c>
      <c r="C39" s="32" t="s">
        <v>177</v>
      </c>
      <c r="D39" s="33" t="s">
        <v>178</v>
      </c>
      <c r="E39" s="40" t="s">
        <v>286</v>
      </c>
      <c r="F39" s="51" t="s">
        <v>289</v>
      </c>
      <c r="G39" s="34">
        <v>44887</v>
      </c>
      <c r="H39" s="32" t="s">
        <v>288</v>
      </c>
      <c r="I39" s="35">
        <v>927.49</v>
      </c>
      <c r="J39" s="34">
        <v>44889</v>
      </c>
      <c r="K39" s="26" t="s">
        <v>38</v>
      </c>
      <c r="L39" s="35">
        <v>927.49</v>
      </c>
      <c r="M39" s="32" t="s">
        <v>287</v>
      </c>
      <c r="N39" s="31"/>
    </row>
    <row r="40" spans="1:14" ht="180">
      <c r="A40" s="25" t="s">
        <v>32</v>
      </c>
      <c r="B40" s="26">
        <v>34</v>
      </c>
      <c r="C40" s="32" t="s">
        <v>177</v>
      </c>
      <c r="D40" s="33" t="s">
        <v>178</v>
      </c>
      <c r="E40" s="40" t="s">
        <v>379</v>
      </c>
      <c r="F40" s="51" t="s">
        <v>380</v>
      </c>
      <c r="G40" s="34">
        <v>44887</v>
      </c>
      <c r="H40" s="32" t="s">
        <v>381</v>
      </c>
      <c r="I40" s="35">
        <v>1773</v>
      </c>
      <c r="J40" s="34">
        <v>44889</v>
      </c>
      <c r="K40" s="26" t="s">
        <v>38</v>
      </c>
      <c r="L40" s="35">
        <f>921.06+851.94</f>
        <v>1773</v>
      </c>
      <c r="M40" s="32" t="s">
        <v>287</v>
      </c>
      <c r="N40" s="31"/>
    </row>
    <row r="41" spans="1:14" ht="150">
      <c r="A41" s="25" t="s">
        <v>32</v>
      </c>
      <c r="B41" s="26">
        <v>35</v>
      </c>
      <c r="C41" s="32" t="s">
        <v>177</v>
      </c>
      <c r="D41" s="33" t="s">
        <v>178</v>
      </c>
      <c r="E41" s="40" t="s">
        <v>394</v>
      </c>
      <c r="F41" s="51" t="s">
        <v>395</v>
      </c>
      <c r="G41" s="34">
        <v>44887</v>
      </c>
      <c r="H41" s="32" t="s">
        <v>396</v>
      </c>
      <c r="I41" s="35">
        <v>8424.57</v>
      </c>
      <c r="J41" s="34">
        <v>44889</v>
      </c>
      <c r="K41" s="26" t="s">
        <v>38</v>
      </c>
      <c r="L41" s="35">
        <f>1782.65+2190.13+2485.9+1965.89</f>
        <v>8424.57</v>
      </c>
      <c r="M41" s="32" t="s">
        <v>287</v>
      </c>
      <c r="N41" s="31"/>
    </row>
    <row r="42" spans="1:14" ht="135">
      <c r="A42" s="25" t="s">
        <v>32</v>
      </c>
      <c r="B42" s="26">
        <v>36</v>
      </c>
      <c r="C42" s="32" t="s">
        <v>290</v>
      </c>
      <c r="D42" s="27" t="s">
        <v>291</v>
      </c>
      <c r="E42" s="49" t="s">
        <v>292</v>
      </c>
      <c r="F42" s="51" t="s">
        <v>294</v>
      </c>
      <c r="G42" s="34">
        <v>44887</v>
      </c>
      <c r="H42" s="32" t="s">
        <v>295</v>
      </c>
      <c r="I42" s="35">
        <v>207500</v>
      </c>
      <c r="J42" s="34">
        <v>44889</v>
      </c>
      <c r="K42" s="26" t="s">
        <v>38</v>
      </c>
      <c r="L42" s="35">
        <f>205107.5+2392.5</f>
        <v>207500</v>
      </c>
      <c r="M42" s="32" t="s">
        <v>293</v>
      </c>
      <c r="N42" s="31"/>
    </row>
    <row r="43" spans="1:14" ht="135">
      <c r="A43" s="25" t="s">
        <v>32</v>
      </c>
      <c r="B43" s="26">
        <v>37</v>
      </c>
      <c r="C43" s="32" t="s">
        <v>302</v>
      </c>
      <c r="D43" s="27" t="s">
        <v>303</v>
      </c>
      <c r="E43" s="49" t="s">
        <v>304</v>
      </c>
      <c r="F43" s="51" t="s">
        <v>306</v>
      </c>
      <c r="G43" s="34">
        <v>44888</v>
      </c>
      <c r="H43" s="32" t="s">
        <v>307</v>
      </c>
      <c r="I43" s="35">
        <v>3460.9</v>
      </c>
      <c r="J43" s="34">
        <v>44889</v>
      </c>
      <c r="K43" s="26" t="s">
        <v>38</v>
      </c>
      <c r="L43" s="35">
        <f>3287.85+173.05</f>
        <v>3460.9</v>
      </c>
      <c r="M43" s="32" t="s">
        <v>305</v>
      </c>
      <c r="N43" s="31"/>
    </row>
    <row r="44" spans="1:14" ht="135">
      <c r="A44" s="25" t="s">
        <v>32</v>
      </c>
      <c r="B44" s="26">
        <v>38</v>
      </c>
      <c r="C44" s="32" t="s">
        <v>165</v>
      </c>
      <c r="D44" s="33" t="s">
        <v>166</v>
      </c>
      <c r="E44" s="49" t="s">
        <v>308</v>
      </c>
      <c r="F44" s="69" t="s">
        <v>310</v>
      </c>
      <c r="G44" s="34">
        <v>44888</v>
      </c>
      <c r="H44" s="32" t="s">
        <v>311</v>
      </c>
      <c r="I44" s="35">
        <v>1100</v>
      </c>
      <c r="J44" s="34">
        <v>44889</v>
      </c>
      <c r="K44" s="26" t="s">
        <v>38</v>
      </c>
      <c r="L44" s="35">
        <f>1045+55</f>
        <v>1100</v>
      </c>
      <c r="M44" s="32" t="s">
        <v>309</v>
      </c>
      <c r="N44" s="31"/>
    </row>
    <row r="45" spans="1:14" ht="90">
      <c r="A45" s="25" t="s">
        <v>32</v>
      </c>
      <c r="B45" s="26">
        <v>39</v>
      </c>
      <c r="C45" s="32" t="s">
        <v>312</v>
      </c>
      <c r="D45" s="33" t="s">
        <v>313</v>
      </c>
      <c r="E45" s="36" t="s">
        <v>314</v>
      </c>
      <c r="F45" s="69" t="s">
        <v>316</v>
      </c>
      <c r="G45" s="34">
        <v>44888</v>
      </c>
      <c r="H45" s="32" t="s">
        <v>317</v>
      </c>
      <c r="I45" s="35">
        <v>4950</v>
      </c>
      <c r="J45" s="34">
        <v>44889</v>
      </c>
      <c r="K45" s="26" t="s">
        <v>38</v>
      </c>
      <c r="L45" s="35">
        <v>4950</v>
      </c>
      <c r="M45" s="32" t="s">
        <v>315</v>
      </c>
      <c r="N45" s="31"/>
    </row>
    <row r="46" spans="1:14" ht="120">
      <c r="A46" s="25" t="s">
        <v>32</v>
      </c>
      <c r="B46" s="26">
        <v>40</v>
      </c>
      <c r="C46" s="32" t="s">
        <v>329</v>
      </c>
      <c r="D46" s="33" t="s">
        <v>330</v>
      </c>
      <c r="E46" s="63" t="s">
        <v>406</v>
      </c>
      <c r="F46" s="69" t="s">
        <v>332</v>
      </c>
      <c r="G46" s="34">
        <v>44888</v>
      </c>
      <c r="H46" s="32" t="s">
        <v>333</v>
      </c>
      <c r="I46" s="35">
        <v>217635.23</v>
      </c>
      <c r="J46" s="34">
        <v>44889</v>
      </c>
      <c r="K46" s="26" t="s">
        <v>38</v>
      </c>
      <c r="L46" s="35">
        <f>187158.39+10881.76+2176.35</f>
        <v>200216.50000000003</v>
      </c>
      <c r="M46" s="32" t="s">
        <v>331</v>
      </c>
      <c r="N46" s="31"/>
    </row>
    <row r="47" spans="1:14" ht="150">
      <c r="A47" s="25" t="s">
        <v>32</v>
      </c>
      <c r="B47" s="26">
        <v>41</v>
      </c>
      <c r="C47" s="32" t="s">
        <v>340</v>
      </c>
      <c r="D47" s="33" t="s">
        <v>341</v>
      </c>
      <c r="E47" s="63" t="s">
        <v>342</v>
      </c>
      <c r="F47" s="51" t="s">
        <v>343</v>
      </c>
      <c r="G47" s="34">
        <v>44888</v>
      </c>
      <c r="H47" s="32" t="s">
        <v>345</v>
      </c>
      <c r="I47" s="35">
        <v>2275.63</v>
      </c>
      <c r="J47" s="34">
        <v>44889</v>
      </c>
      <c r="K47" s="26" t="s">
        <v>38</v>
      </c>
      <c r="L47" s="35">
        <f>113.78+2161.85</f>
        <v>2275.63</v>
      </c>
      <c r="M47" s="32" t="s">
        <v>344</v>
      </c>
      <c r="N47" s="31"/>
    </row>
    <row r="48" spans="1:14" s="31" customFormat="1" ht="135">
      <c r="A48" s="25" t="s">
        <v>32</v>
      </c>
      <c r="B48" s="26">
        <v>42</v>
      </c>
      <c r="C48" s="32" t="s">
        <v>177</v>
      </c>
      <c r="D48" s="33" t="s">
        <v>178</v>
      </c>
      <c r="E48" s="63" t="s">
        <v>397</v>
      </c>
      <c r="F48" s="51" t="s">
        <v>398</v>
      </c>
      <c r="G48" s="34">
        <v>44894</v>
      </c>
      <c r="H48" s="32" t="s">
        <v>399</v>
      </c>
      <c r="I48" s="35">
        <v>13507.67</v>
      </c>
      <c r="J48" s="72">
        <v>44894</v>
      </c>
      <c r="K48" s="73" t="s">
        <v>38</v>
      </c>
      <c r="L48" s="74">
        <v>13507.67</v>
      </c>
      <c r="M48" s="32" t="s">
        <v>400</v>
      </c>
    </row>
    <row r="49" spans="1:14">
      <c r="A49" s="24" t="s">
        <v>14</v>
      </c>
      <c r="B49" s="24"/>
      <c r="C49" s="24"/>
      <c r="D49" s="1"/>
      <c r="J49" s="75"/>
      <c r="K49" s="76"/>
      <c r="L49" s="75"/>
      <c r="N49" s="31"/>
    </row>
    <row r="50" spans="1:14">
      <c r="A50" s="13" t="str">
        <f>Bens!A30</f>
        <v>Data da última atualização: 02/11/2022</v>
      </c>
      <c r="B50" s="39"/>
      <c r="C50" s="1"/>
      <c r="D50" s="20"/>
      <c r="N50" s="31"/>
    </row>
    <row r="51" spans="1:14">
      <c r="A51" s="77" t="s">
        <v>23</v>
      </c>
      <c r="B51" s="77"/>
      <c r="C51" s="77"/>
      <c r="D51" s="77"/>
    </row>
    <row r="52" spans="1:14">
      <c r="A52" s="77" t="s">
        <v>24</v>
      </c>
      <c r="B52" s="77"/>
      <c r="C52" s="77"/>
      <c r="D52" s="77"/>
    </row>
    <row r="53" spans="1:14">
      <c r="A53" s="23" t="s">
        <v>25</v>
      </c>
      <c r="B53" s="23"/>
      <c r="C53" s="23"/>
      <c r="D53" s="20"/>
    </row>
  </sheetData>
  <mergeCells count="5">
    <mergeCell ref="A2:M2"/>
    <mergeCell ref="A3:E3"/>
    <mergeCell ref="A5:L5"/>
    <mergeCell ref="A51:D51"/>
    <mergeCell ref="A52:D52"/>
  </mergeCells>
  <hyperlinks>
    <hyperlink ref="F8" r:id="rId1"/>
    <hyperlink ref="F9" r:id="rId2"/>
    <hyperlink ref="E8" r:id="rId3"/>
    <hyperlink ref="E9" r:id="rId4"/>
    <hyperlink ref="E48" r:id="rId5"/>
    <hyperlink ref="E47" r:id="rId6"/>
    <hyperlink ref="E46" r:id="rId7" display="Liquidação da NE nº 2022NE0000978-Prest. de Serv. sanitização das unid. do MINISTÉRIO PÚBLICO realizados no mês out/2022, conf. Contrato nº 010/20(2ºTA),ref. nota fiscal Nº 4619-PI 2022.022236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2" r:id="rId18"/>
    <hyperlink ref="E24" r:id="rId19"/>
    <hyperlink ref="E25" r:id="rId20"/>
    <hyperlink ref="E26" r:id="rId21"/>
    <hyperlink ref="E28" r:id="rId22"/>
    <hyperlink ref="E29" r:id="rId23"/>
    <hyperlink ref="E30" r:id="rId24"/>
    <hyperlink ref="E31" r:id="rId25"/>
    <hyperlink ref="E32" r:id="rId26"/>
    <hyperlink ref="E33" r:id="rId27"/>
    <hyperlink ref="E37" r:id="rId28"/>
    <hyperlink ref="E42" r:id="rId29"/>
    <hyperlink ref="E43" r:id="rId30"/>
    <hyperlink ref="E44" r:id="rId31"/>
    <hyperlink ref="F7" r:id="rId32"/>
    <hyperlink ref="F10" r:id="rId33"/>
    <hyperlink ref="F11" r:id="rId34"/>
    <hyperlink ref="F12" r:id="rId35"/>
    <hyperlink ref="F13" r:id="rId36"/>
    <hyperlink ref="F14" r:id="rId37"/>
    <hyperlink ref="F15" r:id="rId38"/>
    <hyperlink ref="F16" r:id="rId39"/>
    <hyperlink ref="F17" r:id="rId40"/>
    <hyperlink ref="F18" r:id="rId41"/>
    <hyperlink ref="F19" r:id="rId42"/>
    <hyperlink ref="F20" r:id="rId43"/>
    <hyperlink ref="F21" r:id="rId44"/>
    <hyperlink ref="F22" r:id="rId45"/>
    <hyperlink ref="F23" r:id="rId46"/>
    <hyperlink ref="F24" r:id="rId47"/>
    <hyperlink ref="F25" r:id="rId48"/>
    <hyperlink ref="F26" r:id="rId49"/>
    <hyperlink ref="F27" r:id="rId50"/>
    <hyperlink ref="F28" r:id="rId51"/>
    <hyperlink ref="F30" r:id="rId52"/>
    <hyperlink ref="F31" r:id="rId53"/>
    <hyperlink ref="F32" r:id="rId54"/>
    <hyperlink ref="F29" r:id="rId55" display="https://www.mpam.mp.br/images/Transpar%C3%AAncia_2022/Novembro/Notas_Fiscais/Servi%C3%A7os/FATURAS_SETEMBRO_2022_COSAMA_3fb01.pdf"/>
    <hyperlink ref="F33" r:id="rId56"/>
    <hyperlink ref="F34" r:id="rId57"/>
    <hyperlink ref="F35" r:id="rId58"/>
    <hyperlink ref="F36" r:id="rId59"/>
    <hyperlink ref="F37" r:id="rId60"/>
    <hyperlink ref="F38" r:id="rId61"/>
    <hyperlink ref="F39" r:id="rId62"/>
    <hyperlink ref="F40" r:id="rId63"/>
    <hyperlink ref="F41" r:id="rId64"/>
    <hyperlink ref="F42" r:id="rId65"/>
    <hyperlink ref="F43" r:id="rId66"/>
    <hyperlink ref="F44" r:id="rId67"/>
    <hyperlink ref="F45" r:id="rId68"/>
    <hyperlink ref="F46" r:id="rId69"/>
    <hyperlink ref="F47" r:id="rId70"/>
    <hyperlink ref="F48" r:id="rId71"/>
  </hyperlinks>
  <pageMargins left="0.511811024" right="0.511811024" top="0.78740157499999996" bottom="0.78740157499999996" header="0.31496062000000002" footer="0.31496062000000002"/>
  <pageSetup scale="40" fitToHeight="0" orientation="portrait" r:id="rId72"/>
  <drawing r:id="rId7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view="pageBreakPreview" zoomScale="60" zoomScaleNormal="85" workbookViewId="0">
      <selection activeCell="H1" sqref="H1:I104857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20"/>
      <c r="D1" s="20"/>
      <c r="F1" s="1"/>
      <c r="G1" s="1"/>
      <c r="H1" s="1"/>
      <c r="I1" s="1"/>
      <c r="J1" s="20"/>
    </row>
    <row r="2" spans="1:14" ht="18">
      <c r="A2" s="78" t="str">
        <f>Bens!A2</f>
        <v>NOVEMBRO/2022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20.25">
      <c r="A3" s="79" t="s">
        <v>0</v>
      </c>
      <c r="B3" s="79"/>
      <c r="C3" s="79"/>
      <c r="D3" s="79"/>
      <c r="E3" s="79"/>
      <c r="F3" s="1"/>
      <c r="G3" s="1"/>
      <c r="H3" s="1"/>
      <c r="I3" s="1"/>
      <c r="J3" s="20"/>
    </row>
    <row r="5" spans="1:14" ht="18">
      <c r="A5" s="80" t="s">
        <v>22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4" ht="47.25">
      <c r="A6" s="17" t="s">
        <v>1</v>
      </c>
      <c r="B6" s="17" t="s">
        <v>2</v>
      </c>
      <c r="C6" s="18" t="s">
        <v>3</v>
      </c>
      <c r="D6" s="18" t="s">
        <v>4</v>
      </c>
      <c r="E6" s="18" t="s">
        <v>5</v>
      </c>
      <c r="F6" s="17" t="s">
        <v>6</v>
      </c>
      <c r="G6" s="17" t="s">
        <v>7</v>
      </c>
      <c r="H6" s="19" t="s">
        <v>8</v>
      </c>
      <c r="I6" s="19" t="s">
        <v>9</v>
      </c>
      <c r="J6" s="18" t="s">
        <v>10</v>
      </c>
      <c r="K6" s="18" t="s">
        <v>11</v>
      </c>
      <c r="L6" s="18" t="s">
        <v>12</v>
      </c>
      <c r="M6" s="8" t="s">
        <v>13</v>
      </c>
    </row>
    <row r="7" spans="1:14" ht="135">
      <c r="A7" s="25" t="s">
        <v>32</v>
      </c>
      <c r="B7" s="26">
        <v>1</v>
      </c>
      <c r="C7" s="32" t="s">
        <v>135</v>
      </c>
      <c r="D7" s="33" t="s">
        <v>30</v>
      </c>
      <c r="E7" s="49" t="s">
        <v>136</v>
      </c>
      <c r="F7" s="69" t="s">
        <v>138</v>
      </c>
      <c r="G7" s="34">
        <v>44882</v>
      </c>
      <c r="H7" s="32" t="s">
        <v>139</v>
      </c>
      <c r="I7" s="46">
        <v>128642.24000000001</v>
      </c>
      <c r="J7" s="34">
        <v>44882</v>
      </c>
      <c r="K7" s="26" t="s">
        <v>38</v>
      </c>
      <c r="L7" s="35">
        <f>119637.29+1929.63+7075.32</f>
        <v>128642.23999999999</v>
      </c>
      <c r="M7" s="32" t="s">
        <v>137</v>
      </c>
      <c r="N7" s="37"/>
    </row>
    <row r="8" spans="1:14" ht="150">
      <c r="A8" s="25" t="s">
        <v>32</v>
      </c>
      <c r="B8" s="26">
        <v>2</v>
      </c>
      <c r="C8" s="32" t="s">
        <v>334</v>
      </c>
      <c r="D8" s="33" t="s">
        <v>335</v>
      </c>
      <c r="E8" s="49" t="s">
        <v>336</v>
      </c>
      <c r="F8" s="69" t="s">
        <v>338</v>
      </c>
      <c r="G8" s="34">
        <v>44888</v>
      </c>
      <c r="H8" s="32" t="s">
        <v>339</v>
      </c>
      <c r="I8" s="46">
        <v>9471.6200000000008</v>
      </c>
      <c r="J8" s="34">
        <v>44889</v>
      </c>
      <c r="K8" s="26" t="s">
        <v>38</v>
      </c>
      <c r="L8" s="35">
        <f>8619.18+189.43+142.07+520.94</f>
        <v>9471.6200000000008</v>
      </c>
      <c r="M8" s="32" t="s">
        <v>337</v>
      </c>
      <c r="N8" s="37"/>
    </row>
    <row r="9" spans="1:14">
      <c r="A9" s="24" t="s">
        <v>14</v>
      </c>
      <c r="B9" s="24"/>
      <c r="C9" s="24"/>
      <c r="D9" s="1"/>
      <c r="N9" s="31"/>
    </row>
    <row r="10" spans="1:14">
      <c r="A10" s="13" t="str">
        <f>Bens!A30</f>
        <v>Data da última atualização: 02/11/2022</v>
      </c>
      <c r="B10" s="39"/>
      <c r="C10" s="1"/>
      <c r="D10" s="20"/>
    </row>
    <row r="11" spans="1:14">
      <c r="A11" s="77" t="s">
        <v>23</v>
      </c>
      <c r="B11" s="77"/>
      <c r="C11" s="77"/>
      <c r="D11" s="77"/>
    </row>
    <row r="12" spans="1:14">
      <c r="A12" s="77" t="s">
        <v>24</v>
      </c>
      <c r="B12" s="77"/>
      <c r="C12" s="77"/>
      <c r="D12" s="77"/>
    </row>
    <row r="13" spans="1:14">
      <c r="A13" s="23" t="s">
        <v>25</v>
      </c>
      <c r="B13" s="23"/>
      <c r="C13" s="23"/>
      <c r="D13" s="20"/>
    </row>
  </sheetData>
  <mergeCells count="5">
    <mergeCell ref="A2:M2"/>
    <mergeCell ref="A3:E3"/>
    <mergeCell ref="A5:L5"/>
    <mergeCell ref="A11:D11"/>
    <mergeCell ref="A12:D12"/>
  </mergeCells>
  <hyperlinks>
    <hyperlink ref="F7" r:id="rId1"/>
    <hyperlink ref="F8" r:id="rId2"/>
    <hyperlink ref="E7" r:id="rId3"/>
    <hyperlink ref="E8" r:id="rId4"/>
  </hyperlinks>
  <pageMargins left="0.511811024" right="0.511811024" top="0.78740157499999996" bottom="0.78740157499999996" header="0.31496062000000002" footer="0.31496062000000002"/>
  <pageSetup scale="40" fitToHeight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Bens</vt:lpstr>
      <vt:lpstr>Locações</vt:lpstr>
      <vt:lpstr>Serviços</vt:lpstr>
      <vt:lpstr>Obras</vt:lpstr>
      <vt:lpstr>Obras!Area_de_impressao</vt:lpstr>
      <vt:lpstr>Serviços!Area_de_impressao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revision>15</cp:revision>
  <cp:lastPrinted>2023-02-16T14:41:31Z</cp:lastPrinted>
  <dcterms:created xsi:type="dcterms:W3CDTF">2021-09-30T13:08:24Z</dcterms:created>
  <dcterms:modified xsi:type="dcterms:W3CDTF">2023-02-16T14:41:47Z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