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'Planilha1'!$A$1:$O$113</definedName>
  </definedNames>
  <calcPr fullCalcOnLoad="1"/>
</workbook>
</file>

<file path=xl/sharedStrings.xml><?xml version="1.0" encoding="utf-8"?>
<sst xmlns="http://schemas.openxmlformats.org/spreadsheetml/2006/main" count="137" uniqueCount="69">
  <si>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</si>
  <si>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</si>
  <si>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</si>
  <si>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</si>
  <si>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</si>
  <si>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</si>
  <si>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</si>
  <si>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</si>
  <si>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</si>
  <si>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</si>
  <si>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</si>
  <si>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</si>
  <si>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</si>
  <si>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</si>
  <si>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</si>
  <si>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</si>
  <si>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</si>
  <si>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</si>
  <si>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</si>
  <si>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</si>
  <si>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</si>
  <si>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</si>
  <si>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</si>
  <si>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</si>
  <si>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</si>
  <si>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</si>
  <si>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</si>
  <si>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</si>
  <si>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</si>
  <si>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</si>
  <si>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</si>
  <si>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</si>
  <si>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</si>
  <si>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</si>
  <si>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</si>
  <si>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</si>
  <si>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</si>
  <si>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</si>
  <si>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</si>
  <si>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</si>
  <si>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</si>
  <si>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</si>
  <si>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</si>
  <si>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</si>
  <si>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</si>
  <si>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</si>
  <si>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</si>
  <si>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</si>
  <si>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</si>
  <si>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</si>
  <si>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</si>
  <si>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</si>
  <si>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</si>
  <si>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</si>
  <si>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</si>
  <si>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</si>
  <si>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</si>
  <si>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</si>
  <si>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</si>
  <si>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</si>
  <si>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</si>
  <si>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</si>
  <si>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</si>
  <si>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</si>
  <si>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</si>
  <si>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</si>
  <si>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</si>
  <si>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OUTUBRO/2022</t>
  </si>
  <si>
    <t>Data da última atualização: 09/11/2022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</si>
</sst>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171450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392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228600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89550" y="22860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view="pageBreakPreview" zoomScale="40" zoomScaleNormal="55" zoomScaleSheetLayoutView="40" workbookViewId="0" topLeftCell="A79">
      <selection activeCell="A55" sqref="A55:IV55"/>
    </sheetView>
  </sheetViews>
  <sheetFormatPr defaultColWidth="12.3984375" defaultRowHeight="14.25"/>
  <cols>
    <col min="1" max="1" width="60.5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67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3" customFormat="1" ht="25.5" customHeight="1">
      <c r="A6" s="38"/>
      <c r="B6" s="38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5" t="s">
        <v>16</v>
      </c>
    </row>
    <row r="7" spans="1:16" s="4" customFormat="1" ht="25.5" customHeight="1">
      <c r="A7" s="27" t="s">
        <v>17</v>
      </c>
      <c r="B7" s="16">
        <f aca="true" t="shared" si="0" ref="B7:L7">SUM(B8:B19)</f>
        <v>283425898.2099999</v>
      </c>
      <c r="C7" s="16">
        <f t="shared" si="0"/>
        <v>14257581.43</v>
      </c>
      <c r="D7" s="16">
        <f t="shared" si="0"/>
        <v>19450262.320000004</v>
      </c>
      <c r="E7" s="16">
        <f t="shared" si="0"/>
        <v>21100562.029999997</v>
      </c>
      <c r="F7" s="16">
        <f t="shared" si="0"/>
        <v>19357882.019999996</v>
      </c>
      <c r="G7" s="16">
        <f t="shared" si="0"/>
        <v>19848700.61</v>
      </c>
      <c r="H7" s="16">
        <f t="shared" si="0"/>
        <v>26885889.79</v>
      </c>
      <c r="I7" s="16">
        <f t="shared" si="0"/>
        <v>18932498.589999992</v>
      </c>
      <c r="J7" s="16">
        <f t="shared" si="0"/>
        <v>19845530.45</v>
      </c>
      <c r="K7" s="16">
        <f t="shared" si="0"/>
        <v>21465090.2</v>
      </c>
      <c r="L7" s="16">
        <f t="shared" si="0"/>
        <v>20265400.970000003</v>
      </c>
      <c r="M7" s="16"/>
      <c r="N7" s="16"/>
      <c r="O7" s="16">
        <f>SUM(C7:N7)</f>
        <v>201409398.40999997</v>
      </c>
      <c r="P7" s="12"/>
    </row>
    <row r="8" spans="1:15" s="5" customFormat="1" ht="30" customHeight="1">
      <c r="A8" s="28" t="s">
        <v>18</v>
      </c>
      <c r="B8" s="17">
        <v>1129000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69854.79</v>
      </c>
      <c r="I8" s="17">
        <v>69854.79</v>
      </c>
      <c r="J8" s="18">
        <v>0</v>
      </c>
      <c r="K8" s="18">
        <v>0</v>
      </c>
      <c r="L8" s="18">
        <v>0</v>
      </c>
      <c r="M8" s="18"/>
      <c r="N8" s="18"/>
      <c r="O8" s="18">
        <f aca="true" t="shared" si="1" ref="O8:O39">SUM(C8:N8)</f>
        <v>139709.58</v>
      </c>
    </row>
    <row r="9" spans="1:15" s="5" customFormat="1" ht="30" customHeight="1">
      <c r="A9" s="28" t="s">
        <v>19</v>
      </c>
      <c r="B9" s="17">
        <v>8073554.2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  <c r="L9" s="18">
        <v>0</v>
      </c>
      <c r="M9" s="18"/>
      <c r="N9" s="18"/>
      <c r="O9" s="18">
        <f t="shared" si="1"/>
        <v>0</v>
      </c>
    </row>
    <row r="10" spans="1:15" s="5" customFormat="1" ht="30" customHeight="1">
      <c r="A10" s="28" t="s">
        <v>20</v>
      </c>
      <c r="B10" s="17">
        <v>1000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18">
        <v>0</v>
      </c>
      <c r="M10" s="18"/>
      <c r="N10" s="18"/>
      <c r="O10" s="18">
        <f t="shared" si="1"/>
        <v>0</v>
      </c>
    </row>
    <row r="11" spans="1:15" s="5" customFormat="1" ht="30" customHeight="1">
      <c r="A11" s="29" t="s">
        <v>21</v>
      </c>
      <c r="B11" s="19">
        <v>1000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0</v>
      </c>
      <c r="K11" s="18">
        <v>0</v>
      </c>
      <c r="L11" s="18">
        <v>0</v>
      </c>
      <c r="M11" s="18"/>
      <c r="N11" s="18"/>
      <c r="O11" s="18">
        <f t="shared" si="1"/>
        <v>0</v>
      </c>
    </row>
    <row r="12" spans="1:15" s="5" customFormat="1" ht="30" customHeight="1">
      <c r="A12" s="29" t="s">
        <v>66</v>
      </c>
      <c r="B12" s="19">
        <v>75000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8471.92</v>
      </c>
      <c r="J12" s="19">
        <v>8471.92</v>
      </c>
      <c r="K12" s="19">
        <v>8471.92</v>
      </c>
      <c r="L12" s="19">
        <v>8471.92</v>
      </c>
      <c r="M12" s="18"/>
      <c r="N12" s="18"/>
      <c r="O12" s="18">
        <f>SUM(C12:N12)</f>
        <v>33887.68</v>
      </c>
    </row>
    <row r="13" spans="1:15" s="5" customFormat="1" ht="30" customHeight="1">
      <c r="A13" s="29" t="s">
        <v>22</v>
      </c>
      <c r="B13" s="19">
        <v>207113800</v>
      </c>
      <c r="C13" s="19">
        <v>12856749.5</v>
      </c>
      <c r="D13" s="19">
        <v>14564334.75</v>
      </c>
      <c r="E13" s="19">
        <v>15285928.03</v>
      </c>
      <c r="F13" s="19">
        <v>13960205.29</v>
      </c>
      <c r="G13" s="19">
        <v>14609430.31</v>
      </c>
      <c r="H13" s="19">
        <v>21789145.14</v>
      </c>
      <c r="I13" s="17">
        <v>13937959.7</v>
      </c>
      <c r="J13" s="18">
        <v>14833538.07</v>
      </c>
      <c r="K13" s="18">
        <v>14558961.68</v>
      </c>
      <c r="L13" s="18">
        <v>14891852.72</v>
      </c>
      <c r="M13" s="18"/>
      <c r="N13" s="18"/>
      <c r="O13" s="18">
        <f t="shared" si="1"/>
        <v>151288105.19</v>
      </c>
    </row>
    <row r="14" spans="1:15" s="6" customFormat="1" ht="30" customHeight="1">
      <c r="A14" s="29" t="s">
        <v>23</v>
      </c>
      <c r="B14" s="19">
        <f>2126000+38829243.22</f>
        <v>40955243.22</v>
      </c>
      <c r="C14" s="19">
        <v>0</v>
      </c>
      <c r="D14" s="19">
        <f>2168.39+3072933.89</f>
        <v>3075102.2800000003</v>
      </c>
      <c r="E14" s="19">
        <f>0+3855571.05</f>
        <v>3855571.05</v>
      </c>
      <c r="F14" s="19">
        <f>1772+3045672.81</f>
        <v>3047444.81</v>
      </c>
      <c r="G14" s="19">
        <f>0+3198129.33</f>
        <v>3198129.33</v>
      </c>
      <c r="H14" s="19">
        <f>158378.15+3048366.23</f>
        <v>3206744.38</v>
      </c>
      <c r="I14" s="17">
        <f>4590.63+3057692.34</f>
        <v>3062282.9699999997</v>
      </c>
      <c r="J14" s="17">
        <f>173238.22+3021082.86</f>
        <v>3194321.08</v>
      </c>
      <c r="K14" s="17">
        <f>175946.81+3047489.36</f>
        <v>3223436.17</v>
      </c>
      <c r="L14" s="17">
        <f>346907.1+3376723.68</f>
        <v>3723630.7800000003</v>
      </c>
      <c r="M14" s="17"/>
      <c r="N14" s="17"/>
      <c r="O14" s="18">
        <f t="shared" si="1"/>
        <v>29586662.85</v>
      </c>
    </row>
    <row r="15" spans="1:15" s="6" customFormat="1" ht="30" customHeight="1">
      <c r="A15" s="29" t="s">
        <v>24</v>
      </c>
      <c r="B15" s="19">
        <v>16320000</v>
      </c>
      <c r="C15" s="19">
        <v>1026946</v>
      </c>
      <c r="D15" s="19">
        <v>1270949.87</v>
      </c>
      <c r="E15" s="19">
        <v>1242575.52</v>
      </c>
      <c r="F15" s="19">
        <v>1269371.44</v>
      </c>
      <c r="G15" s="19">
        <v>1325778.7</v>
      </c>
      <c r="H15" s="19">
        <v>1275248.76</v>
      </c>
      <c r="I15" s="17">
        <v>1389575.4</v>
      </c>
      <c r="J15" s="17">
        <v>1336873.89</v>
      </c>
      <c r="K15" s="17">
        <v>1385878.78</v>
      </c>
      <c r="L15" s="17">
        <v>1321214.52</v>
      </c>
      <c r="M15" s="17"/>
      <c r="N15" s="17"/>
      <c r="O15" s="18">
        <f t="shared" si="1"/>
        <v>12844412.879999999</v>
      </c>
    </row>
    <row r="16" spans="1:15" s="5" customFormat="1" ht="30" customHeight="1">
      <c r="A16" s="29" t="s">
        <v>25</v>
      </c>
      <c r="B16" s="19">
        <v>944056.2</v>
      </c>
      <c r="C16" s="19">
        <v>0</v>
      </c>
      <c r="D16" s="19">
        <v>43435.57</v>
      </c>
      <c r="E16" s="19">
        <v>11754.93</v>
      </c>
      <c r="F16" s="19">
        <v>645267.79</v>
      </c>
      <c r="G16" s="19">
        <v>220298.49</v>
      </c>
      <c r="H16" s="19">
        <v>0</v>
      </c>
      <c r="I16" s="17">
        <v>0</v>
      </c>
      <c r="J16" s="18">
        <v>0</v>
      </c>
      <c r="K16" s="18">
        <v>6299.42</v>
      </c>
      <c r="L16" s="18">
        <v>11249.07</v>
      </c>
      <c r="M16" s="18"/>
      <c r="N16" s="18"/>
      <c r="O16" s="18">
        <f t="shared" si="1"/>
        <v>938305.27</v>
      </c>
    </row>
    <row r="17" spans="1:15" s="5" customFormat="1" ht="30" customHeight="1">
      <c r="A17" s="28" t="s">
        <v>26</v>
      </c>
      <c r="B17" s="17">
        <v>4440244.59</v>
      </c>
      <c r="C17" s="17">
        <v>366885.93</v>
      </c>
      <c r="D17" s="17">
        <v>467323.09</v>
      </c>
      <c r="E17" s="17">
        <v>414407.93</v>
      </c>
      <c r="F17" s="17">
        <v>422421.11</v>
      </c>
      <c r="G17" s="17">
        <v>131503.34</v>
      </c>
      <c r="H17" s="17">
        <v>172706.75</v>
      </c>
      <c r="I17" s="17">
        <v>152359.58</v>
      </c>
      <c r="J17" s="18">
        <v>155637.68</v>
      </c>
      <c r="K17" s="18">
        <v>1387660.59</v>
      </c>
      <c r="L17" s="18">
        <v>7255.28</v>
      </c>
      <c r="M17" s="18"/>
      <c r="N17" s="18"/>
      <c r="O17" s="18">
        <f t="shared" si="1"/>
        <v>3678161.28</v>
      </c>
    </row>
    <row r="18" spans="1:15" s="5" customFormat="1" ht="30" customHeight="1">
      <c r="A18" s="28" t="s">
        <v>27</v>
      </c>
      <c r="B18" s="17">
        <v>3713000</v>
      </c>
      <c r="C18" s="17">
        <v>7000</v>
      </c>
      <c r="D18" s="17">
        <v>7000</v>
      </c>
      <c r="E18" s="17">
        <v>211829.86</v>
      </c>
      <c r="F18" s="17">
        <v>7000</v>
      </c>
      <c r="G18" s="17">
        <v>258721.01</v>
      </c>
      <c r="H18" s="17">
        <v>372189.97</v>
      </c>
      <c r="I18" s="17">
        <v>300529.33</v>
      </c>
      <c r="J18" s="18">
        <v>316687.81</v>
      </c>
      <c r="K18" s="18">
        <v>868807.81</v>
      </c>
      <c r="L18" s="18">
        <v>301726.68</v>
      </c>
      <c r="M18" s="18"/>
      <c r="N18" s="18"/>
      <c r="O18" s="18">
        <f t="shared" si="1"/>
        <v>2651492.47</v>
      </c>
    </row>
    <row r="19" spans="1:15" s="5" customFormat="1" ht="30" customHeight="1">
      <c r="A19" s="28" t="s">
        <v>28</v>
      </c>
      <c r="B19" s="17">
        <v>660000</v>
      </c>
      <c r="C19" s="17">
        <v>0</v>
      </c>
      <c r="D19" s="17">
        <v>22116.76</v>
      </c>
      <c r="E19" s="17">
        <v>78494.71</v>
      </c>
      <c r="F19" s="17">
        <v>6171.58</v>
      </c>
      <c r="G19" s="17">
        <v>104839.43</v>
      </c>
      <c r="H19" s="17">
        <v>0</v>
      </c>
      <c r="I19" s="17">
        <v>11464.9</v>
      </c>
      <c r="J19" s="18">
        <v>0</v>
      </c>
      <c r="K19" s="18">
        <v>25573.83</v>
      </c>
      <c r="L19" s="18">
        <v>0</v>
      </c>
      <c r="M19" s="18"/>
      <c r="N19" s="18"/>
      <c r="O19" s="18">
        <f t="shared" si="1"/>
        <v>248661.20999999996</v>
      </c>
    </row>
    <row r="20" spans="1:15" s="5" customFormat="1" ht="25.5" customHeight="1">
      <c r="A20" s="3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</row>
    <row r="21" spans="1:16" s="3" customFormat="1" ht="25.5" customHeight="1">
      <c r="A21" s="27" t="s">
        <v>29</v>
      </c>
      <c r="B21" s="21">
        <f aca="true" t="shared" si="2" ref="B21:G21">SUM(B22:B39)</f>
        <v>97409776.36000001</v>
      </c>
      <c r="C21" s="21">
        <f t="shared" si="2"/>
        <v>8972240.95</v>
      </c>
      <c r="D21" s="21">
        <f t="shared" si="2"/>
        <v>7633847.66</v>
      </c>
      <c r="E21" s="21">
        <f t="shared" si="2"/>
        <v>5709191.87</v>
      </c>
      <c r="F21" s="21">
        <f t="shared" si="2"/>
        <v>8999302.979999999</v>
      </c>
      <c r="G21" s="21">
        <f t="shared" si="2"/>
        <v>4589277.1899999995</v>
      </c>
      <c r="H21" s="21">
        <f>SUM(H22:H39)</f>
        <v>4917829.16</v>
      </c>
      <c r="I21" s="21">
        <f>SUM(I22:I39)</f>
        <v>4958850.930000002</v>
      </c>
      <c r="J21" s="21">
        <f>SUM(J22:J39)</f>
        <v>6805875.640000001</v>
      </c>
      <c r="K21" s="21">
        <f>SUM(K22:K39)</f>
        <v>9995162.81</v>
      </c>
      <c r="L21" s="21">
        <f>SUM(L22:L39)</f>
        <v>4078613.34</v>
      </c>
      <c r="M21" s="21"/>
      <c r="N21" s="21"/>
      <c r="O21" s="16">
        <f t="shared" si="1"/>
        <v>66660192.53</v>
      </c>
      <c r="P21" s="13"/>
    </row>
    <row r="22" spans="1:15" s="5" customFormat="1" ht="30" customHeight="1">
      <c r="A22" s="29" t="s">
        <v>30</v>
      </c>
      <c r="B22" s="19">
        <v>2754004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871926.42</v>
      </c>
      <c r="K22" s="18">
        <v>0</v>
      </c>
      <c r="L22" s="18">
        <v>532775.4</v>
      </c>
      <c r="M22" s="18"/>
      <c r="N22" s="18"/>
      <c r="O22" s="18">
        <f t="shared" si="1"/>
        <v>1404701.82</v>
      </c>
    </row>
    <row r="23" spans="1:15" s="5" customFormat="1" ht="30" customHeight="1">
      <c r="A23" s="29" t="s">
        <v>31</v>
      </c>
      <c r="B23" s="19">
        <v>13366528.57</v>
      </c>
      <c r="C23" s="19">
        <v>949274.83</v>
      </c>
      <c r="D23" s="19">
        <v>1019776.8</v>
      </c>
      <c r="E23" s="19">
        <v>1009461.54</v>
      </c>
      <c r="F23" s="19">
        <v>1022460.07</v>
      </c>
      <c r="G23" s="19">
        <v>1024360.47</v>
      </c>
      <c r="H23" s="19">
        <v>1053030.81</v>
      </c>
      <c r="I23" s="19">
        <v>1115707.85</v>
      </c>
      <c r="J23" s="18">
        <v>1079848.41</v>
      </c>
      <c r="K23" s="18">
        <v>1093569.31</v>
      </c>
      <c r="L23" s="18">
        <v>1109358.8</v>
      </c>
      <c r="M23" s="18"/>
      <c r="N23" s="18"/>
      <c r="O23" s="18">
        <f t="shared" si="1"/>
        <v>10476848.89</v>
      </c>
    </row>
    <row r="24" spans="1:15" s="5" customFormat="1" ht="30" customHeight="1">
      <c r="A24" s="29" t="s">
        <v>32</v>
      </c>
      <c r="B24" s="19">
        <v>735000</v>
      </c>
      <c r="C24" s="19">
        <v>1819.22</v>
      </c>
      <c r="D24" s="19">
        <v>29921.72</v>
      </c>
      <c r="E24" s="19">
        <v>92992.93</v>
      </c>
      <c r="F24" s="19">
        <v>37195.45</v>
      </c>
      <c r="G24" s="19">
        <v>69887.41</v>
      </c>
      <c r="H24" s="19">
        <v>58128.07</v>
      </c>
      <c r="I24" s="19">
        <v>82277.81</v>
      </c>
      <c r="J24" s="18">
        <v>96762.44</v>
      </c>
      <c r="K24" s="18">
        <v>69451.76</v>
      </c>
      <c r="L24" s="18">
        <v>95948.43</v>
      </c>
      <c r="M24" s="18"/>
      <c r="N24" s="18"/>
      <c r="O24" s="18">
        <f t="shared" si="1"/>
        <v>634385.24</v>
      </c>
    </row>
    <row r="25" spans="1:15" s="5" customFormat="1" ht="30" customHeight="1">
      <c r="A25" s="29" t="s">
        <v>33</v>
      </c>
      <c r="B25" s="19">
        <v>1338000</v>
      </c>
      <c r="C25" s="19">
        <v>0</v>
      </c>
      <c r="D25" s="19">
        <v>6252</v>
      </c>
      <c r="E25" s="19">
        <v>63422.6</v>
      </c>
      <c r="F25" s="19">
        <v>63638.91</v>
      </c>
      <c r="G25" s="19">
        <v>79548.11</v>
      </c>
      <c r="H25" s="19">
        <v>97832.52</v>
      </c>
      <c r="I25" s="19">
        <v>76528.1</v>
      </c>
      <c r="J25" s="18">
        <v>143358.54</v>
      </c>
      <c r="K25" s="18">
        <v>110829.99</v>
      </c>
      <c r="L25" s="18">
        <v>65620.45</v>
      </c>
      <c r="M25" s="18"/>
      <c r="N25" s="18"/>
      <c r="O25" s="18">
        <f t="shared" si="1"/>
        <v>707031.22</v>
      </c>
    </row>
    <row r="26" spans="1:15" s="5" customFormat="1" ht="30" customHeight="1">
      <c r="A26" s="29" t="s">
        <v>34</v>
      </c>
      <c r="B26" s="19">
        <v>10000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0</v>
      </c>
      <c r="K26" s="18">
        <v>6400</v>
      </c>
      <c r="L26" s="18">
        <v>0</v>
      </c>
      <c r="M26" s="18"/>
      <c r="N26" s="18"/>
      <c r="O26" s="18">
        <f t="shared" si="1"/>
        <v>6400</v>
      </c>
    </row>
    <row r="27" spans="1:15" s="5" customFormat="1" ht="30" customHeight="1">
      <c r="A27" s="29" t="s">
        <v>35</v>
      </c>
      <c r="B27" s="19">
        <v>10000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0</v>
      </c>
      <c r="K27" s="18">
        <v>0</v>
      </c>
      <c r="L27" s="18">
        <v>0</v>
      </c>
      <c r="M27" s="18"/>
      <c r="N27" s="18"/>
      <c r="O27" s="18">
        <f t="shared" si="1"/>
        <v>0</v>
      </c>
    </row>
    <row r="28" spans="1:15" s="5" customFormat="1" ht="30" customHeight="1">
      <c r="A28" s="29" t="s">
        <v>36</v>
      </c>
      <c r="B28" s="19">
        <v>735000</v>
      </c>
      <c r="C28" s="19">
        <v>0</v>
      </c>
      <c r="D28" s="19">
        <v>0</v>
      </c>
      <c r="E28" s="19">
        <v>12048.69</v>
      </c>
      <c r="F28" s="19">
        <v>18827.49</v>
      </c>
      <c r="G28" s="19">
        <v>41490.94</v>
      </c>
      <c r="H28" s="19">
        <v>64501.71</v>
      </c>
      <c r="I28" s="19">
        <v>39907.59</v>
      </c>
      <c r="J28" s="18">
        <v>117814.68</v>
      </c>
      <c r="K28" s="18">
        <v>47698.6</v>
      </c>
      <c r="L28" s="18">
        <v>0</v>
      </c>
      <c r="M28" s="18"/>
      <c r="N28" s="18"/>
      <c r="O28" s="18">
        <f t="shared" si="1"/>
        <v>342289.69999999995</v>
      </c>
    </row>
    <row r="29" spans="1:15" s="5" customFormat="1" ht="30" customHeight="1">
      <c r="A29" s="29" t="s">
        <v>37</v>
      </c>
      <c r="B29" s="19">
        <v>18470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0</v>
      </c>
      <c r="K29" s="18">
        <v>0</v>
      </c>
      <c r="L29" s="18">
        <v>0</v>
      </c>
      <c r="M29" s="18"/>
      <c r="N29" s="18"/>
      <c r="O29" s="18">
        <f t="shared" si="1"/>
        <v>0</v>
      </c>
    </row>
    <row r="30" spans="1:15" s="5" customFormat="1" ht="30" customHeight="1">
      <c r="A30" s="29" t="s">
        <v>38</v>
      </c>
      <c r="B30" s="19">
        <v>3447648.32</v>
      </c>
      <c r="C30" s="19">
        <v>0</v>
      </c>
      <c r="D30" s="19">
        <v>156011.39</v>
      </c>
      <c r="E30" s="19">
        <v>190488.25</v>
      </c>
      <c r="F30" s="19">
        <v>467677.95</v>
      </c>
      <c r="G30" s="19">
        <v>34519.66</v>
      </c>
      <c r="H30" s="19">
        <v>292691.88</v>
      </c>
      <c r="I30" s="19">
        <v>284634.65</v>
      </c>
      <c r="J30" s="18">
        <v>278195.73</v>
      </c>
      <c r="K30" s="18">
        <v>620939.75</v>
      </c>
      <c r="L30" s="18">
        <v>51915.07</v>
      </c>
      <c r="M30" s="18"/>
      <c r="N30" s="18"/>
      <c r="O30" s="18">
        <f t="shared" si="1"/>
        <v>2377074.33</v>
      </c>
    </row>
    <row r="31" spans="1:15" s="5" customFormat="1" ht="30" customHeight="1">
      <c r="A31" s="29" t="s">
        <v>39</v>
      </c>
      <c r="B31" s="19">
        <v>2686530</v>
      </c>
      <c r="C31" s="19">
        <v>0</v>
      </c>
      <c r="D31" s="19">
        <v>0</v>
      </c>
      <c r="E31" s="19">
        <v>183693</v>
      </c>
      <c r="F31" s="19">
        <v>183693</v>
      </c>
      <c r="G31" s="19">
        <v>183693</v>
      </c>
      <c r="H31" s="19">
        <v>183693</v>
      </c>
      <c r="I31" s="19">
        <v>354243.29</v>
      </c>
      <c r="J31" s="18">
        <v>420380.7</v>
      </c>
      <c r="K31" s="18">
        <v>215501.87</v>
      </c>
      <c r="L31" s="18">
        <v>17023.12</v>
      </c>
      <c r="M31" s="18"/>
      <c r="N31" s="18"/>
      <c r="O31" s="18">
        <f t="shared" si="1"/>
        <v>1741920.98</v>
      </c>
    </row>
    <row r="32" spans="1:15" s="5" customFormat="1" ht="30" customHeight="1">
      <c r="A32" s="29" t="s">
        <v>40</v>
      </c>
      <c r="B32" s="19">
        <v>7208031.1</v>
      </c>
      <c r="C32" s="19">
        <v>0</v>
      </c>
      <c r="D32" s="19">
        <v>229965.95</v>
      </c>
      <c r="E32" s="19">
        <v>312956.66</v>
      </c>
      <c r="F32" s="19">
        <v>369695.5</v>
      </c>
      <c r="G32" s="19">
        <v>433752.04</v>
      </c>
      <c r="H32" s="19">
        <v>503189.61</v>
      </c>
      <c r="I32" s="19">
        <v>340154.17</v>
      </c>
      <c r="J32" s="18">
        <v>620236.23</v>
      </c>
      <c r="K32" s="18">
        <v>408772.74</v>
      </c>
      <c r="L32" s="18">
        <v>372149.1</v>
      </c>
      <c r="M32" s="18"/>
      <c r="N32" s="18"/>
      <c r="O32" s="18">
        <f t="shared" si="1"/>
        <v>3590871.9999999995</v>
      </c>
    </row>
    <row r="33" spans="1:15" s="5" customFormat="1" ht="30" customHeight="1">
      <c r="A33" s="29" t="s">
        <v>41</v>
      </c>
      <c r="B33" s="19">
        <v>9822602.56</v>
      </c>
      <c r="C33" s="19">
        <v>0</v>
      </c>
      <c r="D33" s="19">
        <v>76790.52</v>
      </c>
      <c r="E33" s="19">
        <v>166914.21</v>
      </c>
      <c r="F33" s="19">
        <v>929478.94</v>
      </c>
      <c r="G33" s="19">
        <v>478781.77</v>
      </c>
      <c r="H33" s="19">
        <v>167094.37</v>
      </c>
      <c r="I33" s="19">
        <v>338531.43</v>
      </c>
      <c r="J33" s="18">
        <v>1084499.99</v>
      </c>
      <c r="K33" s="18">
        <v>348572.13</v>
      </c>
      <c r="L33" s="18">
        <v>192278.67</v>
      </c>
      <c r="M33" s="18"/>
      <c r="N33" s="18"/>
      <c r="O33" s="18">
        <f t="shared" si="1"/>
        <v>3782942.0300000003</v>
      </c>
    </row>
    <row r="34" spans="1:15" s="5" customFormat="1" ht="30" customHeight="1">
      <c r="A34" s="29" t="s">
        <v>42</v>
      </c>
      <c r="B34" s="19">
        <v>21960004.94</v>
      </c>
      <c r="C34" s="19">
        <v>1381454.66</v>
      </c>
      <c r="D34" s="19">
        <v>2186915.12</v>
      </c>
      <c r="E34" s="19">
        <v>259170.89</v>
      </c>
      <c r="F34" s="19">
        <v>3021741.7</v>
      </c>
      <c r="G34" s="19">
        <v>1773766.42</v>
      </c>
      <c r="H34" s="19">
        <v>1748892.61</v>
      </c>
      <c r="I34" s="19">
        <v>1939128.99</v>
      </c>
      <c r="J34" s="18">
        <v>1743050.87</v>
      </c>
      <c r="K34" s="18">
        <v>1369454.8</v>
      </c>
      <c r="L34" s="18">
        <v>277181.08</v>
      </c>
      <c r="M34" s="18"/>
      <c r="N34" s="18"/>
      <c r="O34" s="18">
        <f t="shared" si="1"/>
        <v>15700757.140000002</v>
      </c>
    </row>
    <row r="35" spans="1:15" s="5" customFormat="1" ht="30" customHeight="1">
      <c r="A35" s="29" t="s">
        <v>43</v>
      </c>
      <c r="B35" s="19">
        <v>193700.58</v>
      </c>
      <c r="C35" s="19">
        <v>8.55</v>
      </c>
      <c r="D35" s="19">
        <v>28.1</v>
      </c>
      <c r="E35" s="19">
        <v>14.05</v>
      </c>
      <c r="F35" s="19">
        <v>0</v>
      </c>
      <c r="G35" s="19">
        <v>80970.03</v>
      </c>
      <c r="H35" s="19">
        <v>481.3</v>
      </c>
      <c r="I35" s="19">
        <v>2545.13</v>
      </c>
      <c r="J35" s="18">
        <v>2184.33</v>
      </c>
      <c r="K35" s="18">
        <v>139.04</v>
      </c>
      <c r="L35" s="18">
        <v>168.67</v>
      </c>
      <c r="M35" s="18"/>
      <c r="N35" s="18"/>
      <c r="O35" s="18">
        <f t="shared" si="1"/>
        <v>86539.2</v>
      </c>
    </row>
    <row r="36" spans="1:15" s="5" customFormat="1" ht="30" customHeight="1">
      <c r="A36" s="29" t="s">
        <v>26</v>
      </c>
      <c r="B36" s="19">
        <v>16537738.53</v>
      </c>
      <c r="C36" s="19">
        <v>6308626.6</v>
      </c>
      <c r="D36" s="19">
        <v>3753104.9</v>
      </c>
      <c r="E36" s="19">
        <v>3148059.19</v>
      </c>
      <c r="F36" s="19">
        <v>2631590.85</v>
      </c>
      <c r="G36" s="19">
        <v>113685.02</v>
      </c>
      <c r="H36" s="19">
        <v>5592.6</v>
      </c>
      <c r="I36" s="19">
        <v>102275.23</v>
      </c>
      <c r="J36" s="18">
        <v>40422.43</v>
      </c>
      <c r="K36" s="18">
        <v>26055.07</v>
      </c>
      <c r="L36" s="18">
        <v>91019.79</v>
      </c>
      <c r="M36" s="18"/>
      <c r="N36" s="18"/>
      <c r="O36" s="18">
        <f t="shared" si="1"/>
        <v>16220431.679999998</v>
      </c>
    </row>
    <row r="37" spans="1:15" s="5" customFormat="1" ht="30" customHeight="1">
      <c r="A37" s="29" t="s">
        <v>27</v>
      </c>
      <c r="B37" s="19">
        <v>15415046.33</v>
      </c>
      <c r="C37" s="19">
        <v>331057.09</v>
      </c>
      <c r="D37" s="19">
        <v>175081.16</v>
      </c>
      <c r="E37" s="19">
        <v>269969.86</v>
      </c>
      <c r="F37" s="19">
        <v>253303.12</v>
      </c>
      <c r="G37" s="19">
        <v>274822.32</v>
      </c>
      <c r="H37" s="19">
        <v>270721.36</v>
      </c>
      <c r="I37" s="19">
        <v>201422.82</v>
      </c>
      <c r="J37" s="18">
        <v>219044.82</v>
      </c>
      <c r="K37" s="18">
        <v>5593043.72</v>
      </c>
      <c r="L37" s="18">
        <v>1199874.48</v>
      </c>
      <c r="M37" s="18"/>
      <c r="N37" s="18"/>
      <c r="O37" s="18">
        <f t="shared" si="1"/>
        <v>8788340.75</v>
      </c>
    </row>
    <row r="38" spans="1:15" s="5" customFormat="1" ht="30" customHeight="1">
      <c r="A38" s="29" t="s">
        <v>44</v>
      </c>
      <c r="B38" s="19">
        <v>1171471.43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471979.32</v>
      </c>
      <c r="I38" s="19">
        <v>81493.87</v>
      </c>
      <c r="J38" s="18">
        <v>88150.05</v>
      </c>
      <c r="K38" s="18">
        <v>84734.03</v>
      </c>
      <c r="L38" s="18">
        <v>73300.28</v>
      </c>
      <c r="M38" s="18"/>
      <c r="N38" s="18"/>
      <c r="O38" s="18">
        <f t="shared" si="1"/>
        <v>799657.55</v>
      </c>
    </row>
    <row r="39" spans="1:15" s="5" customFormat="1" ht="30" customHeight="1">
      <c r="A39" s="29" t="s">
        <v>45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  <c r="K39" s="18">
        <v>0</v>
      </c>
      <c r="L39" s="18">
        <v>0</v>
      </c>
      <c r="M39" s="18"/>
      <c r="N39" s="18"/>
      <c r="O39" s="18">
        <f t="shared" si="1"/>
        <v>0</v>
      </c>
    </row>
    <row r="40" spans="1:15" s="5" customFormat="1" ht="25.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0"/>
      <c r="O40" s="22"/>
    </row>
    <row r="41" spans="1:15" s="7" customFormat="1" ht="25.5" customHeight="1">
      <c r="A41" s="27" t="s">
        <v>46</v>
      </c>
      <c r="B41" s="23">
        <f>SUM(B42:B48)</f>
        <v>28193729</v>
      </c>
      <c r="C41" s="23">
        <f aca="true" t="shared" si="3" ref="C41:L41">SUM(C42:C50)</f>
        <v>0</v>
      </c>
      <c r="D41" s="23">
        <f t="shared" si="3"/>
        <v>0</v>
      </c>
      <c r="E41" s="23">
        <f t="shared" si="3"/>
        <v>25092.69</v>
      </c>
      <c r="F41" s="23">
        <f t="shared" si="3"/>
        <v>47377.22</v>
      </c>
      <c r="G41" s="23">
        <f t="shared" si="3"/>
        <v>848764.88</v>
      </c>
      <c r="H41" s="23">
        <f t="shared" si="3"/>
        <v>75292.57</v>
      </c>
      <c r="I41" s="23">
        <f t="shared" si="3"/>
        <v>73595.81</v>
      </c>
      <c r="J41" s="23">
        <f t="shared" si="3"/>
        <v>310759.35000000003</v>
      </c>
      <c r="K41" s="23">
        <f t="shared" si="3"/>
        <v>386678.4</v>
      </c>
      <c r="L41" s="23">
        <f t="shared" si="3"/>
        <v>155949.47</v>
      </c>
      <c r="M41" s="23"/>
      <c r="N41" s="23"/>
      <c r="O41" s="16">
        <f aca="true" t="shared" si="4" ref="O41:O50">SUM(C41:N41)</f>
        <v>1923510.3900000004</v>
      </c>
    </row>
    <row r="42" spans="1:15" s="5" customFormat="1" ht="30" customHeight="1">
      <c r="A42" s="28" t="s">
        <v>47</v>
      </c>
      <c r="B42" s="17">
        <v>33394.63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8">
        <v>0</v>
      </c>
      <c r="L42" s="18">
        <v>33394.63</v>
      </c>
      <c r="M42" s="18"/>
      <c r="N42" s="18"/>
      <c r="O42" s="18">
        <f t="shared" si="4"/>
        <v>33394.63</v>
      </c>
    </row>
    <row r="43" spans="1:15" s="5" customFormat="1" ht="30" customHeight="1">
      <c r="A43" s="28" t="s">
        <v>48</v>
      </c>
      <c r="B43" s="17">
        <v>0</v>
      </c>
      <c r="C43" s="17">
        <v>0</v>
      </c>
      <c r="D43" s="24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>
        <v>0</v>
      </c>
      <c r="M43" s="18"/>
      <c r="N43" s="18"/>
      <c r="O43" s="18">
        <f t="shared" si="4"/>
        <v>0</v>
      </c>
    </row>
    <row r="44" spans="1:15" s="5" customFormat="1" ht="30" customHeight="1">
      <c r="A44" s="28" t="s">
        <v>49</v>
      </c>
      <c r="B44" s="17">
        <v>4975334.37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219107.64</v>
      </c>
      <c r="K44" s="18">
        <v>262503.45</v>
      </c>
      <c r="L44" s="18">
        <v>58300.33</v>
      </c>
      <c r="M44" s="18"/>
      <c r="N44" s="18"/>
      <c r="O44" s="18">
        <f t="shared" si="4"/>
        <v>539911.42</v>
      </c>
    </row>
    <row r="45" spans="1:15" s="5" customFormat="1" ht="30" customHeight="1">
      <c r="A45" s="28" t="s">
        <v>50</v>
      </c>
      <c r="B45" s="17">
        <v>16931406</v>
      </c>
      <c r="C45" s="17">
        <v>0</v>
      </c>
      <c r="D45" s="17">
        <v>0</v>
      </c>
      <c r="E45" s="17">
        <v>25092.69</v>
      </c>
      <c r="F45" s="17">
        <v>47377.22</v>
      </c>
      <c r="G45" s="17">
        <v>88764.92</v>
      </c>
      <c r="H45" s="17">
        <v>75292.57</v>
      </c>
      <c r="I45" s="25">
        <v>73595.81</v>
      </c>
      <c r="J45" s="18">
        <v>91651.71</v>
      </c>
      <c r="K45" s="18">
        <v>124174.95</v>
      </c>
      <c r="L45" s="18">
        <v>64254.51</v>
      </c>
      <c r="M45" s="18"/>
      <c r="N45" s="18"/>
      <c r="O45" s="18">
        <f t="shared" si="4"/>
        <v>590204.38</v>
      </c>
    </row>
    <row r="46" spans="1:15" s="5" customFormat="1" ht="30" customHeight="1">
      <c r="A46" s="28" t="s">
        <v>51</v>
      </c>
      <c r="B46" s="17">
        <v>5480000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8">
        <v>0</v>
      </c>
      <c r="L46" s="18">
        <v>0</v>
      </c>
      <c r="M46" s="20"/>
      <c r="N46" s="20"/>
      <c r="O46" s="18">
        <f t="shared" si="4"/>
        <v>0</v>
      </c>
    </row>
    <row r="47" spans="1:15" s="5" customFormat="1" ht="30" customHeight="1">
      <c r="A47" s="28" t="s">
        <v>26</v>
      </c>
      <c r="B47" s="17">
        <v>3594</v>
      </c>
      <c r="C47" s="17">
        <v>0</v>
      </c>
      <c r="D47" s="24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8">
        <v>0</v>
      </c>
      <c r="L47" s="18">
        <v>0</v>
      </c>
      <c r="M47" s="20"/>
      <c r="N47" s="20"/>
      <c r="O47" s="18">
        <f t="shared" si="4"/>
        <v>0</v>
      </c>
    </row>
    <row r="48" spans="1:15" s="5" customFormat="1" ht="30" customHeight="1">
      <c r="A48" s="28" t="s">
        <v>41</v>
      </c>
      <c r="B48" s="17">
        <v>770000</v>
      </c>
      <c r="C48" s="17">
        <v>0</v>
      </c>
      <c r="D48" s="17">
        <v>0</v>
      </c>
      <c r="E48" s="17">
        <v>0</v>
      </c>
      <c r="F48" s="17">
        <v>0</v>
      </c>
      <c r="G48" s="17">
        <v>759999.96</v>
      </c>
      <c r="H48" s="17">
        <v>0</v>
      </c>
      <c r="I48" s="17">
        <v>0</v>
      </c>
      <c r="J48" s="18">
        <v>0</v>
      </c>
      <c r="K48" s="18">
        <v>0</v>
      </c>
      <c r="L48" s="18">
        <v>0</v>
      </c>
      <c r="M48" s="20"/>
      <c r="N48" s="20"/>
      <c r="O48" s="18">
        <f t="shared" si="4"/>
        <v>759999.96</v>
      </c>
    </row>
    <row r="49" spans="1:15" s="7" customFormat="1" ht="25.5" customHeight="1">
      <c r="A49" s="31" t="s">
        <v>52</v>
      </c>
      <c r="B49" s="26">
        <f>B50</f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3">
        <v>0</v>
      </c>
      <c r="M49" s="23"/>
      <c r="N49" s="23"/>
      <c r="O49" s="16">
        <f t="shared" si="4"/>
        <v>0</v>
      </c>
    </row>
    <row r="50" spans="1:15" s="5" customFormat="1" ht="25.5" customHeight="1">
      <c r="A50" s="32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8">
        <v>0</v>
      </c>
      <c r="L50" s="18">
        <v>0</v>
      </c>
      <c r="M50" s="20"/>
      <c r="N50" s="20"/>
      <c r="O50" s="18">
        <f t="shared" si="4"/>
        <v>0</v>
      </c>
    </row>
    <row r="51" spans="1:15" s="8" customFormat="1" ht="25.5" customHeight="1">
      <c r="A51" s="33" t="s">
        <v>54</v>
      </c>
      <c r="B51" s="21">
        <f aca="true" t="shared" si="5" ref="B51:H51">SUM(B7+B21+B41+B49)</f>
        <v>409029403.56999993</v>
      </c>
      <c r="C51" s="21">
        <f t="shared" si="5"/>
        <v>23229822.38</v>
      </c>
      <c r="D51" s="21">
        <f t="shared" si="5"/>
        <v>27084109.980000004</v>
      </c>
      <c r="E51" s="21">
        <f t="shared" si="5"/>
        <v>26834846.59</v>
      </c>
      <c r="F51" s="21">
        <f t="shared" si="5"/>
        <v>28404562.21999999</v>
      </c>
      <c r="G51" s="21">
        <f t="shared" si="5"/>
        <v>25286742.679999996</v>
      </c>
      <c r="H51" s="21">
        <f t="shared" si="5"/>
        <v>31879011.52</v>
      </c>
      <c r="I51" s="21">
        <f>SUM(I7+I21+I41+I49)</f>
        <v>23964945.329999994</v>
      </c>
      <c r="J51" s="21">
        <f>SUM(J7+J21+J41+J49)</f>
        <v>26962165.44</v>
      </c>
      <c r="K51" s="21">
        <f>SUM(K7+K21+K41+K49)</f>
        <v>31846931.409999996</v>
      </c>
      <c r="L51" s="21">
        <f>SUM(L7+L21+L41+L49)</f>
        <v>24499963.78</v>
      </c>
      <c r="M51" s="21"/>
      <c r="N51" s="21"/>
      <c r="O51" s="21">
        <f>SUM(C51:N51)</f>
        <v>269993101.3299999</v>
      </c>
    </row>
    <row r="52" spans="1:15" ht="15">
      <c r="A52" s="8" t="s">
        <v>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>
      <c r="A53" s="8" t="s">
        <v>68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37" t="s">
        <v>55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</row>
    <row r="58" spans="1:15" ht="15" customHeight="1">
      <c r="A58" s="38" t="s">
        <v>1</v>
      </c>
      <c r="B58" s="38" t="s">
        <v>2</v>
      </c>
      <c r="C58" s="39" t="s">
        <v>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.75">
      <c r="A59" s="38"/>
      <c r="B59" s="38"/>
      <c r="C59" s="14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14" t="s">
        <v>12</v>
      </c>
      <c r="L59" s="14" t="s">
        <v>13</v>
      </c>
      <c r="M59" s="14" t="s">
        <v>14</v>
      </c>
      <c r="N59" s="14" t="s">
        <v>15</v>
      </c>
      <c r="O59" s="15" t="s">
        <v>16</v>
      </c>
    </row>
    <row r="60" spans="1:15" ht="15.75">
      <c r="A60" s="27" t="s">
        <v>29</v>
      </c>
      <c r="B60" s="21">
        <f aca="true" t="shared" si="6" ref="B60:H60">SUM(B61:B75)</f>
        <v>172000</v>
      </c>
      <c r="C60" s="21">
        <f t="shared" si="6"/>
        <v>0</v>
      </c>
      <c r="D60" s="21">
        <f t="shared" si="6"/>
        <v>0</v>
      </c>
      <c r="E60" s="21">
        <f t="shared" si="6"/>
        <v>0</v>
      </c>
      <c r="F60" s="21">
        <f t="shared" si="6"/>
        <v>0</v>
      </c>
      <c r="G60" s="21">
        <f t="shared" si="6"/>
        <v>0</v>
      </c>
      <c r="H60" s="21">
        <f t="shared" si="6"/>
        <v>0</v>
      </c>
      <c r="I60" s="21">
        <f>SUM(I61:I75)</f>
        <v>0</v>
      </c>
      <c r="J60" s="21">
        <f>SUM(J61:J75)</f>
        <v>0</v>
      </c>
      <c r="K60" s="21">
        <f>SUM(K61:K75)</f>
        <v>0</v>
      </c>
      <c r="L60" s="21">
        <v>0</v>
      </c>
      <c r="M60" s="21"/>
      <c r="N60" s="21"/>
      <c r="O60" s="21">
        <v>0</v>
      </c>
    </row>
    <row r="61" spans="1:15" ht="30" customHeight="1">
      <c r="A61" s="35" t="s">
        <v>30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/>
      <c r="N61" s="18"/>
      <c r="O61" s="18">
        <v>0</v>
      </c>
    </row>
    <row r="62" spans="1:15" ht="30" customHeight="1">
      <c r="A62" s="35" t="s">
        <v>31</v>
      </c>
      <c r="B62" s="18">
        <v>1000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  <c r="N62" s="18"/>
      <c r="O62" s="18">
        <v>0</v>
      </c>
    </row>
    <row r="63" spans="1:15" ht="30" customHeight="1">
      <c r="A63" s="35" t="s">
        <v>32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/>
      <c r="N63" s="18"/>
      <c r="O63" s="18">
        <v>0</v>
      </c>
    </row>
    <row r="64" spans="1:15" ht="30" customHeight="1">
      <c r="A64" s="35" t="s">
        <v>33</v>
      </c>
      <c r="B64" s="18">
        <v>57000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/>
      <c r="N64" s="18"/>
      <c r="O64" s="18">
        <v>0</v>
      </c>
    </row>
    <row r="65" spans="1:15" ht="30" customHeight="1">
      <c r="A65" s="35" t="s">
        <v>34</v>
      </c>
      <c r="B65" s="18">
        <v>1000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/>
      <c r="N65" s="18"/>
      <c r="O65" s="18">
        <v>0</v>
      </c>
    </row>
    <row r="66" spans="1:15" ht="30" customHeight="1">
      <c r="A66" s="35" t="s">
        <v>35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/>
      <c r="N66" s="18"/>
      <c r="O66" s="18">
        <v>0</v>
      </c>
    </row>
    <row r="67" spans="1:15" ht="30" customHeight="1">
      <c r="A67" s="35" t="s">
        <v>36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/>
      <c r="N67" s="18"/>
      <c r="O67" s="18">
        <v>0</v>
      </c>
    </row>
    <row r="68" spans="1:15" ht="30" customHeight="1">
      <c r="A68" s="35" t="s">
        <v>37</v>
      </c>
      <c r="B68" s="18">
        <v>3000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/>
      <c r="N68" s="18"/>
      <c r="O68" s="18">
        <v>0</v>
      </c>
    </row>
    <row r="69" spans="1:15" ht="30" customHeight="1">
      <c r="A69" s="35" t="s">
        <v>38</v>
      </c>
      <c r="B69" s="18">
        <v>16000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/>
      <c r="N69" s="18"/>
      <c r="O69" s="18">
        <v>0</v>
      </c>
    </row>
    <row r="70" spans="1:15" ht="30" customHeight="1">
      <c r="A70" s="35" t="s">
        <v>48</v>
      </c>
      <c r="B70" s="18">
        <v>88000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/>
      <c r="O70" s="18">
        <v>0</v>
      </c>
    </row>
    <row r="71" spans="1:15" ht="30" customHeight="1">
      <c r="A71" s="35" t="s">
        <v>42</v>
      </c>
      <c r="B71" s="18">
        <v>4000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/>
      <c r="N71" s="18"/>
      <c r="O71" s="18">
        <v>0</v>
      </c>
    </row>
    <row r="72" spans="1:15" ht="30" customHeight="1">
      <c r="A72" s="35" t="s">
        <v>56</v>
      </c>
      <c r="B72" s="18">
        <v>1000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/>
      <c r="N72" s="18"/>
      <c r="O72" s="18">
        <v>0</v>
      </c>
    </row>
    <row r="73" spans="1:15" ht="30" customHeight="1">
      <c r="A73" s="35" t="s">
        <v>26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/>
      <c r="N73" s="18"/>
      <c r="O73" s="18">
        <v>0</v>
      </c>
    </row>
    <row r="74" spans="1:15" ht="30" customHeight="1">
      <c r="A74" s="35" t="s">
        <v>27</v>
      </c>
      <c r="B74" s="18">
        <v>1000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/>
      <c r="N74" s="18"/>
      <c r="O74" s="18">
        <v>0</v>
      </c>
    </row>
    <row r="75" spans="1:15" ht="34.5" customHeight="1">
      <c r="A75" s="3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0"/>
      <c r="N75" s="20"/>
      <c r="O75" s="22"/>
    </row>
    <row r="76" spans="1:16" ht="15.75">
      <c r="A76" s="27" t="s">
        <v>46</v>
      </c>
      <c r="B76" s="23">
        <f aca="true" t="shared" si="7" ref="B76:H76">SUM(B77:B83)</f>
        <v>68000</v>
      </c>
      <c r="C76" s="23">
        <f t="shared" si="7"/>
        <v>0</v>
      </c>
      <c r="D76" s="23">
        <f t="shared" si="7"/>
        <v>0</v>
      </c>
      <c r="E76" s="23">
        <f t="shared" si="7"/>
        <v>0</v>
      </c>
      <c r="F76" s="23">
        <f t="shared" si="7"/>
        <v>0</v>
      </c>
      <c r="G76" s="23">
        <f t="shared" si="7"/>
        <v>0</v>
      </c>
      <c r="H76" s="23">
        <f t="shared" si="7"/>
        <v>0</v>
      </c>
      <c r="I76" s="23">
        <f>SUM(I77:I83)</f>
        <v>0</v>
      </c>
      <c r="J76" s="23">
        <f>SUM(J77:J83)</f>
        <v>0</v>
      </c>
      <c r="K76" s="23">
        <f>SUM(K77:K83)</f>
        <v>0</v>
      </c>
      <c r="L76" s="23">
        <v>0</v>
      </c>
      <c r="M76" s="23"/>
      <c r="N76" s="23"/>
      <c r="O76" s="23">
        <v>0</v>
      </c>
      <c r="P76" s="11"/>
    </row>
    <row r="77" spans="1:15" ht="32.25" customHeight="1">
      <c r="A77" s="35" t="s">
        <v>57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/>
      <c r="N77" s="18"/>
      <c r="O77" s="18">
        <v>0</v>
      </c>
    </row>
    <row r="78" spans="1:15" ht="32.25" customHeight="1">
      <c r="A78" s="35" t="s">
        <v>58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/>
      <c r="N78" s="18"/>
      <c r="O78" s="18">
        <v>0</v>
      </c>
    </row>
    <row r="79" spans="1:15" ht="32.25" customHeight="1">
      <c r="A79" s="35" t="s">
        <v>47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/>
      <c r="N79" s="18"/>
      <c r="O79" s="18">
        <v>0</v>
      </c>
    </row>
    <row r="80" spans="1:15" ht="30" customHeight="1">
      <c r="A80" s="35" t="s">
        <v>49</v>
      </c>
      <c r="B80" s="18">
        <v>37000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/>
      <c r="N80" s="18"/>
      <c r="O80" s="18">
        <v>0</v>
      </c>
    </row>
    <row r="81" spans="1:15" ht="30" customHeight="1">
      <c r="A81" s="35" t="s">
        <v>50</v>
      </c>
      <c r="B81" s="18">
        <v>20000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/>
      <c r="N81" s="18"/>
      <c r="O81" s="18">
        <v>0</v>
      </c>
    </row>
    <row r="82" spans="1:15" ht="30" customHeight="1">
      <c r="A82" s="35" t="s">
        <v>51</v>
      </c>
      <c r="B82" s="18">
        <v>11000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/>
      <c r="N82" s="18"/>
      <c r="O82" s="18">
        <v>0</v>
      </c>
    </row>
    <row r="83" spans="1:15" ht="30" customHeight="1">
      <c r="A83" s="35" t="s">
        <v>26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/>
      <c r="N83" s="18"/>
      <c r="O83" s="18">
        <v>0</v>
      </c>
    </row>
    <row r="84" spans="1:15" ht="30" customHeight="1">
      <c r="A84" s="3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6" s="7" customFormat="1" ht="25.5" customHeight="1">
      <c r="A85" s="27" t="s">
        <v>52</v>
      </c>
      <c r="B85" s="23">
        <f aca="true" t="shared" si="8" ref="B85:K85">SUM(B86)</f>
        <v>10000</v>
      </c>
      <c r="C85" s="23">
        <f t="shared" si="8"/>
        <v>0</v>
      </c>
      <c r="D85" s="23">
        <f t="shared" si="8"/>
        <v>0</v>
      </c>
      <c r="E85" s="23">
        <f t="shared" si="8"/>
        <v>0</v>
      </c>
      <c r="F85" s="23">
        <f t="shared" si="8"/>
        <v>0</v>
      </c>
      <c r="G85" s="23">
        <f t="shared" si="8"/>
        <v>0</v>
      </c>
      <c r="H85" s="23">
        <f t="shared" si="8"/>
        <v>0</v>
      </c>
      <c r="I85" s="23">
        <f t="shared" si="8"/>
        <v>0</v>
      </c>
      <c r="J85" s="23">
        <f t="shared" si="8"/>
        <v>0</v>
      </c>
      <c r="K85" s="23">
        <f t="shared" si="8"/>
        <v>0</v>
      </c>
      <c r="L85" s="23">
        <v>0</v>
      </c>
      <c r="M85" s="23"/>
      <c r="N85" s="23"/>
      <c r="O85" s="23">
        <v>0</v>
      </c>
      <c r="P85" s="34"/>
    </row>
    <row r="86" spans="1:15" s="5" customFormat="1" ht="25.5" customHeight="1">
      <c r="A86" s="36" t="s">
        <v>53</v>
      </c>
      <c r="B86" s="18">
        <v>10000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/>
      <c r="N86" s="20"/>
      <c r="O86" s="18">
        <v>0</v>
      </c>
    </row>
    <row r="87" spans="1:15" ht="15.75">
      <c r="A87" s="33" t="s">
        <v>54</v>
      </c>
      <c r="B87" s="21">
        <f aca="true" t="shared" si="9" ref="B87:I87">B85+B76+B60</f>
        <v>250000</v>
      </c>
      <c r="C87" s="21">
        <f t="shared" si="9"/>
        <v>0</v>
      </c>
      <c r="D87" s="21">
        <f t="shared" si="9"/>
        <v>0</v>
      </c>
      <c r="E87" s="21">
        <f t="shared" si="9"/>
        <v>0</v>
      </c>
      <c r="F87" s="21">
        <f t="shared" si="9"/>
        <v>0</v>
      </c>
      <c r="G87" s="21">
        <f t="shared" si="9"/>
        <v>0</v>
      </c>
      <c r="H87" s="21">
        <f t="shared" si="9"/>
        <v>0</v>
      </c>
      <c r="I87" s="21">
        <f t="shared" si="9"/>
        <v>0</v>
      </c>
      <c r="J87" s="21">
        <f>J85+J76+J60</f>
        <v>0</v>
      </c>
      <c r="K87" s="21">
        <f>K85+K76+K60</f>
        <v>0</v>
      </c>
      <c r="L87" s="21">
        <v>0</v>
      </c>
      <c r="M87" s="21"/>
      <c r="N87" s="21"/>
      <c r="O87" s="21">
        <v>0</v>
      </c>
    </row>
    <row r="88" ht="15">
      <c r="A88" s="8" t="s">
        <v>61</v>
      </c>
    </row>
    <row r="89" ht="15">
      <c r="A89" s="8" t="str">
        <f>A53</f>
        <v>Data da última atualização: 09/11/2022</v>
      </c>
    </row>
    <row r="92" spans="1:15" ht="15.75">
      <c r="A92" s="37" t="s">
        <v>59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</row>
    <row r="94" spans="1:15" ht="15" customHeight="1">
      <c r="A94" s="38" t="s">
        <v>1</v>
      </c>
      <c r="B94" s="38" t="s">
        <v>2</v>
      </c>
      <c r="C94" s="39" t="s">
        <v>3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5.75">
      <c r="A95" s="38"/>
      <c r="B95" s="38"/>
      <c r="C95" s="14" t="s">
        <v>4</v>
      </c>
      <c r="D95" s="14" t="s">
        <v>5</v>
      </c>
      <c r="E95" s="14" t="s">
        <v>6</v>
      </c>
      <c r="F95" s="14" t="s">
        <v>7</v>
      </c>
      <c r="G95" s="14" t="s">
        <v>8</v>
      </c>
      <c r="H95" s="14" t="s">
        <v>9</v>
      </c>
      <c r="I95" s="14" t="s">
        <v>10</v>
      </c>
      <c r="J95" s="14" t="s">
        <v>11</v>
      </c>
      <c r="K95" s="14" t="s">
        <v>12</v>
      </c>
      <c r="L95" s="14" t="s">
        <v>13</v>
      </c>
      <c r="M95" s="14" t="s">
        <v>14</v>
      </c>
      <c r="N95" s="14" t="s">
        <v>15</v>
      </c>
      <c r="O95" s="15" t="s">
        <v>16</v>
      </c>
    </row>
    <row r="96" spans="1:16" ht="15.75">
      <c r="A96" s="27" t="s">
        <v>29</v>
      </c>
      <c r="B96" s="21">
        <f aca="true" t="shared" si="10" ref="B96:H96">SUM(B97:B99)</f>
        <v>0</v>
      </c>
      <c r="C96" s="21">
        <f t="shared" si="10"/>
        <v>0</v>
      </c>
      <c r="D96" s="21">
        <f t="shared" si="10"/>
        <v>0</v>
      </c>
      <c r="E96" s="21">
        <f t="shared" si="10"/>
        <v>0</v>
      </c>
      <c r="F96" s="21">
        <f t="shared" si="10"/>
        <v>0</v>
      </c>
      <c r="G96" s="21">
        <f t="shared" si="10"/>
        <v>0</v>
      </c>
      <c r="H96" s="21">
        <f t="shared" si="10"/>
        <v>0</v>
      </c>
      <c r="I96" s="21">
        <f>SUM(I97:I99)</f>
        <v>0</v>
      </c>
      <c r="J96" s="21">
        <f>SUM(J97:J99)</f>
        <v>0</v>
      </c>
      <c r="K96" s="21">
        <f>SUM(K97:K99)</f>
        <v>0</v>
      </c>
      <c r="L96" s="21">
        <v>0</v>
      </c>
      <c r="M96" s="21"/>
      <c r="N96" s="21"/>
      <c r="O96" s="21">
        <v>0</v>
      </c>
      <c r="P96" s="11"/>
    </row>
    <row r="97" spans="1:15" ht="30" customHeight="1">
      <c r="A97" s="35" t="s">
        <v>30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/>
      <c r="N97" s="18"/>
      <c r="O97" s="18">
        <v>0</v>
      </c>
    </row>
    <row r="98" spans="1:15" ht="29.25" customHeight="1">
      <c r="A98" s="35" t="s">
        <v>33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/>
      <c r="N98" s="18"/>
      <c r="O98" s="18">
        <v>0</v>
      </c>
    </row>
    <row r="99" spans="1:15" ht="30" customHeight="1">
      <c r="A99" s="35" t="s">
        <v>48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/>
      <c r="N99" s="18"/>
      <c r="O99" s="18">
        <v>0</v>
      </c>
    </row>
    <row r="100" spans="1:15" ht="29.25" customHeight="1">
      <c r="A100" s="3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0"/>
      <c r="O100" s="22"/>
    </row>
    <row r="101" spans="1:15" ht="15.75">
      <c r="A101" s="27" t="s">
        <v>46</v>
      </c>
      <c r="B101" s="23">
        <f>SUM(B102)</f>
        <v>0</v>
      </c>
      <c r="C101" s="23">
        <f>SUM(C102)</f>
        <v>0</v>
      </c>
      <c r="D101" s="23">
        <f>SUM(D102)</f>
        <v>0</v>
      </c>
      <c r="E101" s="23">
        <f>SUM(E102)</f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/>
      <c r="N101" s="23"/>
      <c r="O101" s="23">
        <v>0</v>
      </c>
    </row>
    <row r="102" spans="1:15" ht="32.25" customHeight="1">
      <c r="A102" s="35" t="s">
        <v>47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/>
      <c r="N102" s="18"/>
      <c r="O102" s="18">
        <v>0</v>
      </c>
    </row>
    <row r="103" spans="1:15" ht="15.75">
      <c r="A103" s="33" t="s">
        <v>54</v>
      </c>
      <c r="B103" s="21">
        <f aca="true" t="shared" si="11" ref="B103:I103">B101+B96</f>
        <v>0</v>
      </c>
      <c r="C103" s="21">
        <f t="shared" si="11"/>
        <v>0</v>
      </c>
      <c r="D103" s="21">
        <f t="shared" si="11"/>
        <v>0</v>
      </c>
      <c r="E103" s="21">
        <f t="shared" si="11"/>
        <v>0</v>
      </c>
      <c r="F103" s="21">
        <f t="shared" si="11"/>
        <v>0</v>
      </c>
      <c r="G103" s="21">
        <f t="shared" si="11"/>
        <v>0</v>
      </c>
      <c r="H103" s="21">
        <f t="shared" si="11"/>
        <v>0</v>
      </c>
      <c r="I103" s="21">
        <f t="shared" si="11"/>
        <v>0</v>
      </c>
      <c r="J103" s="21">
        <f>J101+J96</f>
        <v>0</v>
      </c>
      <c r="K103" s="21">
        <f>K101+K96</f>
        <v>0</v>
      </c>
      <c r="L103" s="21">
        <v>0</v>
      </c>
      <c r="M103" s="21"/>
      <c r="N103" s="21"/>
      <c r="O103" s="21">
        <v>0</v>
      </c>
    </row>
    <row r="104" ht="15">
      <c r="A104" s="8" t="s">
        <v>61</v>
      </c>
    </row>
    <row r="105" ht="15">
      <c r="A105" s="8" t="str">
        <f>A53</f>
        <v>Data da última atualização: 09/11/2022</v>
      </c>
    </row>
    <row r="107" ht="14.25">
      <c r="A107" t="s">
        <v>62</v>
      </c>
    </row>
    <row r="108" ht="14.25">
      <c r="A108" t="s">
        <v>63</v>
      </c>
    </row>
    <row r="109" ht="14.25">
      <c r="A109" t="s">
        <v>64</v>
      </c>
    </row>
    <row r="110" ht="14.25">
      <c r="A110" t="s">
        <v>65</v>
      </c>
    </row>
    <row r="143" ht="14.25">
      <c r="A143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2:O92"/>
    <mergeCell ref="A94:A95"/>
    <mergeCell ref="B94:B95"/>
    <mergeCell ref="C94:O94"/>
  </mergeCells>
  <printOptions/>
  <pageMargins left="0.2362204724409449" right="0.2362204724409449" top="0.2755905511811024" bottom="0.7480314960629921" header="0" footer="0.31496062992125984"/>
  <pageSetup fitToHeight="0" fitToWidth="1" horizontalDpi="300" verticalDpi="3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Marchel Bruno Souza Costa</cp:lastModifiedBy>
  <cp:lastPrinted>2022-11-10T14:35:26Z</cp:lastPrinted>
  <dcterms:created xsi:type="dcterms:W3CDTF">2022-05-05T17:39:36Z</dcterms:created>
  <dcterms:modified xsi:type="dcterms:W3CDTF">2022-11-10T14:36:01Z</dcterms:modified>
  <cp:category/>
  <cp:version/>
  <cp:contentType/>
  <cp:contentStatus/>
</cp:coreProperties>
</file>