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9.Setembro\"/>
    </mc:Choice>
  </mc:AlternateContent>
  <bookViews>
    <workbookView xWindow="0" yWindow="0" windowWidth="28800" windowHeight="12315"/>
  </bookViews>
  <sheets>
    <sheet name="Bens" sheetId="1" r:id="rId1"/>
    <sheet name="Locações" sheetId="2" r:id="rId2"/>
    <sheet name="Serviços" sheetId="3" r:id="rId3"/>
    <sheet name="Obras" sheetId="4" r:id="rId4"/>
  </sheets>
  <externalReferences>
    <externalReference r:id="rId5"/>
  </externalReferences>
  <definedNames>
    <definedName name="_xlnm._FilterDatabase" localSheetId="0" hidden="1">Bens!$F$1:$F$15</definedName>
    <definedName name="_xlnm._FilterDatabase" localSheetId="1" hidden="1">Locações!$D$1:$D$21</definedName>
    <definedName name="_xlnm._FilterDatabase" localSheetId="2" hidden="1">Serviços!$D$1:$D$157</definedName>
    <definedName name="_xlnm.Print_Area" localSheetId="3">Obras!$A$1:$M$14</definedName>
    <definedName name="_xlnm.Print_Area" localSheetId="2">Serviços!$A$1:$M$66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A2" i="4"/>
  <c r="A62" i="3" l="1"/>
  <c r="L58" i="3"/>
  <c r="L57" i="3"/>
  <c r="L56" i="3"/>
  <c r="L55" i="3"/>
  <c r="L54" i="3"/>
  <c r="L53" i="3"/>
  <c r="L52" i="3"/>
  <c r="L51" i="3"/>
  <c r="L48" i="3"/>
  <c r="L46" i="3"/>
  <c r="L45" i="3"/>
  <c r="L41" i="3"/>
  <c r="L40" i="3"/>
  <c r="L39" i="3"/>
  <c r="L37" i="3"/>
  <c r="L36" i="3"/>
  <c r="L34" i="3"/>
  <c r="L33" i="3"/>
  <c r="L32" i="3"/>
  <c r="L31" i="3"/>
  <c r="L27" i="3"/>
  <c r="L26" i="3"/>
  <c r="L25" i="3"/>
  <c r="L24" i="3"/>
  <c r="L23" i="3"/>
  <c r="L20" i="3"/>
  <c r="L19" i="3"/>
  <c r="L15" i="3"/>
  <c r="L14" i="3"/>
  <c r="L13" i="3"/>
  <c r="L7" i="3"/>
  <c r="A2" i="3"/>
  <c r="A18" i="2" l="1"/>
  <c r="L16" i="2"/>
  <c r="L15" i="2"/>
  <c r="L13" i="2"/>
  <c r="L12" i="2"/>
  <c r="L11" i="2"/>
  <c r="L9" i="2"/>
  <c r="A2" i="2"/>
  <c r="L7" i="1" l="1"/>
</calcChain>
</file>

<file path=xl/sharedStrings.xml><?xml version="1.0" encoding="utf-8"?>
<sst xmlns="http://schemas.openxmlformats.org/spreadsheetml/2006/main" count="547" uniqueCount="315">
  <si>
    <t>SETEMBRO/2023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</si>
  <si>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</si>
  <si>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</si>
  <si>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</si>
  <si>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</si>
  <si>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</si>
  <si>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</si>
  <si>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</si>
  <si>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</si>
  <si>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</si>
  <si>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</si>
  <si>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</si>
  <si>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</si>
  <si>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</si>
  <si>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</si>
  <si>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</si>
  <si>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SETEMBRO</t>
  </si>
  <si>
    <t xml:space="preserve"> MWP AMORIM LTDA</t>
  </si>
  <si>
    <t>Liquidação da NE nº 2023NE0001039 - Ref. aquisição de itens de mobiliário (TOMBO: 19563, 19564, 19565) - conforme NF-e n° 356 e SEI 2023.020615.</t>
  </si>
  <si>
    <t>356/2023</t>
  </si>
  <si>
    <t>3273/2023</t>
  </si>
  <si>
    <t>-</t>
  </si>
  <si>
    <t>2023.020615</t>
  </si>
  <si>
    <t xml:space="preserve"> ER SOLUÇÕES INFORMÁTICA</t>
  </si>
  <si>
    <t>Liquidação da NE nº 2023NE0000309 - Ref. a aquisição de unidades de microcomputadores TIPO 2 – “WorkStation Torre” (Tombos N° 18960 a 18965), ref. ao C.A. 018/2022 - MP/PGJ 1º T.A, conf. NF-e n° 177 e SEI 2023.020937.</t>
  </si>
  <si>
    <t>177/2023</t>
  </si>
  <si>
    <t>3274/2023</t>
  </si>
  <si>
    <t>2023.020937</t>
  </si>
  <si>
    <t xml:space="preserve"> F ALVES DOS SANTOS JUNIOR</t>
  </si>
  <si>
    <t>Liquidação da NE nº 2023NE0000050 - Referente a aquisição de material de consumo (fornecimento de água mineral em galão de 20l), para suprir as necessidades da PGJ/AM, conforme NF-e nº 970 e SEI 2023.021187.</t>
  </si>
  <si>
    <t>970/2023</t>
  </si>
  <si>
    <t>3344/2023</t>
  </si>
  <si>
    <t>2023.021187</t>
  </si>
  <si>
    <t>Fonte da informação: Sistema eletronico de informações (SEI) e sistema AFI. DOF/MPAM.</t>
  </si>
  <si>
    <t>Data da última atualização: 03/10/2023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</si>
  <si>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</si>
  <si>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</si>
  <si>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</si>
  <si>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</si>
  <si>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 SENCINET BRASIL SERVICOS DE TELECOMUNICACOES LTDA</t>
  </si>
  <si>
    <t>Liquidação da NE nº 2023NE0000028 - Ref. a serviço de Locação de equipamentos para links de comunicação, conf. C.A. n° 022/2021- 1° T.A. MP/PGJ, ref. a maio/2023, conf. NFS-e n° 017293 e SEI 2023.015339.</t>
  </si>
  <si>
    <t>Fatura nº 17293</t>
  </si>
  <si>
    <t>3111/2023</t>
  </si>
  <si>
    <t>2023.015339</t>
  </si>
  <si>
    <t>Liquidação da NE nº 2022NE0001566 - Ref. a serviço de Locação de equipamentos para links de comunicação, conf. C.A. n° 022/2021- 1° T.A. MP/PGJ, ref. a jul/2023, conf. fatura n° 017538 e SEI 2023.017960.</t>
  </si>
  <si>
    <t>Fatura nº 17538</t>
  </si>
  <si>
    <t>3115/2023</t>
  </si>
  <si>
    <t>2023.017960</t>
  </si>
  <si>
    <t xml:space="preserve"> COENCIL EMPREENDIMENTOS IMOBILIÁRIOS LTDA</t>
  </si>
  <si>
    <t>Liquidação da NE nº 2023NE0000012 - Ref. a locação de imóvel, ref. a  AGOSTO/2023, conf. 2º T.A. nº 032/2018-MP/PGJ, conf. Recibo de Aluguel N° 059/2023 e SEI 2023.019483.</t>
  </si>
  <si>
    <t>Recibo nº 59/2023</t>
  </si>
  <si>
    <t>3132/2023</t>
  </si>
  <si>
    <t>2023.019483</t>
  </si>
  <si>
    <t>Liquidação da NE nº 2023NE0000026 - Ref. a serviço de Locação de equipamentos, de acordo com o C.A. n° 013/2021-MP/PGJ - 1ª TA, referente a julho/2023, conforme NFSe/Fatura n° 017537 e SEI 2023.017962.</t>
  </si>
  <si>
    <t>Fatura nº 17537</t>
  </si>
  <si>
    <t>3134/2023</t>
  </si>
  <si>
    <t>2023.017962</t>
  </si>
  <si>
    <t xml:space="preserve"> VANIAS BATISTA MENDONÇA</t>
  </si>
  <si>
    <t>Liquidação da NE nº 2023NE0000015 - Ref. a locação de imóvel, relativo ao mês de AGOSTO/2023, nos termos do contrato administrativo nº 033/2019-MP/PGJ -1º T.A., conf. Recibo de Aluguel nº 08/2023 e SEI 2023.019351.</t>
  </si>
  <si>
    <t>Recibo nº 08/2023</t>
  </si>
  <si>
    <t>3154/2023</t>
  </si>
  <si>
    <t>2023.019351</t>
  </si>
  <si>
    <t xml:space="preserve"> ALVES LIRA LTDA</t>
  </si>
  <si>
    <t xml:space="preserve">Liquidação da NE nº 2023NE0000043 - Ref. a Locação de imóvel, referente ao período de AGOSTO/2023, nos termos do CA nº 016/2020-MP/PGJ, conf. Atesto 98 e SEI 2023.019705.
</t>
  </si>
  <si>
    <t>3202/2023</t>
  </si>
  <si>
    <t>2023.019705</t>
  </si>
  <si>
    <t xml:space="preserve"> GABRIEL AGUIAR DE LIMA</t>
  </si>
  <si>
    <t xml:space="preserve">Liquidação da NE nº 2023NE0000053 - Ref. a Locação do imóvel, referente a AGOSTO/2023, conforme Recibo s/nº - C.A. 031/2021-MP/PGJ e SEI 2023.019941.
</t>
  </si>
  <si>
    <t>3204/2023</t>
  </si>
  <si>
    <t>2023.019941</t>
  </si>
  <si>
    <t xml:space="preserve"> JOSIELE SILVA DE SOUZA</t>
  </si>
  <si>
    <t>Liquidação da NE nº 2023NE0000072 - Ref. a Locação de imóvel, ref. a AGOSTO/2023, conf. 1º T.A. ao C.T. nº 003/2023-MP/PGJ, conforme Recibo de Aluguel S/Nº e SEI 2023.019924.</t>
  </si>
  <si>
    <t>3205/2023</t>
  </si>
  <si>
    <t>2023.019924</t>
  </si>
  <si>
    <t xml:space="preserve"> SAMUEL MENDES DA SILVA</t>
  </si>
  <si>
    <t>Liquidação da NE nº 2023NE0000468 - Ref. a Locação de imóvel na comarca de Juruá/AM, referente a AGOSTO/2023, conforme 2º Termo Aditivo ao CA nº 004/2021-MP/PGJ, Recibo de Aluguel s/nº e demais documentos do PI-SEI 2023.020231.</t>
  </si>
  <si>
    <t>3245/2023</t>
  </si>
  <si>
    <t>2023.020231</t>
  </si>
  <si>
    <t xml:space="preserve"> JOZIVAN DOS SANTOS SOUZA</t>
  </si>
  <si>
    <t>Liquidação da NE nº 2023NE0000337 - Ref. a Locação de imóvel da Promotoria de Justiça da Comarca de Barreirinha/AM, em AGOSTO/2023, conf. 1º T.A. do C.A. nº 006/2023-MP/PGJ, conf. Recibo de Aluguel s/n e SEI 2023.020472.</t>
  </si>
  <si>
    <t>3335/2023</t>
  </si>
  <si>
    <t>2023.020472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</si>
  <si>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</si>
  <si>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AGOSTO</t>
  </si>
  <si>
    <t xml:space="preserve"> BOM TEMPO INDUSTRIA E COMERCIO LTDA</t>
  </si>
  <si>
    <t>Liquidação da NE nº 2023NE0001001 - Ref. a instalação de estrutura tubular metálica em balanço, coberta com tela de polietileno de alta densidade, conforme NF-e 150 e demais documentos no PI-SEI 2023.018555.</t>
  </si>
  <si>
    <t>150/2023</t>
  </si>
  <si>
    <t>3081/2023</t>
  </si>
  <si>
    <t>2023.018555</t>
  </si>
  <si>
    <t xml:space="preserve"> MONGERAL</t>
  </si>
  <si>
    <t>Liquidação da NE nº 2023NE0001252 - Ref. a serviço de seguro coletivo contra acidentes pessoais para Estagiários, conf. fatura n° 1 (Competência de 13/06/2023 a 12/07/2023) ao C.A. 004/2023 - MP/PGJ e SEI 2023.018094.</t>
  </si>
  <si>
    <t>Fatura n° 001</t>
  </si>
  <si>
    <t>3082/2023</t>
  </si>
  <si>
    <t>2023.018094</t>
  </si>
  <si>
    <t xml:space="preserve"> PRIME CONSULTORIA E ASSESSORIA EMPRESARIAL LTDA</t>
  </si>
  <si>
    <t>Liquidação da NE nº 2023NE0000414 - Ref. a gerenciamento de prestação de serviço (Período 01/05/2023 A 31/05/2023), C.A. 007/2023-MP/PGJ, conf. as NFS-e n° 1676015 e SEI 2023.018225.</t>
  </si>
  <si>
    <t>1676015/2023</t>
  </si>
  <si>
    <t>3083/2023</t>
  </si>
  <si>
    <t>2023.018225</t>
  </si>
  <si>
    <t>Liquidação da NE nº 2023NE0000415 - Ref. a serviço de gerenciamento de fornecimento de peças, no período de 01/05/2023 A 31/05/2023, c.a.007/2023-MP/PGJ, conf. as NFS-e n° 1676016 e SEI 2023.018225.</t>
  </si>
  <si>
    <t>1676016/2023</t>
  </si>
  <si>
    <t>3084/2023</t>
  </si>
  <si>
    <t>Liquidação da NE nº 2023NE0000414 - Ref. a prestação de serviço, C.A. 007/2023, conf. as NFS-e n° 01719244 e SEI 2023.018227.</t>
  </si>
  <si>
    <t xml:space="preserve"> 1719244/2023</t>
  </si>
  <si>
    <t>3087/2023</t>
  </si>
  <si>
    <t>2023.018227</t>
  </si>
  <si>
    <t>Liquidação da NE nº 2023NE0000415 - "Ref. a gerenciamento de fornecimento de peças, no período de 01/06/2023 a 30/06/2023, C.A. 007/2023, conf. NFS-e n° 1719245 e SEI 2023.018227.</t>
  </si>
  <si>
    <t>1719245/2023</t>
  </si>
  <si>
    <t>3088/2023</t>
  </si>
  <si>
    <t xml:space="preserve"> MOVLEADS AGENCIA DE MARKETING DIGITAL LTDA.</t>
  </si>
  <si>
    <t>Liquidação da NE nº 2023NE0000054 - REF. a serviço de despesas de design gráfico, conforme NFS-e 205, referente ao C.A. 030/2022 e SEI 2023.018596.</t>
  </si>
  <si>
    <t>205/2023</t>
  </si>
  <si>
    <t>3089/2023</t>
  </si>
  <si>
    <t>2023.018596</t>
  </si>
  <si>
    <t xml:space="preserve"> SIDI SERVIÇOS DE COMUNICAÇAO LTDA  ME</t>
  </si>
  <si>
    <t xml:space="preserve">Liquidação da NE nº 2023NE0000746 - Ref. a serviços de provimento de circuitos terrestres, ref. a  JULHO/2023, conf. NFS-e nº 14424 - C.A. 013/2023 e SEI 2023.018859. (1/2) </t>
  </si>
  <si>
    <t>14424/2023</t>
  </si>
  <si>
    <t>3090/2023</t>
  </si>
  <si>
    <t>2023.018859</t>
  </si>
  <si>
    <t xml:space="preserve">Liquidação da NE nº 2023NE0000747 - Ref. a serviços contemplando o fornecimento de equipamentos, ref. a JULHO/2023, conf. NFS-e nº 14424 - C.A. 013/2023 e SEI 2023.018859. (2/2) </t>
  </si>
  <si>
    <t>3091/2023</t>
  </si>
  <si>
    <t>Liquidação da NE nº 2023NE0000029 - Ref. a serviço de Comunicação de Dados e Circuito Dedicado de Com. Dados, conf. C.A. n° 022/2021- 1° T.A. MP/PGJ, ref. a maio/2023, conf. NFS-e n° 007331 e SEI 2023.015339.</t>
  </si>
  <si>
    <t>7331/2023</t>
  </si>
  <si>
    <t>3112/2023</t>
  </si>
  <si>
    <t>Liquidação da NE nº 2023NE0001313 - Ref. a serviço de provimento de dados bidirecional, conf. o C.A. n° 022/2021- 2° T.A. MP/PGJ, ref. a Julho/2023, conf. NFS-e n° 011788 e SEI 2023.015361.</t>
  </si>
  <si>
    <t>11788/2023</t>
  </si>
  <si>
    <t>3113/2023</t>
  </si>
  <si>
    <t>2023.015361</t>
  </si>
  <si>
    <t>Liquidação da NE nº 2023NE0000029 - Ref. a serviço de Comunicação de Dados e Circuito Dedicado de Com. Dados, conf. C.A. n° 022/2021- 1° T.A. MP/PGJ, ref. a jul/2023, conf. NFS-e n° 007598 e SEI 2023.017960.</t>
  </si>
  <si>
    <t>7598/2023</t>
  </si>
  <si>
    <t>3114/2023</t>
  </si>
  <si>
    <t xml:space="preserve"> AMAZONAS ENERGIA S/A</t>
  </si>
  <si>
    <t>Liquidação da NE nº 2023NE0000041 -  Ref. a fornecimento de energia elétrica para a UNAD BH, relativo ao mês de JULHO/2023, CA. nº 010/2021-MP/PGJ, conforme Fatura nº 76460899 e SEI 2023.017384 (parte 1).</t>
  </si>
  <si>
    <t>Fatura nº 76460899</t>
  </si>
  <si>
    <t>3116/2023</t>
  </si>
  <si>
    <t xml:space="preserve">2023.017384 </t>
  </si>
  <si>
    <t xml:space="preserve">Liquidação da NE nº 2023NE0000041 -  Ref. a fornecimento de energia elétrica para a UNAD BH, relativo ao mês de JULHO/2023, CA. nº 010/2021-MP/PGJ, conforme Fatura nº 76460899 e SEI 2023.017384 (parte 2).
</t>
  </si>
  <si>
    <t>3117/2023</t>
  </si>
  <si>
    <t xml:space="preserve">Liquidação da NE nº 2023NE0000027 - Ref. a serviço Comunicação de Dados e Circuito Dedicado de Com.Dados, de acordo com o C.A. n° 013/2021-MP/PGJ - 1ª TA, referente a julho/2023, conforme NFSe/Fatura n° 007597 e SEI 2023.017962.
</t>
  </si>
  <si>
    <t>7597/2023</t>
  </si>
  <si>
    <t>3135/2023</t>
  </si>
  <si>
    <t xml:space="preserve">Liquidação da NE nº 2023NE0000027 - Ref. a serviço Comunicação de Dados e Circuito Dedicado de Com.Dados, de acordo com o C.A. n° 013/2021-MP/PGJ - 1ª TA, referente a julho/2023, conforme NFSe/Fatura n° 011901 e SEI 2023.017962.
</t>
  </si>
  <si>
    <t>11901/2023</t>
  </si>
  <si>
    <t>3136/2023</t>
  </si>
  <si>
    <t xml:space="preserve"> SOFTPLAN PLANEJAMENTO E SISTEMAS LTDA</t>
  </si>
  <si>
    <t xml:space="preserve">Liquidação da NE nº 2023NE0000032 "- Ref. a Prestação de serviços sobre Infraestrutura, em Junho/2023, conf. NFS-e 572860 - C.A. 019/2021-MP/PGJ
e SEI 2023.016913."
</t>
  </si>
  <si>
    <t>572860/2023</t>
  </si>
  <si>
    <t>3137/2023</t>
  </si>
  <si>
    <t>2023.016913</t>
  </si>
  <si>
    <t>Liquidação da NE nº 2023NE0000084 - Ref. a Prestação do serviço de suporte de primeiro nível, em Junho/2023, conf. Contrato n° 019/2021- 1° T.A. - MP/PGJ, conforme NFS-e 572859 e SEI 2023.016906.</t>
  </si>
  <si>
    <t>572859/2023</t>
  </si>
  <si>
    <t>3138/2023</t>
  </si>
  <si>
    <t>2023.016906</t>
  </si>
  <si>
    <t>Liquidação da NE nº 2023NE0000084 - Ref. a Prestação de serviços de Sustentação, correspondente ao mês de JUNHO/2023, conforme NFS-e 572857 e demais documentos no PI-SEI 2023.016902 - C.A. 019/2021-MP/PGJ - 1° TA.</t>
  </si>
  <si>
    <t>572857/2023</t>
  </si>
  <si>
    <t>3139/2023</t>
  </si>
  <si>
    <t>2023.016902</t>
  </si>
  <si>
    <t>Liquidação da NE nº 2023NE0000441 - Ref. a serviço de conectividade ponto a ponto, referente a JULHO/2023, conf. C.A. 002/2022-MP/PGJ - 1ºTA, NFS-e n° 14425 e SEI 2023.018858.</t>
  </si>
  <si>
    <t>14425/2023</t>
  </si>
  <si>
    <t>3140/2023</t>
  </si>
  <si>
    <t>2023.018858</t>
  </si>
  <si>
    <t xml:space="preserve"> MÓDULO ENGENHARIA CONSULTORIA E GERENCIA PREDIAL LTDA</t>
  </si>
  <si>
    <t>Liquidação da NE nº 2023NE0000845 - Ref. a Prestação de serviço de manutenção preventiva e corretiva, de acordo com o C.A. n° 015/2023 – MP/PGJ, referente a JULHO/2023, conforme NFS-e n° 9159 e demais documentos no PI-SEI 2023.017368.</t>
  </si>
  <si>
    <t>9159/2023</t>
  </si>
  <si>
    <t>3141/2023</t>
  </si>
  <si>
    <t>2023.017368</t>
  </si>
  <si>
    <t xml:space="preserve"> RH CURSOS E TREINAMENTO EMPRESARIAL LTDA  ME</t>
  </si>
  <si>
    <t>Liquidação da NE nº 2022NE0002630 - Ref. a serviços de consultoria para a orientação Sistema eSocial, conforme NFS-e n° 20 e SEI 2023.019213.</t>
  </si>
  <si>
    <t>20/2023</t>
  </si>
  <si>
    <t>3157/2023</t>
  </si>
  <si>
    <t>2023.019213</t>
  </si>
  <si>
    <t xml:space="preserve"> CENTRO BRASILEIRO DE PESQUISA EM AVALIACAO E SELECAO E DE PROMOCAO DE EVENTOS CEBRASPE</t>
  </si>
  <si>
    <t>Liquidação da NE nº 2022NE0000821 - Ref. a realização de concurso público, ref. à 3ª Parcela, após a divulgação do resultado final do Exame psicotécnico e exame de higidez física e mental, conf. NFS-e n° 287 e SEI 2023.018546, C.A. 008/2022 – MP/PGJ.</t>
  </si>
  <si>
    <t>287/2023</t>
  </si>
  <si>
    <t>3158/2023</t>
  </si>
  <si>
    <t>2023.018546</t>
  </si>
  <si>
    <t xml:space="preserve"> EMPRESA BRASILEIRA DE CORREIOS E TELEGRAFOS EBCT</t>
  </si>
  <si>
    <t>Liquidação da NE nº 2023NE0000048 - Ref. a serviços e venda de produtos, referente a AGO/2023, conf. fatura n° 68468 e demais documentos no PI-SEI 2023.020105 - C.A. 035/2021 - 1° T.A.</t>
  </si>
  <si>
    <t>Fatura nº 68468</t>
  </si>
  <si>
    <t>3200/2023</t>
  </si>
  <si>
    <t xml:space="preserve">2023.020105 </t>
  </si>
  <si>
    <t xml:space="preserve"> CASA NOVA ENGENHARIA E CONSULTORIA LTDA  ME</t>
  </si>
  <si>
    <t xml:space="preserve">Liquidação da NE nº 2023NE0000998 - Ref. a serviço de operação e manutenção preventiva e corretiva, referente à 4ª (terceira) Medição, conf. NFS-e 525 e SEI 2023.019929, C.A. 2º T.A. ao 008/2021 - MP/PGJ.
</t>
  </si>
  <si>
    <t>525/2023</t>
  </si>
  <si>
    <t>3201/2023</t>
  </si>
  <si>
    <t>2023.019929</t>
  </si>
  <si>
    <t xml:space="preserve"> TELEFONICA BRASIL S.A.</t>
  </si>
  <si>
    <t xml:space="preserve">Liquidação da NE nº 2023NE0001459 - Ref. a Prestação de Serviços Móvel Pessoal – SMP, nos termos do CA nº 016/2023 – MP/PGJ, referente ao mês de AGOSTO/2023, conforme Fatura nº 0345991343 e demais documentos do PI-SEI 2023.020104.
</t>
  </si>
  <si>
    <t>Fatura nº 0345991343</t>
  </si>
  <si>
    <t>3206/2023</t>
  </si>
  <si>
    <t>2023.020104</t>
  </si>
  <si>
    <t>Liquidação da NE nº 2023NE0000259 - Ref. a serviço de fornecimento de energia elétrica dos Prédios Sede e Anexo Administrativo, ref. a AGO/2023, nos termos do CA n° 002/2019 – MP/PGJ – 4º TA, conf. fatura agrupada n° 0086993-7 e SEI 2023.020171.</t>
  </si>
  <si>
    <t>Fatura nº 869937-08/2023</t>
  </si>
  <si>
    <t>3217/2023</t>
  </si>
  <si>
    <t>2023.020171</t>
  </si>
  <si>
    <t xml:space="preserve">Liquidação da NE nº 2023NE0000845 - Ref. a serviço de manutenção preventiva e corretiva, conf. C.A. n° 015/2023 – MP/PGJ, referente a MAIO/2023, conforme NFS-e n° 7674 e SEI 2023.012027.
</t>
  </si>
  <si>
    <t>7674/2023</t>
  </si>
  <si>
    <t>3218/2023</t>
  </si>
  <si>
    <t>2023.012027</t>
  </si>
  <si>
    <t xml:space="preserve"> EFICAZ ASSESSORIA DE COMUNICAÇÃO LTDA</t>
  </si>
  <si>
    <t>Liquidação da NE nº 2023NE0000258 - Ref. a serviços de Mailing e clipping jornalístico online. Período:01/08/2023 à 31/08/2023, conforme NFS-e n° 1138 e SEI 2023.019773 - C.A. 001/2022 - MP/PGJ.</t>
  </si>
  <si>
    <t>1138/2023</t>
  </si>
  <si>
    <t>3219/2023</t>
  </si>
  <si>
    <t xml:space="preserve">2023.019773 </t>
  </si>
  <si>
    <t xml:space="preserve"> PRODAM PROCESSAMENTO DE DADOS AMAZONAS SA</t>
  </si>
  <si>
    <t>Liquidação da NE nº 2023NE0001314 - Ref. a Serviços de execução de Sistema AJURI, no mês de agosto/2023, conf. 2º TA do C.A. nº 012/2021-MP/PGJ - 2º TA, conf. NFS-e nº 40022 e SEI 2023.019861.</t>
  </si>
  <si>
    <t>40022/2023</t>
  </si>
  <si>
    <t>3220/2023</t>
  </si>
  <si>
    <t>2023.019861</t>
  </si>
  <si>
    <t xml:space="preserve"> JF TECNOLOGIA LTDA - ME</t>
  </si>
  <si>
    <t>Liquidação da NE nº 2023NE0001221 - Ref. a serviços continuados de limpeza e conservação no mês de AGOSTO/2023, conf. contrato 010/2020 - 4º TA, NFS-e 5600 e SEI 2023.019518.</t>
  </si>
  <si>
    <t>5600/2023</t>
  </si>
  <si>
    <t>3223/2023</t>
  </si>
  <si>
    <t>2023.019518</t>
  </si>
  <si>
    <t xml:space="preserve"> FUNDO DE MODERNIZAÇÃO E REAPARELHAMENTO DO PODER JUDICIARIO ESTADUAL</t>
  </si>
  <si>
    <t>Liquidação da NE n. 2023NE0000122 - Ref. ao Pagamento de Cessão Onerosa de espaços do Tribunal de Justiça do Amazonas, referente mês de AGOSTO/2023, conforme documentos presentes no PI-SEI 2023.020398.</t>
  </si>
  <si>
    <t>Memorando nº 193/2023</t>
  </si>
  <si>
    <t>3246/2023</t>
  </si>
  <si>
    <t>2023.020398</t>
  </si>
  <si>
    <t>Liquidação da NE nº 2023NE0000845 - Ref. a Prestação de serviço de manutenção preventiva e corretiva, de acordo com o C.A. n° 015/2023 – MP/PGJ, ref. a AGOSTO/2023, conforme NFS-e n° 10441 e SEI 2023.020257.</t>
  </si>
  <si>
    <t>10441/2023</t>
  </si>
  <si>
    <t>3247/2023</t>
  </si>
  <si>
    <t>2023.020257</t>
  </si>
  <si>
    <t xml:space="preserve"> TOKYO SERVICOS AUTOMOTIVOS</t>
  </si>
  <si>
    <t>Liquidação da NE n. 2023NE0001880 - Ref. a Serviço referente à franquia para conserto de veículo, conforme NFS-e n° 15 e SEI 2023.020565.</t>
  </si>
  <si>
    <t>15/2023</t>
  </si>
  <si>
    <t>3248/2023</t>
  </si>
  <si>
    <t>2023.020565</t>
  </si>
  <si>
    <t>Liquidação da NE n. 2023NE0001882 - Ref. a Serviço referente à franquia para conserto de veículo, conforme NFS-e n° 16 e SEI 2023.020561.</t>
  </si>
  <si>
    <t>16/2023</t>
  </si>
  <si>
    <t>3251/2023</t>
  </si>
  <si>
    <t>2023.020561</t>
  </si>
  <si>
    <t>Liquidação da NE nº 2023NE0000414 - Ref. a  gerenciamento de prestação de serviço, no Período 01/07/2023 a 31/07/2023, C.A. 007/2023, conf. as NFS-e n°  1762238  e SEI 2023.019330.</t>
  </si>
  <si>
    <t>1762238/2023</t>
  </si>
  <si>
    <t>3256/2023</t>
  </si>
  <si>
    <t>2023.019330</t>
  </si>
  <si>
    <t>Liquidação da NE nº 2023NE0000415 - Ref. a gerenciamento de fornecimento de peças, no período de 01/07/2023 A 31/07/2023, C.A. 007/2023, conf. as NFS-e n° 1762239 e SEI 2023.019330.</t>
  </si>
  <si>
    <t>1762239/2023</t>
  </si>
  <si>
    <t>3257/2023</t>
  </si>
  <si>
    <t>Liquidação da NE n. 2023NE0000122 - Ref. a Pagamento de Cessão onerosa de espaços do Tribunal de Justiça do Amazonas, referente mês de SETEMBRO/2023, conforme documentos presentes no PI-SEI 2023.020401.</t>
  </si>
  <si>
    <t>Memorando nº 194/2023</t>
  </si>
  <si>
    <t>3258/2023</t>
  </si>
  <si>
    <t>2023.020401</t>
  </si>
  <si>
    <t xml:space="preserve"> GARTNER DO BRASIL SERVICOS DE PESQUISAS LTDA</t>
  </si>
  <si>
    <t>Liquidação da NE nº 2021NE0001920 - Ref. a serviços técnicos especializados, conf. C.A. 034/2021 - MP/PGJ, conf. NFS-e n° 40075 e SEI 2023.020352.</t>
  </si>
  <si>
    <t>40075/2023</t>
  </si>
  <si>
    <t>3259/2023</t>
  </si>
  <si>
    <t>2023.020352</t>
  </si>
  <si>
    <t xml:space="preserve">Liquidação da NE nº 2023NE0000041 - Ref. a Fornecimento de energia elétrica à Unidade Belo Horizonte, mês de AGOSTO/2023, nos termos do CA. nº 010/2021-MP/PGJ, conf. Fatura nº 76885482 e SEI 2023.020127. </t>
  </si>
  <si>
    <t>Fatura nº 76885482</t>
  </si>
  <si>
    <t>3262/2023</t>
  </si>
  <si>
    <t>2023.020127</t>
  </si>
  <si>
    <t xml:space="preserve"> TRIVALE INSTITUICAO DE PAGAMENTO LTDA</t>
  </si>
  <si>
    <t>Liquidação da NE nº 2023NE0000017 - Ref. a serviço de administração, gerenciamento e fornecimento de vale-alimentação no mês de AGOSTO/2023, conf. NFS-e 2142174, ref. ao 3º  T.A. ao C.A. nº 015/2020 - MP/PGJ e SEI 2023.018543.</t>
  </si>
  <si>
    <t>2142174/2023</t>
  </si>
  <si>
    <t>3263/2023</t>
  </si>
  <si>
    <t>2023.018543</t>
  </si>
  <si>
    <t xml:space="preserve"> OI S.A.</t>
  </si>
  <si>
    <t>Liquidação da NE nº 2023NE0000038 - Ref. a serviços de acesso dedicado à Internet (Anti-DDoS), ref. a AGOSTO/23, conf. C.A. 032/2021-MP/PGJ - 1º TA, fatura nº 0300039327340 e SEI 2023.019127.</t>
  </si>
  <si>
    <t>Fatura nº 0300039327340</t>
  </si>
  <si>
    <t>3275/2023</t>
  </si>
  <si>
    <t>2023.019127</t>
  </si>
  <si>
    <t>Liquidação da NE nº 2023NE0000414 - Ref. a Serviço de intermediação sobre o gerenciamento de manutenção de veículos - em acordo com o CA 007/2023 – MP/PGJ, conforme NFS-e n° 1804976 e demais documentos no PI-SEI 2023.020230.</t>
  </si>
  <si>
    <t>1804976/2023</t>
  </si>
  <si>
    <t>3285/2023</t>
  </si>
  <si>
    <t>2023.020230</t>
  </si>
  <si>
    <t>Liquidação da NE nº 2023NE0000414 - Ref. a Serviço de intermediação sobre o gerenciamento de manutenção de veículos, em acordo com o CA 007/2023 – MP/PGJ, conforme NFS-e n° 1804977 e SEI 2023.020230.</t>
  </si>
  <si>
    <t>1804977/2023</t>
  </si>
  <si>
    <t>3286/2023</t>
  </si>
  <si>
    <t>Liquidação da NE nº 2023NE0000013 - Ref. a Prestação de Serviço Telefônico Fixo Comutado - STFC, ref. a AGOSTO/2023, conf. Fatura nº 0300039325103 (c.a. 035/2018-MP/PGJ, 5º T.A.) e SEI 2023.018416.</t>
  </si>
  <si>
    <t>Fatura nº 300039325103</t>
  </si>
  <si>
    <t>3336/2023</t>
  </si>
  <si>
    <t>2023.018416</t>
  </si>
  <si>
    <t>Liquidação da NE nº 2023NE0000013 - Ref. a serviço Telefônico Fixo Comutado - STFC, referente a AGOSTO/2023, conforme fatura n° 0300039325104 (c.a. 035/2018-MP/PGJ, 5º T.A.) e SEI 2023.018417</t>
  </si>
  <si>
    <t>Fatura nº 300039325104</t>
  </si>
  <si>
    <t>3337/2023</t>
  </si>
  <si>
    <t>2023.018417</t>
  </si>
  <si>
    <t xml:space="preserve"> EYES NWHERE SISTEMAS INTELIGENTES DE IMAGEM LTDA</t>
  </si>
  <si>
    <t xml:space="preserve">Liquidação da NE nº 2023NE0000034 - Ref. a Prestação de serviços de acesso dedicado à Internet (Anti-DdoS) - conf. o CA n° 033/2021 - MP/PGJ, ref. a AGOSTO/2023, conf. NFS-e 3166 e SEI 2023.019629.
</t>
  </si>
  <si>
    <t>3166/2023</t>
  </si>
  <si>
    <t>3338/2023</t>
  </si>
  <si>
    <t>2023.019629</t>
  </si>
  <si>
    <t xml:space="preserve"> BMJ COMERCIAL E SERVICOS LTDA                </t>
  </si>
  <si>
    <t xml:space="preserve">Liquidação da NE nº 2023NE0001492 - Ref. a Serviço de manutenção preventiva e corretiva, conf. CA n° 021/2023 – MP/PGJ, ref. a JULHO/2023, conf. NFS-e n° 391 e SEI 2023.020736.
</t>
  </si>
  <si>
    <t>391/2023</t>
  </si>
  <si>
    <t>3339/2023</t>
  </si>
  <si>
    <t>2023.020736</t>
  </si>
  <si>
    <t xml:space="preserve">Liquidação da NE n. 2023NE0001493 - Ref. a Fornecimento de combustível sob demanda, conf. CA n° 021/2023 – MP/PGJ, ref. a AGO/2023, conf. NFS-e n° 394 e SEI 2023.020739.
</t>
  </si>
  <si>
    <t>394/2023</t>
  </si>
  <si>
    <t>3340/2023</t>
  </si>
  <si>
    <t>2023.020739</t>
  </si>
  <si>
    <t>Liquidação da NE n. 2023NE0001493 - Ref. a Fornecimento de combustível sob demanda, conf. CA n° 021/2023 – MP/PGJ, ref. a JUL/2023, conf. NFS-e n° 393 e SEI 2023.020797.</t>
  </si>
  <si>
    <t>393/2023</t>
  </si>
  <si>
    <t>3341/2023</t>
  </si>
  <si>
    <t>2023.020797</t>
  </si>
  <si>
    <t xml:space="preserve"> LOGIC PRO SERVICOS DE TECNOLOGIA DA INFORMACAO LTDA</t>
  </si>
  <si>
    <t>Liquidação da NE nº 2023NE0000485 - Ref. a Prestação de serviço de conectividade, em acordo com o C.A. 008/2023 - MP/PGJ, referente a AGOSTO/2023, conforme NFS-e n° 34871 e SEI 2023.019800.</t>
  </si>
  <si>
    <t>34871/2023</t>
  </si>
  <si>
    <t>3342/2023</t>
  </si>
  <si>
    <t>2023.019800</t>
  </si>
  <si>
    <t xml:space="preserve"> G REFRIGERAÇAO COM E SERV DE REFRIGERAÇAO LTDA  ME</t>
  </si>
  <si>
    <t>Liquidação da NE nº 2023NE0000051 - Ref. a prestação de serviços de manutenção preventiva e corretiva, ref. Agosto/2023, conf. NFS-e nº 2877 (C.A. 1º T.A. 025/2022-MP/PGJ) e SEI 2023.020237.</t>
  </si>
  <si>
    <t>2877/2023</t>
  </si>
  <si>
    <t>3354/2023</t>
  </si>
  <si>
    <t>2023.020237</t>
  </si>
  <si>
    <t xml:space="preserve"> QUALY NUTRI SERVICOS DE ALIMENTACAO LTDA</t>
  </si>
  <si>
    <t>Liquidação da NE n. 2023NE0001635 - Ref. ao fornecimento de almoço, conforme NF-e 542 e demais documentos no PI-SEI 2023.017829.</t>
  </si>
  <si>
    <t>542/2023</t>
  </si>
  <si>
    <t>3355/2023</t>
  </si>
  <si>
    <t>2023.017829</t>
  </si>
  <si>
    <t>Liquidação da NE n. 2023NE0001817 - Ref. a aquisição de serviços de bufê (brunch), conforme NF-e 555 e demais documentos no PI-SEI 2023.019621.</t>
  </si>
  <si>
    <t>555/2023</t>
  </si>
  <si>
    <t>3356/2023</t>
  </si>
  <si>
    <t>2023.019621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</si>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</sst>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77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0" fontId="12" fillId="0" borderId="1" xfId="4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1" xfId="2" applyFont="1" applyBorder="1" applyAlignment="1" applyProtection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/>
    </xf>
    <xf numFmtId="165" fontId="11" fillId="0" borderId="1" xfId="2" applyFont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4" xfId="3" applyFont="1" applyBorder="1" applyAlignment="1">
      <alignment horizontal="left"/>
    </xf>
    <xf numFmtId="0" fontId="6" fillId="0" borderId="4" xfId="3" applyFont="1" applyBorder="1" applyAlignment="1">
      <alignment horizontal="left" wrapText="1"/>
    </xf>
    <xf numFmtId="0" fontId="6" fillId="0" borderId="4" xfId="3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4" applyBorder="1" applyAlignment="1" applyProtection="1">
      <alignment wrapText="1"/>
    </xf>
    <xf numFmtId="16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5" fontId="13" fillId="0" borderId="1" xfId="2" applyFont="1" applyBorder="1" applyAlignment="1" applyProtection="1">
      <alignment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2" applyFont="1" applyBorder="1" applyAlignment="1" applyProtection="1">
      <alignment vertical="center" wrapText="1"/>
    </xf>
    <xf numFmtId="0" fontId="13" fillId="0" borderId="1" xfId="4" applyFont="1" applyBorder="1" applyAlignment="1" applyProtection="1">
      <alignment horizontal="center" vertical="center" wrapText="1"/>
    </xf>
    <xf numFmtId="0" fontId="12" fillId="0" borderId="1" xfId="4" applyBorder="1" applyAlignment="1">
      <alignment wrapText="1"/>
    </xf>
    <xf numFmtId="0" fontId="0" fillId="0" borderId="1" xfId="0" applyBorder="1" applyAlignment="1">
      <alignment horizontal="left" vertical="center"/>
    </xf>
    <xf numFmtId="0" fontId="13" fillId="0" borderId="1" xfId="4" applyFont="1" applyBorder="1" applyAlignment="1" applyProtection="1">
      <alignment wrapText="1"/>
    </xf>
    <xf numFmtId="0" fontId="12" fillId="0" borderId="1" xfId="4" applyBorder="1" applyAlignment="1" applyProtection="1">
      <alignment horizontal="center" vertical="center" wrapText="1"/>
    </xf>
    <xf numFmtId="0" fontId="12" fillId="0" borderId="1" xfId="4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65" fontId="13" fillId="0" borderId="1" xfId="2" applyFont="1" applyBorder="1" applyAlignment="1">
      <alignment horizontal="center" vertical="center" wrapText="1"/>
    </xf>
    <xf numFmtId="165" fontId="13" fillId="0" borderId="1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0" fontId="13" fillId="0" borderId="1" xfId="4" applyFont="1" applyBorder="1" applyAlignment="1" applyProtection="1">
      <alignment horizontal="center" vertical="center"/>
    </xf>
    <xf numFmtId="165" fontId="13" fillId="0" borderId="1" xfId="2" applyFont="1" applyBorder="1" applyAlignment="1" applyProtection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6" fillId="0" borderId="4" xfId="3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3" applyFont="1" applyAlignment="1">
      <alignment horizontal="right" vertical="center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34"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661147</xdr:colOff>
      <xdr:row>6</xdr:row>
      <xdr:rowOff>33618</xdr:rowOff>
    </xdr:from>
    <xdr:to>
      <xdr:col>11</xdr:col>
      <xdr:colOff>952500</xdr:colOff>
      <xdr:row>8</xdr:row>
      <xdr:rowOff>168088</xdr:rowOff>
    </xdr:to>
    <xdr:sp macro="" textlink="">
      <xdr:nvSpPr>
        <xdr:cNvPr id="3" name="CaixaDeTexto 2"/>
        <xdr:cNvSpPr txBox="1"/>
      </xdr:nvSpPr>
      <xdr:spPr>
        <a:xfrm>
          <a:off x="2566147" y="2308412"/>
          <a:ext cx="11138647" cy="515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/>
            <a:t>SEM MOVIMENTO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ORDEM_CRONOL&#211;GICA_%20DE_%20PAGAMENTOS_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SETEMBRO/2023</v>
          </cell>
        </row>
        <row r="11">
          <cell r="A11" t="str">
            <v>Data da última atualização: 03/10/2023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3/Setembro/NFs/Bens/NF_970_2023_F_ALVES_fb2b4.pdf" TargetMode="External"/><Relationship Id="rId2" Type="http://schemas.openxmlformats.org/officeDocument/2006/relationships/hyperlink" Target="https://www.mpam.mp.br/images/Transpar%C3%AAncia_2023/Setembro/NFs/Bens/NF_177_2023_ER_f6c48.pdf" TargetMode="External"/><Relationship Id="rId1" Type="http://schemas.openxmlformats.org/officeDocument/2006/relationships/hyperlink" Target="https://www.mpam.mp.br/images/Transpar%C3%AAncia_2023/Setembro/NFs/Bens/NF_356_2023_MWP_dcc7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Setembro/NFs/Loca%C3%A7%C3%B5es/RECIBO_08_2023_JOSIELE_aac1e.pdf" TargetMode="External"/><Relationship Id="rId13" Type="http://schemas.openxmlformats.org/officeDocument/2006/relationships/hyperlink" Target="https://www.mpam.mp.br/images/1%C2%BA_TAP_a_CT_n%C2%BA_31-2021_-_MP-PGJ_-_2022.011233_743e2.pdf" TargetMode="External"/><Relationship Id="rId18" Type="http://schemas.openxmlformats.org/officeDocument/2006/relationships/hyperlink" Target="https://www.mpam.mp.br/images/1%C2%BA_TAP_a_CT_n%C2%BA_13-2021_-_MP-PGJ_-_2022.007217_b8889.pdf" TargetMode="External"/><Relationship Id="rId3" Type="http://schemas.openxmlformats.org/officeDocument/2006/relationships/hyperlink" Target="https://www.mpam.mp.br/images/Transpar%C3%AAncia_2023/Setembro/NFs/Loca%C3%A7%C3%B5es/RECIBO_59_2023_COENCIL_88984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pam.mp.br/images/Transpar%C3%AAncia_2023/Setembro/NFs/Loca%C3%A7%C3%B5es/RECIBO_08_2023_GABRIEL_ed836.pdf" TargetMode="External"/><Relationship Id="rId12" Type="http://schemas.openxmlformats.org/officeDocument/2006/relationships/hyperlink" Target="https://www.mpam.mp.br/images/1_TAP_%C3%A0_CT_n.%C2%BA_032-2018_-_MP-PGJ_ad07a.pdf" TargetMode="External"/><Relationship Id="rId17" Type="http://schemas.openxmlformats.org/officeDocument/2006/relationships/hyperlink" Target="https://www.mpam.mp.br/images/1%C2%BA_TAP_a_CT_n%C2%BA_22-2021_-_MP-PGJ_-_2022.006815_677c6.pdf" TargetMode="External"/><Relationship Id="rId2" Type="http://schemas.openxmlformats.org/officeDocument/2006/relationships/hyperlink" Target="https://www.mpam.mp.br/images/Transpar%C3%AAncia_2023/Setembro/NFs/Loca%C3%A7%C3%B5es/FATURA_17538_2023_SENCINET_b2f67.pdf" TargetMode="External"/><Relationship Id="rId16" Type="http://schemas.openxmlformats.org/officeDocument/2006/relationships/hyperlink" Target="https://www.mpam.mp.br/images/2%C2%BA_TA_ao_CT_004-2021_-_MP-PGJ_ca5e0.pdf" TargetMode="External"/><Relationship Id="rId20" Type="http://schemas.openxmlformats.org/officeDocument/2006/relationships/hyperlink" Target="https://www.mpam.mp.br/images/2%C2%BA_TAP_a_CT_n%C2%BA_33-2019_-_MP-PGJ_-_2021.018738_0778e.pdf" TargetMode="External"/><Relationship Id="rId1" Type="http://schemas.openxmlformats.org/officeDocument/2006/relationships/hyperlink" Target="https://www.mpam.mp.br/images/Transpar%C3%AAncia_2023/Setembro/NFs/Loca%C3%A7%C3%B5es/FATURA_17293_2023_SENCINET_c4e16.pdf" TargetMode="External"/><Relationship Id="rId6" Type="http://schemas.openxmlformats.org/officeDocument/2006/relationships/hyperlink" Target="https://www.mpam.mp.br/images/Transpar%C3%AAncia_2023/Setembro/NFs/Loca%C3%A7%C3%B5es/RECIBO_08_2023_LIRA_dbe9f.pdf" TargetMode="External"/><Relationship Id="rId11" Type="http://schemas.openxmlformats.org/officeDocument/2006/relationships/hyperlink" Target="https://www.mpam.mp.br/images/3%C2%BA_TAP_a_CT_n%C2%BA_16-2020_-_MP-PGJ_-_2022.016682_e1fd1.pdf" TargetMode="External"/><Relationship Id="rId5" Type="http://schemas.openxmlformats.org/officeDocument/2006/relationships/hyperlink" Target="https://www.mpam.mp.br/images/Transpar%C3%AAncia_2023/Setembro/NFs/Loca%C3%A7%C3%B5es/RECIBO_08_2023_VANIAS_53492.pdf" TargetMode="External"/><Relationship Id="rId15" Type="http://schemas.openxmlformats.org/officeDocument/2006/relationships/hyperlink" Target="https://www.mpam.mp.br/images/CT_06-2023_-_MP-PGJ_07b55.pdf" TargetMode="External"/><Relationship Id="rId10" Type="http://schemas.openxmlformats.org/officeDocument/2006/relationships/hyperlink" Target="https://www.mpam.mp.br/images/Transpar%C3%AAncia_2023/Setembro/NFs/Loca%C3%A7%C3%B5es/RECIBO_08_2023_JOZIVAN_8fb33.pdf" TargetMode="External"/><Relationship Id="rId19" Type="http://schemas.openxmlformats.org/officeDocument/2006/relationships/hyperlink" Target="https://www.mpam.mp.br/images/1_TA_%C3%A0_CT_n.%C2%BA_022-2021_-_MP-PGJ_a9a83.pdf" TargetMode="External"/><Relationship Id="rId4" Type="http://schemas.openxmlformats.org/officeDocument/2006/relationships/hyperlink" Target="https://www.mpam.mp.br/images/Transpar%C3%AAncia_2023/Setembro/NFs/Loca%C3%A7%C3%B5es/FATURA_17537_2023_SENCINET_2c6ed.pdf" TargetMode="External"/><Relationship Id="rId9" Type="http://schemas.openxmlformats.org/officeDocument/2006/relationships/hyperlink" Target="https://www.mpam.mp.br/images/Transpar%C3%AAncia_2023/Setembro/NFs/Loca%C3%A7%C3%B5es/RECIBO_08_2023_SAMUEL_6ff03.pdf" TargetMode="External"/><Relationship Id="rId14" Type="http://schemas.openxmlformats.org/officeDocument/2006/relationships/hyperlink" Target="https://www.mpam.mp.br/images/CT_03-2023_-_MP-PGJ_6613a.pdf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%C3%AAncia_2023/Setembro/NFs/Servi%C3%A7os/NFS_572859_2023_SOFTPLAN_2f02f.pdf" TargetMode="External"/><Relationship Id="rId21" Type="http://schemas.openxmlformats.org/officeDocument/2006/relationships/hyperlink" Target="https://www.mpam.mp.br/images/Transpar%C3%AAncia_2023/Setembro/NFs/Servi%C3%A7os/FATURA_76460899_2023_AMAZONAS_ENERGIA_34f96.pdf" TargetMode="External"/><Relationship Id="rId42" Type="http://schemas.openxmlformats.org/officeDocument/2006/relationships/hyperlink" Target="https://www.mpam.mp.br/images/Transpar%C3%AAncia_2023/Setembro/NFs/Servi%C3%A7os/NFS_15_2023_TOKYO_d1ba2.pdf" TargetMode="External"/><Relationship Id="rId47" Type="http://schemas.openxmlformats.org/officeDocument/2006/relationships/hyperlink" Target="https://www.mpam.mp.br/images/Transpar%C3%AAncia_2023/Setembro/NFs/Servi%C3%A7os/NFS_40075_2023_GARTNER_4f39f.pdf" TargetMode="External"/><Relationship Id="rId63" Type="http://schemas.openxmlformats.org/officeDocument/2006/relationships/hyperlink" Target="https://www.mpam.mp.br/images/1%C2%BA_TAP_a_TCS_n%C2%BA_10-2021_-_MP-PGJ_-_2021.007091_ec916.pdf" TargetMode="External"/><Relationship Id="rId68" Type="http://schemas.openxmlformats.org/officeDocument/2006/relationships/hyperlink" Target="https://www.mpam.mp.br/images/CT_21-2023_-_MP-PGJ_4dc3f.pdf" TargetMode="External"/><Relationship Id="rId84" Type="http://schemas.openxmlformats.org/officeDocument/2006/relationships/hyperlink" Target="https://www.mpam.mp.br/images/1%C2%BA_TAP_a_CT_n%C2%BA_32-2021_-_MP-PGJ_-_2022.013020_cc048.pdf" TargetMode="External"/><Relationship Id="rId89" Type="http://schemas.openxmlformats.org/officeDocument/2006/relationships/hyperlink" Target="https://www.mpam.mp.br/images/CT_07-2023_-_MP-PGJ_fb5b5.pdf" TargetMode="External"/><Relationship Id="rId16" Type="http://schemas.openxmlformats.org/officeDocument/2006/relationships/hyperlink" Target="https://www.mpam.mp.br/images/CT_13-2023_-_MP-PGJ_33f21.pdf" TargetMode="External"/><Relationship Id="rId11" Type="http://schemas.openxmlformats.org/officeDocument/2006/relationships/hyperlink" Target="https://www.mpam.mp.br/images/Transpar%C3%AAncia_2023/Agosto/NFs/Servi%C3%A7os/NFS_1676016_2023_PRIME_56d62.pdf" TargetMode="External"/><Relationship Id="rId32" Type="http://schemas.openxmlformats.org/officeDocument/2006/relationships/hyperlink" Target="https://www.mpam.mp.br/images/Transpar%C3%AAncia_2023/Setembro/NFs/Servi%C3%A7os/FATURA_68468_2023_CORREIOS_c3cfa.pdf" TargetMode="External"/><Relationship Id="rId37" Type="http://schemas.openxmlformats.org/officeDocument/2006/relationships/hyperlink" Target="https://www.mpam.mp.br/images/Transpar%C3%AAncia_2023/Setembro/NFs/Servi%C3%A7os/NFS_1138_2023_EFICAZ_3d378.pdf" TargetMode="External"/><Relationship Id="rId53" Type="http://schemas.openxmlformats.org/officeDocument/2006/relationships/hyperlink" Target="https://www.mpam.mp.br/images/Transpar%C3%AAncia_2023/Setembro/NFs/Servi%C3%A7os/FATURA_300039325103_2023_OI_dd226.pdf" TargetMode="External"/><Relationship Id="rId58" Type="http://schemas.openxmlformats.org/officeDocument/2006/relationships/hyperlink" Target="https://www.mpam.mp.br/images/Transpar%C3%AAncia_2023/Setembro/NFs/Servi%C3%A7os/NFS_393_2023_BMJ_0f7a6.pdf" TargetMode="External"/><Relationship Id="rId74" Type="http://schemas.openxmlformats.org/officeDocument/2006/relationships/hyperlink" Target="https://www.mpam.mp.br/images/1%C2%BA_TAP_a_CT_n%C2%BA_33-2021_-_MP-PGJ_-_2022.013017_13360.pdf" TargetMode="External"/><Relationship Id="rId79" Type="http://schemas.openxmlformats.org/officeDocument/2006/relationships/hyperlink" Target="https://www.mpam.mp.br/images/4%C2%BA_TA_ao_CT_10-2020_-_MP-PGJ_0fe62.pdf" TargetMode="External"/><Relationship Id="rId102" Type="http://schemas.openxmlformats.org/officeDocument/2006/relationships/hyperlink" Target="https://www.mpam.mp.br/images/1%C2%BA_TAP_a_CT_n%C2%BA_15-2020_-_MP-PGJ_-_2022.005068_3159f.pdf" TargetMode="External"/><Relationship Id="rId5" Type="http://schemas.openxmlformats.org/officeDocument/2006/relationships/hyperlink" Target="https://www.mpam.mp.br/images/1%C2%BA_TAP_a_CT_n%C2%BA_30-2022_-_MP-PGJ_-_2021.014353_cde60.pdf" TargetMode="External"/><Relationship Id="rId90" Type="http://schemas.openxmlformats.org/officeDocument/2006/relationships/hyperlink" Target="https://www.mpam.mp.br/images/CT_07-2023_-_MP-PGJ_fb5b5.pdf" TargetMode="External"/><Relationship Id="rId95" Type="http://schemas.openxmlformats.org/officeDocument/2006/relationships/hyperlink" Target="https://www.mpam.mp.br/images/1%C2%BA_TAP_a_CT_n%C2%BA_22-2021_-_MP-PGJ_-_2022.006815_677c6.pdf" TargetMode="External"/><Relationship Id="rId22" Type="http://schemas.openxmlformats.org/officeDocument/2006/relationships/hyperlink" Target="https://www.mpam.mp.br/images/Transpar%C3%AAncia_2023/Setembro/NFs/Servi%C3%A7os/FATURA_76460899_2023_AMAZONAS_ENERGIA_34f96.pdf" TargetMode="External"/><Relationship Id="rId27" Type="http://schemas.openxmlformats.org/officeDocument/2006/relationships/hyperlink" Target="https://www.mpam.mp.br/images/Transpar%C3%AAncia_2023/Setembro/NFs/Servi%C3%A7os/NFS_572857_2023_SOFTPLAN_25de6.pdf" TargetMode="External"/><Relationship Id="rId43" Type="http://schemas.openxmlformats.org/officeDocument/2006/relationships/hyperlink" Target="https://www.mpam.mp.br/images/Transpar%C3%AAncia_2023/Setembro/NFs/Servi%C3%A7os/NFS_16_2023_TOKYO_82136.pdf" TargetMode="External"/><Relationship Id="rId48" Type="http://schemas.openxmlformats.org/officeDocument/2006/relationships/hyperlink" Target="https://www.mpam.mp.br/images/Transpar%C3%AAncia_2023/Setembro/NFs/Servi%C3%A7os/FATURA_76885482_2023_AMAZONAS_ENERGIA_d4594.pdf" TargetMode="External"/><Relationship Id="rId64" Type="http://schemas.openxmlformats.org/officeDocument/2006/relationships/hyperlink" Target="https://www.mpam.mp.br/images/1%C2%BA_TAP_a_TCS_n%C2%BA_10-2021_-_MP-PGJ_-_2021.007091_ec916.pdf" TargetMode="External"/><Relationship Id="rId69" Type="http://schemas.openxmlformats.org/officeDocument/2006/relationships/hyperlink" Target="https://www.mpam.mp.br/images/CT_21-2023_-_MP-PGJ_4dc3f.pdf" TargetMode="External"/><Relationship Id="rId80" Type="http://schemas.openxmlformats.org/officeDocument/2006/relationships/hyperlink" Target="https://www.mpam.mp.br/images/CT_07-2023_-_MP-PGJ_fb5b5.pdf" TargetMode="External"/><Relationship Id="rId85" Type="http://schemas.openxmlformats.org/officeDocument/2006/relationships/hyperlink" Target="https://www.mpam.mp.br/images/1%C2%BA_TAP_a_CT_n%C2%BA_35-2018_-_MP-PGJ_-_2022.006802_d4bcf.pdf" TargetMode="External"/><Relationship Id="rId12" Type="http://schemas.openxmlformats.org/officeDocument/2006/relationships/hyperlink" Target="https://www.mpam.mp.br/images/Transpar%C3%AAncia_2023/Agosto/NFs/Servi%C3%A7os/NFS_1719244_2023_PRIME_514bb.pdf" TargetMode="External"/><Relationship Id="rId17" Type="http://schemas.openxmlformats.org/officeDocument/2006/relationships/hyperlink" Target="https://www.mpam.mp.br/images/CT_13-2023_-_MP-PGJ_33f21.pdf" TargetMode="External"/><Relationship Id="rId25" Type="http://schemas.openxmlformats.org/officeDocument/2006/relationships/hyperlink" Target="https://www.mpam.mp.br/images/Transpar%C3%AAncia_2023/Setembro/NFs/Servi%C3%A7os/NFS_572860_2023_SOFTPLAN_9c509.pdf" TargetMode="External"/><Relationship Id="rId33" Type="http://schemas.openxmlformats.org/officeDocument/2006/relationships/hyperlink" Target="https://www.mpam.mp.br/images/Transpar%C3%AAncia_2023/Setembro/NFs/Servi%C3%A7os/NFS_525_2023_CASA_NOVA_2884f.pdf" TargetMode="External"/><Relationship Id="rId38" Type="http://schemas.openxmlformats.org/officeDocument/2006/relationships/hyperlink" Target="https://www.mpam.mp.br/images/Transpar%C3%AAncia_2023/Setembro/NFs/Servi%C3%A7os/NFS_40022_2023_PRODAM_1c42d.pdf" TargetMode="External"/><Relationship Id="rId46" Type="http://schemas.openxmlformats.org/officeDocument/2006/relationships/hyperlink" Target="https://www.mpam.mp.br/images/Transpar%C3%AAncia_2023/Setembro/NFs/Servi%C3%A7os/MEMORANDO_194_2023_TJ_34379.pdf" TargetMode="External"/><Relationship Id="rId59" Type="http://schemas.openxmlformats.org/officeDocument/2006/relationships/hyperlink" Target="https://www.mpam.mp.br/images/Transpar%C3%AAncia_2023/Setembro/NFs/Servi%C3%A7os/NFS_34871_2023_LOGIC_d15e7.pdf" TargetMode="External"/><Relationship Id="rId67" Type="http://schemas.openxmlformats.org/officeDocument/2006/relationships/hyperlink" Target="https://www.mpam.mp.br/images/CT_21-2023_-_MP-PGJ_4dc3f.pdf" TargetMode="External"/><Relationship Id="rId103" Type="http://schemas.openxmlformats.org/officeDocument/2006/relationships/printerSettings" Target="../printerSettings/printerSettings3.bin"/><Relationship Id="rId20" Type="http://schemas.openxmlformats.org/officeDocument/2006/relationships/hyperlink" Target="https://www.mpam.mp.br/images/Transpar%C3%AAncia_2023/Setembro/NFs/Servi%C3%A7os/NFS_7598_2023_SENCINET_42091.pdf" TargetMode="External"/><Relationship Id="rId41" Type="http://schemas.openxmlformats.org/officeDocument/2006/relationships/hyperlink" Target="https://www.mpam.mp.br/images/Transpar%C3%AAncia_2023/Setembro/NFs/Servi%C3%A7os/NFS_10441_2023_MODULO_3e85f.pdf" TargetMode="External"/><Relationship Id="rId54" Type="http://schemas.openxmlformats.org/officeDocument/2006/relationships/hyperlink" Target="https://www.mpam.mp.br/images/Transpar%C3%AAncia_2023/Setembro/NFs/Servi%C3%A7os/FATURA_300039325104_2023_OI_784ad.pdf" TargetMode="External"/><Relationship Id="rId62" Type="http://schemas.openxmlformats.org/officeDocument/2006/relationships/hyperlink" Target="https://www.mpam.mp.br/images/Transpar%C3%AAncia_2023/Setembro/NFs/Servi%C3%A7os/NFS_555_2023_QUALY_b0819.pdf" TargetMode="External"/><Relationship Id="rId70" Type="http://schemas.openxmlformats.org/officeDocument/2006/relationships/hyperlink" Target="https://www.mpam.mp.br/images/2%C2%BA_TA_ao_CT_008-2021_-_MP-PGJ_bc47a.pdf" TargetMode="External"/><Relationship Id="rId75" Type="http://schemas.openxmlformats.org/officeDocument/2006/relationships/hyperlink" Target="https://www.mpam.mp.br/images/4%C2%BA_TAP_a_CESS%C3%83O_ONEROSA_N%C2%BA_01-2021_-_MP-PGJ_-_2022.008949_584c8.pdf" TargetMode="External"/><Relationship Id="rId83" Type="http://schemas.openxmlformats.org/officeDocument/2006/relationships/hyperlink" Target="https://www.mpam.mp.br/images/CT_15-2023_-_MP-PGJ_777a8.pdf" TargetMode="External"/><Relationship Id="rId88" Type="http://schemas.openxmlformats.org/officeDocument/2006/relationships/hyperlink" Target="https://www.mpam.mp.br/images/CT_07-2023_-_MP-PGJ_fb5b5.pdf" TargetMode="External"/><Relationship Id="rId91" Type="http://schemas.openxmlformats.org/officeDocument/2006/relationships/hyperlink" Target="https://www.mpam.mp.br/images/2%C2%BA_TA_ao_CT_012-2021_-_MP-PGJ_3e59d.pdf" TargetMode="External"/><Relationship Id="rId96" Type="http://schemas.openxmlformats.org/officeDocument/2006/relationships/hyperlink" Target="https://www.mpam.mp.br/images/2%C2%BA_TA_ao_CT_022-2021_-_MP-PGJ_010ca.pdf" TargetMode="External"/><Relationship Id="rId1" Type="http://schemas.openxmlformats.org/officeDocument/2006/relationships/hyperlink" Target="https://www.mpam.mp.br/images/Transpar%C3%AAncia_2023/Agosto/NFs/Servi%C3%A7os/FATURA_001_2023_MONGERAL_e7cca.pdf" TargetMode="External"/><Relationship Id="rId6" Type="http://schemas.openxmlformats.org/officeDocument/2006/relationships/hyperlink" Target="https://www.mpam.mp.br/images/1%C2%BA_TAP_a_CT_n%C2%BA_30-2022_-_MP-PGJ_-_2021.014353_cde60.pdf" TargetMode="External"/><Relationship Id="rId15" Type="http://schemas.openxmlformats.org/officeDocument/2006/relationships/hyperlink" Target="https://www.mpam.mp.br/images/Transpar%C3%AAncia_2023/Agosto/NFs/Servi%C3%A7os/NFS_14424_2023_SIDI_80d8c.pdf" TargetMode="External"/><Relationship Id="rId23" Type="http://schemas.openxmlformats.org/officeDocument/2006/relationships/hyperlink" Target="https://www.mpam.mp.br/images/Transpar%C3%AAncia_2023/Setembro/NFs/Servi%C3%A7os/NFS_7597_2023_SENCINET_f0b23.pdf" TargetMode="External"/><Relationship Id="rId28" Type="http://schemas.openxmlformats.org/officeDocument/2006/relationships/hyperlink" Target="https://www.mpam.mp.br/images/Transpar%C3%AAncia_2023/Setembro/NFs/Servi%C3%A7os/NFS_14425_2023_SIDI_e9414.pdf" TargetMode="External"/><Relationship Id="rId36" Type="http://schemas.openxmlformats.org/officeDocument/2006/relationships/hyperlink" Target="https://www.mpam.mp.br/images/Transpar%C3%AAncia_2023/Setembro/NFs/Servi%C3%A7os/NFS_7674_2023_MODULO_42250.pdf" TargetMode="External"/><Relationship Id="rId49" Type="http://schemas.openxmlformats.org/officeDocument/2006/relationships/hyperlink" Target="https://www.mpam.mp.br/images/Transpar%C3%AAncia_2023/Setembro/NFs/Servi%C3%A7os/NFS_2142174_2023_TRIVALE_11408.pdf" TargetMode="External"/><Relationship Id="rId57" Type="http://schemas.openxmlformats.org/officeDocument/2006/relationships/hyperlink" Target="https://www.mpam.mp.br/images/Transpar%C3%AAncia_2023/Setembro/NFs/Servi%C3%A7os/NFS_394_2023_BMJ_87517.pdf" TargetMode="External"/><Relationship Id="rId10" Type="http://schemas.openxmlformats.org/officeDocument/2006/relationships/hyperlink" Target="https://www.mpam.mp.br/images/Transpar%C3%AAncia_2023/Agosto/NFs/Servi%C3%A7os/NFS_1676015_2023_PRIME_1ab2e.pdf" TargetMode="External"/><Relationship Id="rId31" Type="http://schemas.openxmlformats.org/officeDocument/2006/relationships/hyperlink" Target="https://www.mpam.mp.br/images/Transpar%C3%AAncia_2023/Setembro/NFs/Servi%C3%A7os/NFS_287_2023_CEBRASPE_ad15d.pdf" TargetMode="External"/><Relationship Id="rId44" Type="http://schemas.openxmlformats.org/officeDocument/2006/relationships/hyperlink" Target="https://www.mpam.mp.br/images/Transpar%C3%AAncia_2023/Setembro/NFs/Servi%C3%A7os/NFS_1762238_2023_PRIME_34281.pdf" TargetMode="External"/><Relationship Id="rId52" Type="http://schemas.openxmlformats.org/officeDocument/2006/relationships/hyperlink" Target="https://www.mpam.mp.br/images/Transpar%C3%AAncia_2023/Setembro/NFs/Servi%C3%A7os/NFS_1804977_2023_PRIME_adbba.pdf" TargetMode="External"/><Relationship Id="rId60" Type="http://schemas.openxmlformats.org/officeDocument/2006/relationships/hyperlink" Target="https://www.mpam.mp.br/images/Transpar%C3%AAncia_2023/Setembro/NFs/Servi%C3%A7os/NFS_2877_2023_G_REFRIGERA%C3%87%C3%83O_8b476.pdf" TargetMode="External"/><Relationship Id="rId65" Type="http://schemas.openxmlformats.org/officeDocument/2006/relationships/hyperlink" Target="https://www.mpam.mp.br/images/1%C2%BA_TAP_a_TCS_n%C2%BA_10-2021_-_MP-PGJ_-_2021.007091_ec916.pdf" TargetMode="External"/><Relationship Id="rId73" Type="http://schemas.openxmlformats.org/officeDocument/2006/relationships/hyperlink" Target="https://www.mpam.mp.br/images/1%C2%BA_TAP_a_CT_n%C2%BA_035-2021_-_MP-PGJ_-_2022.012895_c5788.pdf" TargetMode="External"/><Relationship Id="rId78" Type="http://schemas.openxmlformats.org/officeDocument/2006/relationships/hyperlink" Target="https://www.mpam.mp.br/images/CT_n%C2%BA_034-2021-MP-PGJ_f1b15.pdf" TargetMode="External"/><Relationship Id="rId81" Type="http://schemas.openxmlformats.org/officeDocument/2006/relationships/hyperlink" Target="https://www.mpam.mp.br/images/CT_15-2023_-_MP-PGJ_777a8.pdf" TargetMode="External"/><Relationship Id="rId86" Type="http://schemas.openxmlformats.org/officeDocument/2006/relationships/hyperlink" Target="https://www.mpam.mp.br/images/1%C2%BA_TAP_a_CT_n%C2%BA_35-2018_-_MP-PGJ_-_2022.006802_d4bcf.pdf" TargetMode="External"/><Relationship Id="rId94" Type="http://schemas.openxmlformats.org/officeDocument/2006/relationships/hyperlink" Target="https://www.mpam.mp.br/images/1%C2%BA_TAP_a_CT_n%C2%BA_22-2021_-_MP-PGJ_-_2022.006815_677c6.pdf" TargetMode="External"/><Relationship Id="rId99" Type="http://schemas.openxmlformats.org/officeDocument/2006/relationships/hyperlink" Target="https://www.mpam.mp.br/images/1%C2%BA_TAP_a_CT_n%C2%BA_19-2021_-_MP-PGJ_-_2022.004812_13252.pdf" TargetMode="External"/><Relationship Id="rId101" Type="http://schemas.openxmlformats.org/officeDocument/2006/relationships/hyperlink" Target="https://www.mpam.mp.br/images/CT_16-2023_-_MP-PGJ_8a82c.pdf" TargetMode="External"/><Relationship Id="rId4" Type="http://schemas.openxmlformats.org/officeDocument/2006/relationships/hyperlink" Target="https://www.mpam.mp.br/images/Transpar%C3%AAncia_2023/Agosto/NFs/Servi%C3%A7os/NFS_205_2023_MOVLEADS_654fe.pdf" TargetMode="External"/><Relationship Id="rId9" Type="http://schemas.openxmlformats.org/officeDocument/2006/relationships/hyperlink" Target="https://www.mpam.mp.br/images/CT_07-2023_-_MP-PGJ_fb5b5.pdf" TargetMode="External"/><Relationship Id="rId13" Type="http://schemas.openxmlformats.org/officeDocument/2006/relationships/hyperlink" Target="https://www.mpam.mp.br/images/Transpar%C3%AAncia_2023/Agosto/NFs/Servi%C3%A7os/NFS_1719245_2023_PRIME_65891.pdf" TargetMode="External"/><Relationship Id="rId18" Type="http://schemas.openxmlformats.org/officeDocument/2006/relationships/hyperlink" Target="https://www.mpam.mp.br/images/Transpar%C3%AAncia_2023/Setembro/NFs/Servi%C3%A7os/NFS_7331_2023_SENCINET_b0cb3.pdf" TargetMode="External"/><Relationship Id="rId39" Type="http://schemas.openxmlformats.org/officeDocument/2006/relationships/hyperlink" Target="https://www.mpam.mp.br/images/Transpar%C3%AAncia_2023/Setembro/NFs/Servi%C3%A7os/NFS_5600_2023_JF_646cb.pdf" TargetMode="External"/><Relationship Id="rId34" Type="http://schemas.openxmlformats.org/officeDocument/2006/relationships/hyperlink" Target="https://www.mpam.mp.br/images/Transpar%C3%AAncia_2023/Setembro/NFs/Servi%C3%A7os/FATURA_0345991343_2023_TELEFONICA_229d3.pdf" TargetMode="External"/><Relationship Id="rId50" Type="http://schemas.openxmlformats.org/officeDocument/2006/relationships/hyperlink" Target="https://www.mpam.mp.br/images/Transpar%C3%AAncia_2023/Setembro/NFs/Servi%C3%A7os/FATURA_0300039327340_2023_OI_580b9.pdf" TargetMode="External"/><Relationship Id="rId55" Type="http://schemas.openxmlformats.org/officeDocument/2006/relationships/hyperlink" Target="https://www.mpam.mp.br/images/Transpar%C3%AAncia_2023/Setembro/NFs/Servi%C3%A7os/NFS_3166_2023_EYES_be9ca.pdf" TargetMode="External"/><Relationship Id="rId76" Type="http://schemas.openxmlformats.org/officeDocument/2006/relationships/hyperlink" Target="https://www.mpam.mp.br/images/4%C2%BA_TAP_a_CESS%C3%83O_ONEROSA_N%C2%BA_01-2021_-_MP-PGJ_-_2022.008949_584c8.pdf" TargetMode="External"/><Relationship Id="rId97" Type="http://schemas.openxmlformats.org/officeDocument/2006/relationships/hyperlink" Target="https://www.mpam.mp.br/images/1%C2%BA_TA_ao_CT_002-2020_-_MP-PGJ_47141.pdf" TargetMode="External"/><Relationship Id="rId104" Type="http://schemas.openxmlformats.org/officeDocument/2006/relationships/drawing" Target="../drawings/drawing3.xml"/><Relationship Id="rId7" Type="http://schemas.openxmlformats.org/officeDocument/2006/relationships/hyperlink" Target="https://www.mpam.mp.br/images/1%C2%BA_TAP_a_CT_n%C2%BA_30-2022_-_MP-PGJ_-_2021.014353_cde60.pdf" TargetMode="External"/><Relationship Id="rId71" Type="http://schemas.openxmlformats.org/officeDocument/2006/relationships/hyperlink" Target="https://www.mpam.mp.br/images/CT_08-2022_-_MP-PGJ_4a1bf.pdf" TargetMode="External"/><Relationship Id="rId92" Type="http://schemas.openxmlformats.org/officeDocument/2006/relationships/hyperlink" Target="https://www.mpam.mp.br/images/1%C2%BA_TAP_a_CT_n%C2%BA_13-2021_-_MP-PGJ_-_2022.007217_b8889.pdf" TargetMode="External"/><Relationship Id="rId2" Type="http://schemas.openxmlformats.org/officeDocument/2006/relationships/hyperlink" Target="https://www.mpam.mp.br/images/Transpar%C3%AAncia_2023/Agosto/NFs/Servi%C3%A7os/NFS_150_2023_BOM_TEMPO_9bed0.pdf" TargetMode="External"/><Relationship Id="rId29" Type="http://schemas.openxmlformats.org/officeDocument/2006/relationships/hyperlink" Target="https://www.mpam.mp.br/images/Transpar%C3%AAncia_2023/Setembro/NFs/Servi%C3%A7os/NFS_9159_2023_MODULO_86ac5.pdf" TargetMode="External"/><Relationship Id="rId24" Type="http://schemas.openxmlformats.org/officeDocument/2006/relationships/hyperlink" Target="https://www.mpam.mp.br/images/Transpar%C3%AAncia_2023/Setembro/NFs/Servi%C3%A7os/NFS_11901_2023_SENCINET_6cd32.pdf" TargetMode="External"/><Relationship Id="rId40" Type="http://schemas.openxmlformats.org/officeDocument/2006/relationships/hyperlink" Target="https://www.mpam.mp.br/images/Transpar%C3%AAncia_2023/Setembro/NFs/Servi%C3%A7os/MEMORANDO_193_2023_TJ_751cd.pdf" TargetMode="External"/><Relationship Id="rId45" Type="http://schemas.openxmlformats.org/officeDocument/2006/relationships/hyperlink" Target="https://www.mpam.mp.br/images/Transpar%C3%AAncia_2023/Setembro/NFs/Servi%C3%A7os/NFS_1762239_2023_PRIME_d489f.pdf" TargetMode="External"/><Relationship Id="rId66" Type="http://schemas.openxmlformats.org/officeDocument/2006/relationships/hyperlink" Target="https://www.mpam.mp.br/images/Contratos/2023/Aditivos/4%C2%BA_TA_ao_CT_02-2019_-_MP-PGJ_c76fb.pdf" TargetMode="External"/><Relationship Id="rId87" Type="http://schemas.openxmlformats.org/officeDocument/2006/relationships/hyperlink" Target="https://www.mpam.mp.br/images/CT_07-2023_-_MP-PGJ_fb5b5.pdf" TargetMode="External"/><Relationship Id="rId61" Type="http://schemas.openxmlformats.org/officeDocument/2006/relationships/hyperlink" Target="https://www.mpam.mp.br/images/Transpar%C3%AAncia_2023/Setembro/NFs/Servi%C3%A7os/NFS_542_2023_QUALY_64b69.pdf" TargetMode="External"/><Relationship Id="rId82" Type="http://schemas.openxmlformats.org/officeDocument/2006/relationships/hyperlink" Target="https://www.mpam.mp.br/images/CT_15-2023_-_MP-PGJ_777a8.pdf" TargetMode="External"/><Relationship Id="rId19" Type="http://schemas.openxmlformats.org/officeDocument/2006/relationships/hyperlink" Target="https://www.mpam.mp.br/images/Transpar%C3%AAncia_2023/Setembro/NFs/Servi%C3%A7os/NFS_11788_2023_SENCINET_ec11d.pdf" TargetMode="External"/><Relationship Id="rId14" Type="http://schemas.openxmlformats.org/officeDocument/2006/relationships/hyperlink" Target="https://www.mpam.mp.br/images/Transpar%C3%AAncia_2023/Agosto/NFs/Servi%C3%A7os/NFS_14424_2023_SIDI_80d8c.pdf" TargetMode="External"/><Relationship Id="rId30" Type="http://schemas.openxmlformats.org/officeDocument/2006/relationships/hyperlink" Target="https://www.mpam.mp.br/images/Transpar%C3%AAncia_2023/Setembro/NFs/Servi%C3%A7os/NFS_20_2023_RH_6426e.pdf" TargetMode="External"/><Relationship Id="rId35" Type="http://schemas.openxmlformats.org/officeDocument/2006/relationships/hyperlink" Target="https://www.mpam.mp.br/images/Transpar%C3%AAncia_2023/Setembro/NFs/Servi%C3%A7os/FATURA_869937-08_2023_AMAZONAS_ENERGIA_41887.pdf" TargetMode="External"/><Relationship Id="rId56" Type="http://schemas.openxmlformats.org/officeDocument/2006/relationships/hyperlink" Target="https://www.mpam.mp.br/images/Transpar%C3%AAncia_2023/Setembro/NFs/Servi%C3%A7os/NFS_391_2023_BMJ_4c9fd.pdf" TargetMode="External"/><Relationship Id="rId77" Type="http://schemas.openxmlformats.org/officeDocument/2006/relationships/hyperlink" Target="https://www.mpam.mp.br/images/1%C2%BA_TAP_a_CT_n%C2%BA_25-2022_-_MP-PGJ_-_2021.018945_ef215.pdf" TargetMode="External"/><Relationship Id="rId100" Type="http://schemas.openxmlformats.org/officeDocument/2006/relationships/hyperlink" Target="https://www.mpam.mp.br/images/1%C2%BA_TAP_a_CT_n%C2%BA_19-2021_-_MP-PGJ_-_2022.004812_13252.pdf" TargetMode="External"/><Relationship Id="rId8" Type="http://schemas.openxmlformats.org/officeDocument/2006/relationships/hyperlink" Target="https://www.mpam.mp.br/images/CT_07-2023_-_MP-PGJ_fb5b5.pdf" TargetMode="External"/><Relationship Id="rId51" Type="http://schemas.openxmlformats.org/officeDocument/2006/relationships/hyperlink" Target="https://www.mpam.mp.br/images/Transpar%C3%AAncia_2023/Setembro/NFs/Servi%C3%A7os/NFS_1804976_2023_PRIME_2c630.pdf" TargetMode="External"/><Relationship Id="rId72" Type="http://schemas.openxmlformats.org/officeDocument/2006/relationships/hyperlink" Target="https://www.mpam.mp.br/images/Contratos/2023/Aditivos/1%C2%BA_TA_ao_CT_01-2022_-_MP-PGJ_04229.pdf" TargetMode="External"/><Relationship Id="rId93" Type="http://schemas.openxmlformats.org/officeDocument/2006/relationships/hyperlink" Target="https://www.mpam.mp.br/images/1%C2%BA_TAP_a_CT_n%C2%BA_13-2021_-_MP-PGJ_-_2022.007217_b8889.pdf" TargetMode="External"/><Relationship Id="rId98" Type="http://schemas.openxmlformats.org/officeDocument/2006/relationships/hyperlink" Target="https://www.mpam.mp.br/images/1%C2%BA_TAP_a_CT_n%C2%BA_19-2021_-_MP-PGJ_-_2022.004812_13252.pdf" TargetMode="External"/><Relationship Id="rId3" Type="http://schemas.openxmlformats.org/officeDocument/2006/relationships/hyperlink" Target="https://www.mpam.mp.br/images/CCT_n%C2%BA_04-MP-PGJ_77d3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85" zoomScaleNormal="85" workbookViewId="0">
      <selection activeCell="K11" sqref="K11"/>
    </sheetView>
  </sheetViews>
  <sheetFormatPr defaultRowHeight="15"/>
  <cols>
    <col min="1" max="1" width="13.7109375" customWidth="1"/>
    <col min="2" max="2" width="14.7109375" customWidth="1"/>
    <col min="3" max="3" width="17.7109375" style="42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25">
      <c r="A3" s="5" t="s">
        <v>1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9" t="s">
        <v>2</v>
      </c>
      <c r="B5" s="10"/>
      <c r="C5" s="11"/>
      <c r="D5" s="12"/>
      <c r="E5" s="13"/>
      <c r="G5" s="4"/>
      <c r="H5" s="4"/>
      <c r="I5" s="4"/>
      <c r="J5" s="2"/>
    </row>
    <row r="6" spans="1:13" ht="31.5">
      <c r="A6" s="14" t="s">
        <v>3</v>
      </c>
      <c r="B6" s="14" t="s">
        <v>4</v>
      </c>
      <c r="C6" s="15" t="s">
        <v>5</v>
      </c>
      <c r="D6" s="16" t="s">
        <v>6</v>
      </c>
      <c r="E6" s="16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8" t="s">
        <v>14</v>
      </c>
      <c r="M6" s="16" t="s">
        <v>15</v>
      </c>
    </row>
    <row r="7" spans="1:13" s="28" customFormat="1" ht="90">
      <c r="A7" s="19" t="s">
        <v>16</v>
      </c>
      <c r="B7" s="20">
        <v>1</v>
      </c>
      <c r="C7" s="20">
        <v>41037819000100</v>
      </c>
      <c r="D7" s="21" t="s">
        <v>17</v>
      </c>
      <c r="E7" s="22" t="s">
        <v>18</v>
      </c>
      <c r="F7" s="23" t="s">
        <v>19</v>
      </c>
      <c r="G7" s="24">
        <v>45191</v>
      </c>
      <c r="H7" s="25" t="s">
        <v>20</v>
      </c>
      <c r="I7" s="26">
        <v>2534.85</v>
      </c>
      <c r="J7" s="27">
        <v>45194</v>
      </c>
      <c r="K7" s="21" t="s">
        <v>21</v>
      </c>
      <c r="L7" s="26">
        <f>2413.18+121.67</f>
        <v>2534.85</v>
      </c>
      <c r="M7" s="25" t="s">
        <v>22</v>
      </c>
    </row>
    <row r="8" spans="1:13" ht="120">
      <c r="A8" s="19" t="s">
        <v>16</v>
      </c>
      <c r="B8" s="20">
        <v>2</v>
      </c>
      <c r="C8" s="29">
        <v>5778325000547</v>
      </c>
      <c r="D8" s="21" t="s">
        <v>23</v>
      </c>
      <c r="E8" s="30" t="s">
        <v>24</v>
      </c>
      <c r="F8" s="31" t="s">
        <v>25</v>
      </c>
      <c r="G8" s="24">
        <v>45191</v>
      </c>
      <c r="H8" s="25" t="s">
        <v>26</v>
      </c>
      <c r="I8" s="26">
        <v>50400</v>
      </c>
      <c r="J8" s="27">
        <v>45194</v>
      </c>
      <c r="K8" s="21" t="s">
        <v>21</v>
      </c>
      <c r="L8" s="26">
        <v>50400</v>
      </c>
      <c r="M8" s="25" t="s">
        <v>27</v>
      </c>
    </row>
    <row r="9" spans="1:13" ht="120">
      <c r="A9" s="19" t="s">
        <v>16</v>
      </c>
      <c r="B9" s="20">
        <v>3</v>
      </c>
      <c r="C9" s="29">
        <v>27985750000116</v>
      </c>
      <c r="D9" s="21" t="s">
        <v>28</v>
      </c>
      <c r="E9" s="30" t="s">
        <v>29</v>
      </c>
      <c r="F9" s="31" t="s">
        <v>30</v>
      </c>
      <c r="G9" s="24">
        <v>45196</v>
      </c>
      <c r="H9" s="25" t="s">
        <v>31</v>
      </c>
      <c r="I9" s="32">
        <v>2793.64</v>
      </c>
      <c r="J9" s="27">
        <v>45197</v>
      </c>
      <c r="K9" s="21" t="s">
        <v>21</v>
      </c>
      <c r="L9" s="32">
        <v>2793.64</v>
      </c>
      <c r="M9" s="25" t="s">
        <v>32</v>
      </c>
    </row>
    <row r="10" spans="1:13">
      <c r="A10" s="33" t="s">
        <v>33</v>
      </c>
      <c r="B10" s="33"/>
      <c r="C10" s="34"/>
      <c r="D10" s="4"/>
      <c r="G10" s="35"/>
      <c r="H10" s="35"/>
      <c r="I10" s="35"/>
      <c r="J10" s="2"/>
      <c r="K10" s="4"/>
      <c r="M10" s="36"/>
    </row>
    <row r="11" spans="1:13" ht="15" customHeight="1">
      <c r="A11" s="37" t="s">
        <v>34</v>
      </c>
      <c r="B11" s="38"/>
      <c r="C11" s="39"/>
      <c r="D11" s="2"/>
      <c r="G11" s="4"/>
      <c r="H11" s="4"/>
      <c r="I11" s="4"/>
      <c r="J11" s="2"/>
    </row>
    <row r="12" spans="1:13" ht="15" customHeight="1">
      <c r="A12" s="40" t="s">
        <v>35</v>
      </c>
      <c r="B12" s="40"/>
      <c r="C12" s="41"/>
      <c r="D12" s="40"/>
    </row>
    <row r="13" spans="1:13" ht="15" customHeight="1">
      <c r="A13" s="40" t="s">
        <v>36</v>
      </c>
      <c r="B13" s="40"/>
      <c r="C13" s="41"/>
      <c r="D13" s="40"/>
    </row>
    <row r="14" spans="1:13" ht="15" customHeight="1">
      <c r="A14" s="40" t="s">
        <v>37</v>
      </c>
      <c r="B14" s="40"/>
      <c r="C14" s="41"/>
      <c r="D14" s="2"/>
    </row>
    <row r="15" spans="1:13" ht="15" customHeight="1"/>
  </sheetData>
  <mergeCells count="1">
    <mergeCell ref="A2:M2"/>
  </mergeCells>
  <conditionalFormatting sqref="C7:C9">
    <cfRule type="cellIs" dxfId="33" priority="1" operator="between">
      <formula>111111111</formula>
      <formula>99999999999</formula>
    </cfRule>
    <cfRule type="cellIs" dxfId="32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</hyperlinks>
  <pageMargins left="0.23622047244094491" right="0.23622047244094491" top="0.35433070866141736" bottom="0.74803149606299213" header="0.31496062992125984" footer="0.31496062992125984"/>
  <pageSetup scale="43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selection activeCell="J16" sqref="J1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3" customWidth="1"/>
    <col min="6" max="6" width="18.7109375" style="4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>
      <c r="A2" s="72" t="str">
        <f>[1]Bens!A2</f>
        <v>SETEMBRO/2023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25">
      <c r="A3" s="5" t="s">
        <v>1</v>
      </c>
      <c r="B3" s="5"/>
      <c r="C3" s="5"/>
      <c r="D3" s="5"/>
      <c r="E3" s="44"/>
      <c r="G3" s="4"/>
      <c r="H3" s="4"/>
      <c r="I3" s="4"/>
      <c r="J3" s="2"/>
    </row>
    <row r="5" spans="1:13" ht="18">
      <c r="A5" s="45" t="s">
        <v>38</v>
      </c>
      <c r="B5" s="45"/>
      <c r="C5" s="45"/>
      <c r="D5" s="45"/>
      <c r="E5" s="46"/>
      <c r="F5" s="47"/>
      <c r="G5" s="45"/>
      <c r="H5" s="45"/>
      <c r="I5" s="45"/>
      <c r="J5" s="45"/>
      <c r="K5" s="45"/>
      <c r="L5" s="45"/>
    </row>
    <row r="6" spans="1:13" ht="31.5">
      <c r="A6" s="14" t="s">
        <v>3</v>
      </c>
      <c r="B6" s="14" t="s">
        <v>4</v>
      </c>
      <c r="C6" s="16" t="s">
        <v>5</v>
      </c>
      <c r="D6" s="16" t="s">
        <v>6</v>
      </c>
      <c r="E6" s="14" t="s">
        <v>7</v>
      </c>
      <c r="F6" s="16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20">
      <c r="A7" s="48" t="s">
        <v>16</v>
      </c>
      <c r="B7" s="49">
        <v>1</v>
      </c>
      <c r="C7" s="49">
        <v>33179565000137</v>
      </c>
      <c r="D7" s="50" t="s">
        <v>39</v>
      </c>
      <c r="E7" s="51" t="s">
        <v>40</v>
      </c>
      <c r="F7" s="31" t="s">
        <v>41</v>
      </c>
      <c r="G7" s="52">
        <v>45173</v>
      </c>
      <c r="H7" s="53" t="s">
        <v>42</v>
      </c>
      <c r="I7" s="54">
        <v>21311.4</v>
      </c>
      <c r="J7" s="55">
        <v>45173</v>
      </c>
      <c r="K7" s="50" t="s">
        <v>21</v>
      </c>
      <c r="L7" s="54">
        <v>21311.4</v>
      </c>
      <c r="M7" s="53" t="s">
        <v>43</v>
      </c>
    </row>
    <row r="8" spans="1:13" ht="120">
      <c r="A8" s="48" t="s">
        <v>16</v>
      </c>
      <c r="B8" s="49">
        <v>2</v>
      </c>
      <c r="C8" s="49">
        <v>33179565000137</v>
      </c>
      <c r="D8" s="50" t="s">
        <v>39</v>
      </c>
      <c r="E8" s="51" t="s">
        <v>44</v>
      </c>
      <c r="F8" s="23" t="s">
        <v>45</v>
      </c>
      <c r="G8" s="52">
        <v>45173</v>
      </c>
      <c r="H8" s="53" t="s">
        <v>46</v>
      </c>
      <c r="I8" s="56">
        <v>21311.4</v>
      </c>
      <c r="J8" s="52">
        <v>45173</v>
      </c>
      <c r="K8" s="50" t="s">
        <v>21</v>
      </c>
      <c r="L8" s="56">
        <v>21311.4</v>
      </c>
      <c r="M8" s="53" t="s">
        <v>47</v>
      </c>
    </row>
    <row r="9" spans="1:13" ht="105">
      <c r="A9" s="48" t="s">
        <v>16</v>
      </c>
      <c r="B9" s="49">
        <v>3</v>
      </c>
      <c r="C9" s="50">
        <v>84468636000152</v>
      </c>
      <c r="D9" s="57" t="s">
        <v>48</v>
      </c>
      <c r="E9" s="58" t="s">
        <v>49</v>
      </c>
      <c r="F9" s="31" t="s">
        <v>50</v>
      </c>
      <c r="G9" s="52">
        <v>45180</v>
      </c>
      <c r="H9" s="53" t="s">
        <v>51</v>
      </c>
      <c r="I9" s="54">
        <v>111967.69</v>
      </c>
      <c r="J9" s="55">
        <v>45181</v>
      </c>
      <c r="K9" s="50" t="s">
        <v>21</v>
      </c>
      <c r="L9" s="54">
        <f>106593.24+5374.45</f>
        <v>111967.69</v>
      </c>
      <c r="M9" s="53" t="s">
        <v>52</v>
      </c>
    </row>
    <row r="10" spans="1:13" ht="120">
      <c r="A10" s="48" t="s">
        <v>16</v>
      </c>
      <c r="B10" s="49">
        <v>4</v>
      </c>
      <c r="C10" s="50">
        <v>33179565000137</v>
      </c>
      <c r="D10" s="57" t="s">
        <v>39</v>
      </c>
      <c r="E10" s="58" t="s">
        <v>53</v>
      </c>
      <c r="F10" s="23" t="s">
        <v>54</v>
      </c>
      <c r="G10" s="52">
        <v>45180</v>
      </c>
      <c r="H10" s="53" t="s">
        <v>55</v>
      </c>
      <c r="I10" s="54">
        <v>9251.77</v>
      </c>
      <c r="J10" s="55">
        <v>45181</v>
      </c>
      <c r="K10" s="50" t="s">
        <v>21</v>
      </c>
      <c r="L10" s="54">
        <v>9251.77</v>
      </c>
      <c r="M10" s="53" t="s">
        <v>56</v>
      </c>
    </row>
    <row r="11" spans="1:13" ht="120">
      <c r="A11" s="48" t="s">
        <v>16</v>
      </c>
      <c r="B11" s="49">
        <v>5</v>
      </c>
      <c r="C11" s="50">
        <v>3146650215</v>
      </c>
      <c r="D11" s="57" t="s">
        <v>57</v>
      </c>
      <c r="E11" s="58" t="s">
        <v>58</v>
      </c>
      <c r="F11" s="31" t="s">
        <v>59</v>
      </c>
      <c r="G11" s="52">
        <v>45181</v>
      </c>
      <c r="H11" s="53" t="s">
        <v>60</v>
      </c>
      <c r="I11" s="56">
        <v>24545.87</v>
      </c>
      <c r="J11" s="55">
        <v>45181</v>
      </c>
      <c r="K11" s="50" t="s">
        <v>21</v>
      </c>
      <c r="L11" s="56">
        <f>18825.91+5719.96</f>
        <v>24545.87</v>
      </c>
      <c r="M11" s="53" t="s">
        <v>61</v>
      </c>
    </row>
    <row r="12" spans="1:13" ht="120">
      <c r="A12" s="48" t="s">
        <v>16</v>
      </c>
      <c r="B12" s="49">
        <v>6</v>
      </c>
      <c r="C12" s="49">
        <v>5828884000190</v>
      </c>
      <c r="D12" s="57" t="s">
        <v>62</v>
      </c>
      <c r="E12" s="58" t="s">
        <v>63</v>
      </c>
      <c r="F12" s="31" t="s">
        <v>59</v>
      </c>
      <c r="G12" s="52">
        <v>45183</v>
      </c>
      <c r="H12" s="53" t="s">
        <v>64</v>
      </c>
      <c r="I12" s="56">
        <v>96328.06</v>
      </c>
      <c r="J12" s="52">
        <v>45184</v>
      </c>
      <c r="K12" s="50" t="s">
        <v>21</v>
      </c>
      <c r="L12" s="56">
        <f>91704.31+4623.75</f>
        <v>96328.06</v>
      </c>
      <c r="M12" s="53" t="s">
        <v>65</v>
      </c>
    </row>
    <row r="13" spans="1:13" ht="105">
      <c r="A13" s="48" t="s">
        <v>16</v>
      </c>
      <c r="B13" s="49">
        <v>7</v>
      </c>
      <c r="C13" s="50">
        <v>6330703272</v>
      </c>
      <c r="D13" s="57" t="s">
        <v>66</v>
      </c>
      <c r="E13" s="58" t="s">
        <v>67</v>
      </c>
      <c r="F13" s="31" t="s">
        <v>59</v>
      </c>
      <c r="G13" s="52">
        <v>45183</v>
      </c>
      <c r="H13" s="53" t="s">
        <v>68</v>
      </c>
      <c r="I13" s="54">
        <v>7910</v>
      </c>
      <c r="J13" s="52">
        <v>45184</v>
      </c>
      <c r="K13" s="50" t="s">
        <v>21</v>
      </c>
      <c r="L13" s="54">
        <f>6764.92+1145.08</f>
        <v>7910</v>
      </c>
      <c r="M13" s="53" t="s">
        <v>69</v>
      </c>
    </row>
    <row r="14" spans="1:13" ht="90">
      <c r="A14" s="48" t="s">
        <v>16</v>
      </c>
      <c r="B14" s="49">
        <v>8</v>
      </c>
      <c r="C14" s="50">
        <v>5155244250</v>
      </c>
      <c r="D14" s="57" t="s">
        <v>70</v>
      </c>
      <c r="E14" s="58" t="s">
        <v>71</v>
      </c>
      <c r="F14" s="31" t="s">
        <v>59</v>
      </c>
      <c r="G14" s="52">
        <v>45183</v>
      </c>
      <c r="H14" s="53" t="s">
        <v>72</v>
      </c>
      <c r="I14" s="54">
        <v>1900</v>
      </c>
      <c r="J14" s="52">
        <v>45184</v>
      </c>
      <c r="K14" s="50" t="s">
        <v>21</v>
      </c>
      <c r="L14" s="54">
        <v>1900</v>
      </c>
      <c r="M14" s="53" t="s">
        <v>73</v>
      </c>
    </row>
    <row r="15" spans="1:13" ht="150">
      <c r="A15" s="48" t="s">
        <v>16</v>
      </c>
      <c r="B15" s="49">
        <v>9</v>
      </c>
      <c r="C15" s="50">
        <v>81838018115</v>
      </c>
      <c r="D15" s="57" t="s">
        <v>74</v>
      </c>
      <c r="E15" s="58" t="s">
        <v>75</v>
      </c>
      <c r="F15" s="31" t="s">
        <v>59</v>
      </c>
      <c r="G15" s="52">
        <v>45189</v>
      </c>
      <c r="H15" s="53" t="s">
        <v>76</v>
      </c>
      <c r="I15" s="56">
        <v>2994.5</v>
      </c>
      <c r="J15" s="52">
        <v>45190</v>
      </c>
      <c r="K15" s="50" t="s">
        <v>21</v>
      </c>
      <c r="L15" s="54">
        <f>2967.92+26.58</f>
        <v>2994.5</v>
      </c>
      <c r="M15" s="53" t="s">
        <v>77</v>
      </c>
    </row>
    <row r="16" spans="1:13" ht="135">
      <c r="A16" s="48" t="s">
        <v>16</v>
      </c>
      <c r="B16" s="49">
        <v>10</v>
      </c>
      <c r="C16" s="50">
        <v>45629331272</v>
      </c>
      <c r="D16" s="57" t="s">
        <v>78</v>
      </c>
      <c r="E16" s="58" t="s">
        <v>79</v>
      </c>
      <c r="F16" s="31" t="s">
        <v>59</v>
      </c>
      <c r="G16" s="52">
        <v>45196</v>
      </c>
      <c r="H16" s="53" t="s">
        <v>80</v>
      </c>
      <c r="I16" s="54">
        <v>6000</v>
      </c>
      <c r="J16" s="52">
        <v>45197</v>
      </c>
      <c r="K16" s="50" t="s">
        <v>21</v>
      </c>
      <c r="L16" s="54">
        <f>5380.17+619.83</f>
        <v>6000</v>
      </c>
      <c r="M16" s="53" t="s">
        <v>81</v>
      </c>
    </row>
    <row r="17" spans="1:4">
      <c r="A17" s="33" t="s">
        <v>33</v>
      </c>
      <c r="B17" s="33"/>
      <c r="C17" s="33"/>
      <c r="D17" s="4"/>
    </row>
    <row r="18" spans="1:4">
      <c r="A18" s="37" t="str">
        <f>[1]Bens!A11</f>
        <v>Data da última atualização: 03/10/2023</v>
      </c>
      <c r="B18" s="38"/>
      <c r="C18" s="4"/>
      <c r="D18" s="2"/>
    </row>
    <row r="19" spans="1:4">
      <c r="A19" s="40" t="s">
        <v>35</v>
      </c>
      <c r="B19" s="40"/>
      <c r="C19" s="40"/>
      <c r="D19" s="40"/>
    </row>
    <row r="20" spans="1:4">
      <c r="A20" s="40" t="s">
        <v>36</v>
      </c>
      <c r="B20" s="40"/>
      <c r="C20" s="40"/>
      <c r="D20" s="40"/>
    </row>
    <row r="21" spans="1:4">
      <c r="A21" s="40" t="s">
        <v>37</v>
      </c>
      <c r="B21" s="40"/>
      <c r="C21" s="40"/>
      <c r="D21" s="2"/>
    </row>
  </sheetData>
  <mergeCells count="1">
    <mergeCell ref="A2:M2"/>
  </mergeCells>
  <conditionalFormatting sqref="C7 C9:C10 C12:C16">
    <cfRule type="cellIs" dxfId="31" priority="5" operator="between">
      <formula>111111111</formula>
      <formula>99999999999</formula>
    </cfRule>
    <cfRule type="cellIs" dxfId="30" priority="6" operator="between">
      <formula>111111111111</formula>
      <formula>99999999999999</formula>
    </cfRule>
  </conditionalFormatting>
  <conditionalFormatting sqref="C8">
    <cfRule type="cellIs" dxfId="29" priority="3" operator="between">
      <formula>111111111</formula>
      <formula>99999999999</formula>
    </cfRule>
    <cfRule type="cellIs" dxfId="28" priority="4" operator="between">
      <formula>111111111111</formula>
      <formula>99999999999999</formula>
    </cfRule>
  </conditionalFormatting>
  <conditionalFormatting sqref="C11">
    <cfRule type="cellIs" dxfId="27" priority="1" operator="between">
      <formula>111111111</formula>
      <formula>99999999999</formula>
    </cfRule>
    <cfRule type="cellIs" dxfId="26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E12" r:id="rId11" display="https://www.mpam.mp.br/images/3%C2%BA_TAP_a_CT_n%C2%BA_16-2020_-_MP-PGJ_-_2022.016682_e1fd1.pdf"/>
    <hyperlink ref="E9" r:id="rId12"/>
    <hyperlink ref="E13" r:id="rId13" display="https://www.mpam.mp.br/images/1%C2%BA_TAP_a_CT_n%C2%BA_31-2021_-_MP-PGJ_-_2022.011233_743e2.pdf"/>
    <hyperlink ref="E14" r:id="rId14"/>
    <hyperlink ref="E16" r:id="rId15"/>
    <hyperlink ref="E15" r:id="rId16"/>
    <hyperlink ref="E7" r:id="rId17"/>
    <hyperlink ref="E10" r:id="rId18"/>
    <hyperlink ref="E8" r:id="rId19"/>
    <hyperlink ref="E11" r:id="rId20"/>
  </hyperlinks>
  <pageMargins left="0.23622047244094491" right="0.23622047244094491" top="0.35433070866141736" bottom="0.74803149606299213" header="0.31496062992125984" footer="0.31496062992125984"/>
  <pageSetup scale="43" orientation="portrait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zoomScale="85" zoomScaleNormal="85" zoomScaleSheetLayoutView="80" workbookViewId="0">
      <selection activeCell="K15" sqref="K15:K60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3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 customHeight="1">
      <c r="A2" s="72" t="str">
        <f>[1]Bens!A2</f>
        <v>SETEMBRO/2023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25" customHeight="1">
      <c r="A3" s="73" t="s">
        <v>1</v>
      </c>
      <c r="B3" s="73"/>
      <c r="C3" s="73"/>
      <c r="D3" s="73"/>
      <c r="E3" s="73"/>
      <c r="G3" s="4"/>
      <c r="H3" s="4"/>
      <c r="I3" s="4"/>
      <c r="J3" s="2"/>
    </row>
    <row r="4" spans="1:13" ht="15" customHeight="1"/>
    <row r="5" spans="1:13" ht="18" customHeight="1">
      <c r="A5" s="74" t="s">
        <v>82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ht="31.5" customHeight="1">
      <c r="A6" s="14" t="s">
        <v>3</v>
      </c>
      <c r="B6" s="14" t="s">
        <v>4</v>
      </c>
      <c r="C6" s="16" t="s">
        <v>5</v>
      </c>
      <c r="D6" s="16" t="s">
        <v>6</v>
      </c>
      <c r="E6" s="14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s="28" customFormat="1" ht="120">
      <c r="A7" s="59" t="s">
        <v>83</v>
      </c>
      <c r="B7" s="49">
        <v>58</v>
      </c>
      <c r="C7" s="49">
        <v>4818076000180</v>
      </c>
      <c r="D7" s="50" t="s">
        <v>84</v>
      </c>
      <c r="E7" s="60" t="s">
        <v>85</v>
      </c>
      <c r="F7" s="61" t="s">
        <v>86</v>
      </c>
      <c r="G7" s="52">
        <v>45169</v>
      </c>
      <c r="H7" s="53" t="s">
        <v>87</v>
      </c>
      <c r="I7" s="54">
        <v>3500</v>
      </c>
      <c r="J7" s="55">
        <v>45170</v>
      </c>
      <c r="K7" s="50" t="s">
        <v>21</v>
      </c>
      <c r="L7" s="54">
        <f>153.3+3346.7</f>
        <v>3500</v>
      </c>
      <c r="M7" s="53" t="s">
        <v>88</v>
      </c>
    </row>
    <row r="8" spans="1:13" s="28" customFormat="1" ht="120">
      <c r="A8" s="59" t="s">
        <v>83</v>
      </c>
      <c r="B8" s="49">
        <v>59</v>
      </c>
      <c r="C8" s="49">
        <v>33608308000173</v>
      </c>
      <c r="D8" s="50" t="s">
        <v>89</v>
      </c>
      <c r="E8" s="51" t="s">
        <v>90</v>
      </c>
      <c r="F8" s="61" t="s">
        <v>91</v>
      </c>
      <c r="G8" s="52">
        <v>45169</v>
      </c>
      <c r="H8" s="53" t="s">
        <v>92</v>
      </c>
      <c r="I8" s="54">
        <v>147.68</v>
      </c>
      <c r="J8" s="55">
        <v>45170</v>
      </c>
      <c r="K8" s="50" t="s">
        <v>21</v>
      </c>
      <c r="L8" s="54">
        <v>147.68</v>
      </c>
      <c r="M8" s="53" t="s">
        <v>93</v>
      </c>
    </row>
    <row r="9" spans="1:13" s="28" customFormat="1" ht="105">
      <c r="A9" s="59" t="s">
        <v>83</v>
      </c>
      <c r="B9" s="49">
        <v>60</v>
      </c>
      <c r="C9" s="49">
        <v>5340639000130</v>
      </c>
      <c r="D9" s="50" t="s">
        <v>94</v>
      </c>
      <c r="E9" s="51" t="s">
        <v>95</v>
      </c>
      <c r="F9" s="61" t="s">
        <v>96</v>
      </c>
      <c r="G9" s="52">
        <v>45169</v>
      </c>
      <c r="H9" s="53" t="s">
        <v>97</v>
      </c>
      <c r="I9" s="54">
        <v>2922.73</v>
      </c>
      <c r="J9" s="55">
        <v>45170</v>
      </c>
      <c r="K9" s="50" t="s">
        <v>21</v>
      </c>
      <c r="L9" s="54">
        <v>2922.73</v>
      </c>
      <c r="M9" s="53" t="s">
        <v>98</v>
      </c>
    </row>
    <row r="10" spans="1:13" s="28" customFormat="1" ht="120">
      <c r="A10" s="59" t="s">
        <v>83</v>
      </c>
      <c r="B10" s="49">
        <v>61</v>
      </c>
      <c r="C10" s="49">
        <v>5340639000130</v>
      </c>
      <c r="D10" s="50" t="s">
        <v>94</v>
      </c>
      <c r="E10" s="51" t="s">
        <v>99</v>
      </c>
      <c r="F10" s="61" t="s">
        <v>100</v>
      </c>
      <c r="G10" s="52">
        <v>45169</v>
      </c>
      <c r="H10" s="53" t="s">
        <v>101</v>
      </c>
      <c r="I10" s="54">
        <v>7147.06</v>
      </c>
      <c r="J10" s="55">
        <v>45170</v>
      </c>
      <c r="K10" s="50" t="s">
        <v>21</v>
      </c>
      <c r="L10" s="54">
        <v>7147.06</v>
      </c>
      <c r="M10" s="53" t="s">
        <v>98</v>
      </c>
    </row>
    <row r="11" spans="1:13" s="28" customFormat="1" ht="75">
      <c r="A11" s="59" t="s">
        <v>83</v>
      </c>
      <c r="B11" s="49">
        <v>62</v>
      </c>
      <c r="C11" s="49">
        <v>5340639000130</v>
      </c>
      <c r="D11" s="50" t="s">
        <v>94</v>
      </c>
      <c r="E11" s="51" t="s">
        <v>102</v>
      </c>
      <c r="F11" s="61" t="s">
        <v>103</v>
      </c>
      <c r="G11" s="52">
        <v>45169</v>
      </c>
      <c r="H11" s="53" t="s">
        <v>104</v>
      </c>
      <c r="I11" s="54">
        <v>1178.21</v>
      </c>
      <c r="J11" s="55">
        <v>45170</v>
      </c>
      <c r="K11" s="50" t="s">
        <v>21</v>
      </c>
      <c r="L11" s="54">
        <v>1178.21</v>
      </c>
      <c r="M11" s="53" t="s">
        <v>105</v>
      </c>
    </row>
    <row r="12" spans="1:13" s="28" customFormat="1" ht="120">
      <c r="A12" s="59" t="s">
        <v>83</v>
      </c>
      <c r="B12" s="49">
        <v>63</v>
      </c>
      <c r="C12" s="49">
        <v>5340639000130</v>
      </c>
      <c r="D12" s="50" t="s">
        <v>94</v>
      </c>
      <c r="E12" s="51" t="s">
        <v>106</v>
      </c>
      <c r="F12" s="61" t="s">
        <v>107</v>
      </c>
      <c r="G12" s="52">
        <v>45169</v>
      </c>
      <c r="H12" s="53" t="s">
        <v>108</v>
      </c>
      <c r="I12" s="54">
        <v>5783.13</v>
      </c>
      <c r="J12" s="55">
        <v>45170</v>
      </c>
      <c r="K12" s="50" t="s">
        <v>21</v>
      </c>
      <c r="L12" s="54">
        <v>5783.13</v>
      </c>
      <c r="M12" s="53" t="s">
        <v>105</v>
      </c>
    </row>
    <row r="13" spans="1:13" s="28" customFormat="1" ht="90">
      <c r="A13" s="59" t="s">
        <v>83</v>
      </c>
      <c r="B13" s="49">
        <v>64</v>
      </c>
      <c r="C13" s="49">
        <v>35486862000150</v>
      </c>
      <c r="D13" s="50" t="s">
        <v>109</v>
      </c>
      <c r="E13" s="51" t="s">
        <v>110</v>
      </c>
      <c r="F13" s="61" t="s">
        <v>111</v>
      </c>
      <c r="G13" s="52">
        <v>45169</v>
      </c>
      <c r="H13" s="53" t="s">
        <v>112</v>
      </c>
      <c r="I13" s="54">
        <v>4404.16</v>
      </c>
      <c r="J13" s="55">
        <v>45170</v>
      </c>
      <c r="K13" s="50" t="s">
        <v>21</v>
      </c>
      <c r="L13" s="54">
        <f>4183.95+220.21</f>
        <v>4404.16</v>
      </c>
      <c r="M13" s="53" t="s">
        <v>113</v>
      </c>
    </row>
    <row r="14" spans="1:13" s="28" customFormat="1" ht="105">
      <c r="A14" s="59" t="s">
        <v>83</v>
      </c>
      <c r="B14" s="49">
        <v>65</v>
      </c>
      <c r="C14" s="49">
        <v>26605545000115</v>
      </c>
      <c r="D14" s="50" t="s">
        <v>114</v>
      </c>
      <c r="E14" s="51" t="s">
        <v>115</v>
      </c>
      <c r="F14" s="61" t="s">
        <v>116</v>
      </c>
      <c r="G14" s="52">
        <v>45169</v>
      </c>
      <c r="H14" s="53" t="s">
        <v>117</v>
      </c>
      <c r="I14" s="54">
        <v>45500</v>
      </c>
      <c r="J14" s="55">
        <v>45170</v>
      </c>
      <c r="K14" s="50" t="s">
        <v>21</v>
      </c>
      <c r="L14" s="54">
        <f>43316+2184</f>
        <v>45500</v>
      </c>
      <c r="M14" s="53" t="s">
        <v>118</v>
      </c>
    </row>
    <row r="15" spans="1:13" s="28" customFormat="1" ht="105">
      <c r="A15" s="59" t="s">
        <v>83</v>
      </c>
      <c r="B15" s="49">
        <v>66</v>
      </c>
      <c r="C15" s="49">
        <v>26605545000115</v>
      </c>
      <c r="D15" s="50" t="s">
        <v>114</v>
      </c>
      <c r="E15" s="51" t="s">
        <v>119</v>
      </c>
      <c r="F15" s="61" t="s">
        <v>116</v>
      </c>
      <c r="G15" s="52">
        <v>45169</v>
      </c>
      <c r="H15" s="53" t="s">
        <v>120</v>
      </c>
      <c r="I15" s="54">
        <v>3900</v>
      </c>
      <c r="J15" s="55">
        <v>45170</v>
      </c>
      <c r="K15" s="50" t="s">
        <v>21</v>
      </c>
      <c r="L15" s="54">
        <f>3712.8+187.2</f>
        <v>3900</v>
      </c>
      <c r="M15" s="53" t="s">
        <v>118</v>
      </c>
    </row>
    <row r="16" spans="1:13" s="28" customFormat="1" ht="120">
      <c r="A16" s="59" t="s">
        <v>16</v>
      </c>
      <c r="B16" s="49">
        <v>1</v>
      </c>
      <c r="C16" s="49">
        <v>33179565000137</v>
      </c>
      <c r="D16" s="50" t="s">
        <v>39</v>
      </c>
      <c r="E16" s="51" t="s">
        <v>121</v>
      </c>
      <c r="F16" s="61" t="s">
        <v>122</v>
      </c>
      <c r="G16" s="52">
        <v>45173</v>
      </c>
      <c r="H16" s="53" t="s">
        <v>123</v>
      </c>
      <c r="I16" s="54">
        <v>74167.83</v>
      </c>
      <c r="J16" s="55">
        <v>45173</v>
      </c>
      <c r="K16" s="50" t="s">
        <v>21</v>
      </c>
      <c r="L16" s="54">
        <v>74167.83</v>
      </c>
      <c r="M16" s="53" t="s">
        <v>43</v>
      </c>
    </row>
    <row r="17" spans="1:13" s="28" customFormat="1" ht="105">
      <c r="A17" s="48" t="s">
        <v>16</v>
      </c>
      <c r="B17" s="49">
        <v>2</v>
      </c>
      <c r="C17" s="49">
        <v>33179565000137</v>
      </c>
      <c r="D17" s="50" t="s">
        <v>39</v>
      </c>
      <c r="E17" s="51" t="s">
        <v>124</v>
      </c>
      <c r="F17" s="61" t="s">
        <v>125</v>
      </c>
      <c r="G17" s="52">
        <v>45173</v>
      </c>
      <c r="H17" s="53" t="s">
        <v>126</v>
      </c>
      <c r="I17" s="54">
        <v>2724</v>
      </c>
      <c r="J17" s="55">
        <v>45173</v>
      </c>
      <c r="K17" s="50" t="s">
        <v>21</v>
      </c>
      <c r="L17" s="54">
        <v>2724</v>
      </c>
      <c r="M17" s="53" t="s">
        <v>127</v>
      </c>
    </row>
    <row r="18" spans="1:13" s="28" customFormat="1" ht="120">
      <c r="A18" s="59" t="s">
        <v>16</v>
      </c>
      <c r="B18" s="49">
        <v>3</v>
      </c>
      <c r="C18" s="49">
        <v>33179565000137</v>
      </c>
      <c r="D18" s="50" t="s">
        <v>39</v>
      </c>
      <c r="E18" s="51" t="s">
        <v>128</v>
      </c>
      <c r="F18" s="61" t="s">
        <v>129</v>
      </c>
      <c r="G18" s="52">
        <v>45173</v>
      </c>
      <c r="H18" s="53" t="s">
        <v>130</v>
      </c>
      <c r="I18" s="54">
        <v>74167.83</v>
      </c>
      <c r="J18" s="55">
        <v>45173</v>
      </c>
      <c r="K18" s="50" t="s">
        <v>21</v>
      </c>
      <c r="L18" s="54">
        <v>74167.83</v>
      </c>
      <c r="M18" s="53" t="s">
        <v>47</v>
      </c>
    </row>
    <row r="19" spans="1:13" s="28" customFormat="1" ht="120">
      <c r="A19" s="48" t="s">
        <v>16</v>
      </c>
      <c r="B19" s="49">
        <v>4</v>
      </c>
      <c r="C19" s="49">
        <v>2341467000120</v>
      </c>
      <c r="D19" s="50" t="s">
        <v>131</v>
      </c>
      <c r="E19" s="51" t="s">
        <v>132</v>
      </c>
      <c r="F19" s="61" t="s">
        <v>133</v>
      </c>
      <c r="G19" s="52">
        <v>45173</v>
      </c>
      <c r="H19" s="53" t="s">
        <v>134</v>
      </c>
      <c r="I19" s="56">
        <v>9641.0400000000009</v>
      </c>
      <c r="J19" s="55">
        <v>45173</v>
      </c>
      <c r="K19" s="50" t="s">
        <v>21</v>
      </c>
      <c r="L19" s="56">
        <f>115.69+9525.35</f>
        <v>9641.0400000000009</v>
      </c>
      <c r="M19" s="53" t="s">
        <v>135</v>
      </c>
    </row>
    <row r="20" spans="1:13" s="28" customFormat="1" ht="135">
      <c r="A20" s="59" t="s">
        <v>16</v>
      </c>
      <c r="B20" s="49">
        <v>5</v>
      </c>
      <c r="C20" s="49">
        <v>2341467000120</v>
      </c>
      <c r="D20" s="50" t="s">
        <v>131</v>
      </c>
      <c r="E20" s="51" t="s">
        <v>136</v>
      </c>
      <c r="F20" s="61" t="s">
        <v>133</v>
      </c>
      <c r="G20" s="52">
        <v>45173</v>
      </c>
      <c r="H20" s="53" t="s">
        <v>137</v>
      </c>
      <c r="I20" s="56">
        <v>6105.6</v>
      </c>
      <c r="J20" s="55">
        <v>45173</v>
      </c>
      <c r="K20" s="50" t="s">
        <v>21</v>
      </c>
      <c r="L20" s="56">
        <f>293.06+5812.54</f>
        <v>6105.6</v>
      </c>
      <c r="M20" s="53" t="s">
        <v>135</v>
      </c>
    </row>
    <row r="21" spans="1:13" s="28" customFormat="1" ht="150">
      <c r="A21" s="48" t="s">
        <v>16</v>
      </c>
      <c r="B21" s="49">
        <v>6</v>
      </c>
      <c r="C21" s="50">
        <v>33179565000137</v>
      </c>
      <c r="D21" s="57" t="s">
        <v>39</v>
      </c>
      <c r="E21" s="58" t="s">
        <v>138</v>
      </c>
      <c r="F21" s="61" t="s">
        <v>139</v>
      </c>
      <c r="G21" s="52">
        <v>45180</v>
      </c>
      <c r="H21" s="53" t="s">
        <v>140</v>
      </c>
      <c r="I21" s="56">
        <v>32169.49</v>
      </c>
      <c r="J21" s="55">
        <v>45181</v>
      </c>
      <c r="K21" s="50" t="s">
        <v>21</v>
      </c>
      <c r="L21" s="56">
        <v>32169.49</v>
      </c>
      <c r="M21" s="53" t="s">
        <v>56</v>
      </c>
    </row>
    <row r="22" spans="1:13" s="28" customFormat="1" ht="150">
      <c r="A22" s="59" t="s">
        <v>16</v>
      </c>
      <c r="B22" s="49">
        <v>7</v>
      </c>
      <c r="C22" s="50">
        <v>33179565000137</v>
      </c>
      <c r="D22" s="57" t="s">
        <v>39</v>
      </c>
      <c r="E22" s="51" t="s">
        <v>141</v>
      </c>
      <c r="F22" s="61" t="s">
        <v>142</v>
      </c>
      <c r="G22" s="52">
        <v>45180</v>
      </c>
      <c r="H22" s="53" t="s">
        <v>143</v>
      </c>
      <c r="I22" s="56">
        <v>248.92</v>
      </c>
      <c r="J22" s="55">
        <v>45181</v>
      </c>
      <c r="K22" s="50" t="s">
        <v>21</v>
      </c>
      <c r="L22" s="56">
        <v>248.92</v>
      </c>
      <c r="M22" s="53" t="s">
        <v>56</v>
      </c>
    </row>
    <row r="23" spans="1:13" s="28" customFormat="1" ht="120">
      <c r="A23" s="48" t="s">
        <v>16</v>
      </c>
      <c r="B23" s="49">
        <v>8</v>
      </c>
      <c r="C23" s="49">
        <v>82845322000104</v>
      </c>
      <c r="D23" s="50" t="s">
        <v>144</v>
      </c>
      <c r="E23" s="51" t="s">
        <v>145</v>
      </c>
      <c r="F23" s="61" t="s">
        <v>146</v>
      </c>
      <c r="G23" s="52">
        <v>45180</v>
      </c>
      <c r="H23" s="53" t="s">
        <v>147</v>
      </c>
      <c r="I23" s="54">
        <v>62047.66</v>
      </c>
      <c r="J23" s="55">
        <v>45181</v>
      </c>
      <c r="K23" s="50" t="s">
        <v>21</v>
      </c>
      <c r="L23" s="54">
        <f>59069.37+2978.29</f>
        <v>62047.66</v>
      </c>
      <c r="M23" s="53" t="s">
        <v>148</v>
      </c>
    </row>
    <row r="24" spans="1:13" s="28" customFormat="1" ht="120">
      <c r="A24" s="59" t="s">
        <v>16</v>
      </c>
      <c r="B24" s="49">
        <v>9</v>
      </c>
      <c r="C24" s="49">
        <v>82845322000104</v>
      </c>
      <c r="D24" s="50" t="s">
        <v>144</v>
      </c>
      <c r="E24" s="51" t="s">
        <v>149</v>
      </c>
      <c r="F24" s="61" t="s">
        <v>150</v>
      </c>
      <c r="G24" s="52">
        <v>45180</v>
      </c>
      <c r="H24" s="53" t="s">
        <v>151</v>
      </c>
      <c r="I24" s="56">
        <v>109488.83</v>
      </c>
      <c r="J24" s="55">
        <v>45181</v>
      </c>
      <c r="K24" s="50" t="s">
        <v>21</v>
      </c>
      <c r="L24" s="56">
        <f>104233.37+5255.46</f>
        <v>109488.83</v>
      </c>
      <c r="M24" s="53" t="s">
        <v>152</v>
      </c>
    </row>
    <row r="25" spans="1:13" s="28" customFormat="1" ht="135">
      <c r="A25" s="48" t="s">
        <v>16</v>
      </c>
      <c r="B25" s="49">
        <v>10</v>
      </c>
      <c r="C25" s="49">
        <v>82845322000104</v>
      </c>
      <c r="D25" s="50" t="s">
        <v>144</v>
      </c>
      <c r="E25" s="51" t="s">
        <v>153</v>
      </c>
      <c r="F25" s="61" t="s">
        <v>154</v>
      </c>
      <c r="G25" s="52">
        <v>45180</v>
      </c>
      <c r="H25" s="53" t="s">
        <v>155</v>
      </c>
      <c r="I25" s="56">
        <v>51220.97</v>
      </c>
      <c r="J25" s="55">
        <v>45181</v>
      </c>
      <c r="K25" s="50" t="s">
        <v>21</v>
      </c>
      <c r="L25" s="54">
        <f>48762.36+2458.61</f>
        <v>51220.97</v>
      </c>
      <c r="M25" s="53" t="s">
        <v>156</v>
      </c>
    </row>
    <row r="26" spans="1:13" s="28" customFormat="1" ht="105">
      <c r="A26" s="59" t="s">
        <v>16</v>
      </c>
      <c r="B26" s="49">
        <v>11</v>
      </c>
      <c r="C26" s="49">
        <v>26605545000115</v>
      </c>
      <c r="D26" s="50" t="s">
        <v>114</v>
      </c>
      <c r="E26" s="51" t="s">
        <v>157</v>
      </c>
      <c r="F26" s="61" t="s">
        <v>158</v>
      </c>
      <c r="G26" s="52">
        <v>45180</v>
      </c>
      <c r="H26" s="53" t="s">
        <v>159</v>
      </c>
      <c r="I26" s="56">
        <v>16980</v>
      </c>
      <c r="J26" s="55">
        <v>45181</v>
      </c>
      <c r="K26" s="50" t="s">
        <v>21</v>
      </c>
      <c r="L26" s="56">
        <f>16164.96+815.04</f>
        <v>16980</v>
      </c>
      <c r="M26" s="53" t="s">
        <v>160</v>
      </c>
    </row>
    <row r="27" spans="1:13" s="28" customFormat="1" ht="150">
      <c r="A27" s="48" t="s">
        <v>16</v>
      </c>
      <c r="B27" s="49">
        <v>12</v>
      </c>
      <c r="C27" s="49">
        <v>5926726000173</v>
      </c>
      <c r="D27" s="50" t="s">
        <v>161</v>
      </c>
      <c r="E27" s="58" t="s">
        <v>162</v>
      </c>
      <c r="F27" s="61" t="s">
        <v>163</v>
      </c>
      <c r="G27" s="52">
        <v>45180</v>
      </c>
      <c r="H27" s="53" t="s">
        <v>164</v>
      </c>
      <c r="I27" s="54">
        <v>10783.33</v>
      </c>
      <c r="J27" s="55">
        <v>45181</v>
      </c>
      <c r="K27" s="50" t="s">
        <v>21</v>
      </c>
      <c r="L27" s="54">
        <f>10265.73+517.6</f>
        <v>10783.33</v>
      </c>
      <c r="M27" s="53" t="s">
        <v>165</v>
      </c>
    </row>
    <row r="28" spans="1:13" s="28" customFormat="1" ht="90">
      <c r="A28" s="59" t="s">
        <v>16</v>
      </c>
      <c r="B28" s="49">
        <v>13</v>
      </c>
      <c r="C28" s="49">
        <v>8703044000190</v>
      </c>
      <c r="D28" s="50" t="s">
        <v>166</v>
      </c>
      <c r="E28" s="60" t="s">
        <v>167</v>
      </c>
      <c r="F28" s="61" t="s">
        <v>168</v>
      </c>
      <c r="G28" s="52">
        <v>45181</v>
      </c>
      <c r="H28" s="53" t="s">
        <v>169</v>
      </c>
      <c r="I28" s="56">
        <v>5000</v>
      </c>
      <c r="J28" s="52">
        <v>45181</v>
      </c>
      <c r="K28" s="50" t="s">
        <v>21</v>
      </c>
      <c r="L28" s="56">
        <v>5000</v>
      </c>
      <c r="M28" s="53" t="s">
        <v>170</v>
      </c>
    </row>
    <row r="29" spans="1:13" s="28" customFormat="1" ht="150">
      <c r="A29" s="48" t="s">
        <v>16</v>
      </c>
      <c r="B29" s="49">
        <v>14</v>
      </c>
      <c r="C29" s="49">
        <v>18284407000153</v>
      </c>
      <c r="D29" s="50" t="s">
        <v>171</v>
      </c>
      <c r="E29" s="58" t="s">
        <v>172</v>
      </c>
      <c r="F29" s="62" t="s">
        <v>173</v>
      </c>
      <c r="G29" s="52">
        <v>45181</v>
      </c>
      <c r="H29" s="53" t="s">
        <v>174</v>
      </c>
      <c r="I29" s="54">
        <v>227493.62</v>
      </c>
      <c r="J29" s="55">
        <v>45181</v>
      </c>
      <c r="K29" s="50" t="s">
        <v>21</v>
      </c>
      <c r="L29" s="54">
        <v>227493.62</v>
      </c>
      <c r="M29" s="53" t="s">
        <v>175</v>
      </c>
    </row>
    <row r="30" spans="1:13" s="28" customFormat="1" ht="105">
      <c r="A30" s="59" t="s">
        <v>16</v>
      </c>
      <c r="B30" s="49">
        <v>15</v>
      </c>
      <c r="C30" s="63">
        <v>34028316000375</v>
      </c>
      <c r="D30" s="50" t="s">
        <v>176</v>
      </c>
      <c r="E30" s="58" t="s">
        <v>177</v>
      </c>
      <c r="F30" s="62" t="s">
        <v>178</v>
      </c>
      <c r="G30" s="52">
        <v>45183</v>
      </c>
      <c r="H30" s="53" t="s">
        <v>179</v>
      </c>
      <c r="I30" s="54">
        <v>2500</v>
      </c>
      <c r="J30" s="55">
        <v>45184</v>
      </c>
      <c r="K30" s="50" t="s">
        <v>21</v>
      </c>
      <c r="L30" s="54">
        <v>2500</v>
      </c>
      <c r="M30" s="53" t="s">
        <v>180</v>
      </c>
    </row>
    <row r="31" spans="1:13" s="28" customFormat="1" ht="135">
      <c r="A31" s="48" t="s">
        <v>16</v>
      </c>
      <c r="B31" s="49">
        <v>16</v>
      </c>
      <c r="C31" s="63">
        <v>12715889000172</v>
      </c>
      <c r="D31" s="50" t="s">
        <v>181</v>
      </c>
      <c r="E31" s="51" t="s">
        <v>182</v>
      </c>
      <c r="F31" s="61" t="s">
        <v>183</v>
      </c>
      <c r="G31" s="52">
        <v>45183</v>
      </c>
      <c r="H31" s="53" t="s">
        <v>184</v>
      </c>
      <c r="I31" s="56">
        <v>4589.45</v>
      </c>
      <c r="J31" s="52">
        <v>45184</v>
      </c>
      <c r="K31" s="50" t="s">
        <v>21</v>
      </c>
      <c r="L31" s="56">
        <f>4359.98+229.47</f>
        <v>4589.45</v>
      </c>
      <c r="M31" s="53" t="s">
        <v>185</v>
      </c>
    </row>
    <row r="32" spans="1:13" s="28" customFormat="1" ht="165">
      <c r="A32" s="59" t="s">
        <v>16</v>
      </c>
      <c r="B32" s="49">
        <v>17</v>
      </c>
      <c r="C32" s="50">
        <v>2558157000162</v>
      </c>
      <c r="D32" s="57" t="s">
        <v>186</v>
      </c>
      <c r="E32" s="58" t="s">
        <v>187</v>
      </c>
      <c r="F32" s="62" t="s">
        <v>188</v>
      </c>
      <c r="G32" s="52">
        <v>45183</v>
      </c>
      <c r="H32" s="53" t="s">
        <v>189</v>
      </c>
      <c r="I32" s="54">
        <v>19614.22</v>
      </c>
      <c r="J32" s="52">
        <v>45184</v>
      </c>
      <c r="K32" s="50" t="s">
        <v>21</v>
      </c>
      <c r="L32" s="54">
        <f>18672.74+941.48</f>
        <v>19614.22</v>
      </c>
      <c r="M32" s="53" t="s">
        <v>190</v>
      </c>
    </row>
    <row r="33" spans="1:13" s="28" customFormat="1" ht="135">
      <c r="A33" s="48" t="s">
        <v>16</v>
      </c>
      <c r="B33" s="49">
        <v>18</v>
      </c>
      <c r="C33" s="50">
        <v>2341467000120</v>
      </c>
      <c r="D33" s="57" t="s">
        <v>131</v>
      </c>
      <c r="E33" s="58" t="s">
        <v>191</v>
      </c>
      <c r="F33" s="62" t="s">
        <v>192</v>
      </c>
      <c r="G33" s="52">
        <v>45184</v>
      </c>
      <c r="H33" s="53" t="s">
        <v>193</v>
      </c>
      <c r="I33" s="54">
        <v>97276.7</v>
      </c>
      <c r="J33" s="52">
        <v>45184</v>
      </c>
      <c r="K33" s="50" t="s">
        <v>21</v>
      </c>
      <c r="L33" s="54">
        <f>95242.4+2034.3</f>
        <v>97276.7</v>
      </c>
      <c r="M33" s="53" t="s">
        <v>194</v>
      </c>
    </row>
    <row r="34" spans="1:13" s="28" customFormat="1" ht="120">
      <c r="A34" s="59" t="s">
        <v>16</v>
      </c>
      <c r="B34" s="49">
        <v>19</v>
      </c>
      <c r="C34" s="50">
        <v>5926726000173</v>
      </c>
      <c r="D34" s="57" t="s">
        <v>161</v>
      </c>
      <c r="E34" s="58" t="s">
        <v>195</v>
      </c>
      <c r="F34" s="62" t="s">
        <v>196</v>
      </c>
      <c r="G34" s="52">
        <v>45184</v>
      </c>
      <c r="H34" s="53" t="s">
        <v>197</v>
      </c>
      <c r="I34" s="54">
        <v>10783.33</v>
      </c>
      <c r="J34" s="52">
        <v>45184</v>
      </c>
      <c r="K34" s="50" t="s">
        <v>21</v>
      </c>
      <c r="L34" s="54">
        <f>10265.73+517.6</f>
        <v>10783.33</v>
      </c>
      <c r="M34" s="53" t="s">
        <v>198</v>
      </c>
    </row>
    <row r="35" spans="1:13" s="28" customFormat="1" ht="120">
      <c r="A35" s="48" t="s">
        <v>16</v>
      </c>
      <c r="B35" s="49">
        <v>20</v>
      </c>
      <c r="C35" s="50">
        <v>11379887000197</v>
      </c>
      <c r="D35" s="57" t="s">
        <v>199</v>
      </c>
      <c r="E35" s="58" t="s">
        <v>200</v>
      </c>
      <c r="F35" s="62" t="s">
        <v>201</v>
      </c>
      <c r="G35" s="52">
        <v>45184</v>
      </c>
      <c r="H35" s="53" t="s">
        <v>202</v>
      </c>
      <c r="I35" s="54">
        <v>1854.95</v>
      </c>
      <c r="J35" s="52">
        <v>45184</v>
      </c>
      <c r="K35" s="50" t="s">
        <v>21</v>
      </c>
      <c r="L35" s="54">
        <v>1854.95</v>
      </c>
      <c r="M35" s="53" t="s">
        <v>203</v>
      </c>
    </row>
    <row r="36" spans="1:13" s="28" customFormat="1" ht="105">
      <c r="A36" s="59" t="s">
        <v>16</v>
      </c>
      <c r="B36" s="49">
        <v>21</v>
      </c>
      <c r="C36" s="50">
        <v>4407920000180</v>
      </c>
      <c r="D36" s="57" t="s">
        <v>204</v>
      </c>
      <c r="E36" s="58" t="s">
        <v>205</v>
      </c>
      <c r="F36" s="62" t="s">
        <v>206</v>
      </c>
      <c r="G36" s="52">
        <v>45184</v>
      </c>
      <c r="H36" s="53" t="s">
        <v>207</v>
      </c>
      <c r="I36" s="54">
        <v>3387.67</v>
      </c>
      <c r="J36" s="52">
        <v>45184</v>
      </c>
      <c r="K36" s="50" t="s">
        <v>21</v>
      </c>
      <c r="L36" s="54">
        <f>3055.68+169.38+162.61</f>
        <v>3387.67</v>
      </c>
      <c r="M36" s="53" t="s">
        <v>208</v>
      </c>
    </row>
    <row r="37" spans="1:13" s="28" customFormat="1" ht="105">
      <c r="A37" s="48" t="s">
        <v>16</v>
      </c>
      <c r="B37" s="49">
        <v>22</v>
      </c>
      <c r="C37" s="49">
        <v>12891300000197</v>
      </c>
      <c r="D37" s="50" t="s">
        <v>209</v>
      </c>
      <c r="E37" s="51" t="s">
        <v>210</v>
      </c>
      <c r="F37" s="61" t="s">
        <v>211</v>
      </c>
      <c r="G37" s="52">
        <v>45184</v>
      </c>
      <c r="H37" s="53" t="s">
        <v>212</v>
      </c>
      <c r="I37" s="64">
        <v>263166.84000000003</v>
      </c>
      <c r="J37" s="52">
        <v>45184</v>
      </c>
      <c r="K37" s="50" t="s">
        <v>21</v>
      </c>
      <c r="L37" s="65">
        <f>224104.25+13158.34+3158</f>
        <v>240420.59</v>
      </c>
      <c r="M37" s="53" t="s">
        <v>213</v>
      </c>
    </row>
    <row r="38" spans="1:13" s="28" customFormat="1" ht="135">
      <c r="A38" s="59" t="s">
        <v>16</v>
      </c>
      <c r="B38" s="49">
        <v>23</v>
      </c>
      <c r="C38" s="49">
        <v>4301769000109</v>
      </c>
      <c r="D38" s="57" t="s">
        <v>214</v>
      </c>
      <c r="E38" s="51" t="s">
        <v>215</v>
      </c>
      <c r="F38" s="61" t="s">
        <v>216</v>
      </c>
      <c r="G38" s="52">
        <v>45189</v>
      </c>
      <c r="H38" s="53" t="s">
        <v>217</v>
      </c>
      <c r="I38" s="65">
        <v>7097.51</v>
      </c>
      <c r="J38" s="52">
        <v>45190</v>
      </c>
      <c r="K38" s="50" t="s">
        <v>21</v>
      </c>
      <c r="L38" s="65">
        <v>7097.51</v>
      </c>
      <c r="M38" s="53" t="s">
        <v>218</v>
      </c>
    </row>
    <row r="39" spans="1:13" s="28" customFormat="1" ht="120">
      <c r="A39" s="48" t="s">
        <v>16</v>
      </c>
      <c r="B39" s="49">
        <v>24</v>
      </c>
      <c r="C39" s="49">
        <v>5926726000173</v>
      </c>
      <c r="D39" s="50" t="s">
        <v>161</v>
      </c>
      <c r="E39" s="51" t="s">
        <v>219</v>
      </c>
      <c r="F39" s="61" t="s">
        <v>220</v>
      </c>
      <c r="G39" s="52">
        <v>45189</v>
      </c>
      <c r="H39" s="53" t="s">
        <v>221</v>
      </c>
      <c r="I39" s="54">
        <v>10783.33</v>
      </c>
      <c r="J39" s="52">
        <v>45190</v>
      </c>
      <c r="K39" s="50" t="s">
        <v>21</v>
      </c>
      <c r="L39" s="54">
        <f>10265.73+517.6</f>
        <v>10783.33</v>
      </c>
      <c r="M39" s="53" t="s">
        <v>222</v>
      </c>
    </row>
    <row r="40" spans="1:13" s="28" customFormat="1" ht="75">
      <c r="A40" s="59" t="s">
        <v>16</v>
      </c>
      <c r="B40" s="49">
        <v>25</v>
      </c>
      <c r="C40" s="49">
        <v>28194238000114</v>
      </c>
      <c r="D40" s="50" t="s">
        <v>223</v>
      </c>
      <c r="E40" s="60" t="s">
        <v>224</v>
      </c>
      <c r="F40" s="61" t="s">
        <v>225</v>
      </c>
      <c r="G40" s="52">
        <v>45189</v>
      </c>
      <c r="H40" s="53" t="s">
        <v>226</v>
      </c>
      <c r="I40" s="54">
        <v>4045.5</v>
      </c>
      <c r="J40" s="52">
        <v>45190</v>
      </c>
      <c r="K40" s="50" t="s">
        <v>21</v>
      </c>
      <c r="L40" s="54">
        <f>3964.19+81.31</f>
        <v>4045.5</v>
      </c>
      <c r="M40" s="53" t="s">
        <v>227</v>
      </c>
    </row>
    <row r="41" spans="1:13" s="28" customFormat="1" ht="75">
      <c r="A41" s="48" t="s">
        <v>16</v>
      </c>
      <c r="B41" s="49">
        <v>26</v>
      </c>
      <c r="C41" s="49">
        <v>28194238000114</v>
      </c>
      <c r="D41" s="50" t="s">
        <v>223</v>
      </c>
      <c r="E41" s="60" t="s">
        <v>228</v>
      </c>
      <c r="F41" s="61" t="s">
        <v>229</v>
      </c>
      <c r="G41" s="52">
        <v>45189</v>
      </c>
      <c r="H41" s="53" t="s">
        <v>230</v>
      </c>
      <c r="I41" s="56">
        <v>4045.5</v>
      </c>
      <c r="J41" s="52">
        <v>45190</v>
      </c>
      <c r="K41" s="50" t="s">
        <v>21</v>
      </c>
      <c r="L41" s="54">
        <f>3964.19+81.31</f>
        <v>4045.5</v>
      </c>
      <c r="M41" s="53" t="s">
        <v>231</v>
      </c>
    </row>
    <row r="42" spans="1:13" s="28" customFormat="1" ht="105">
      <c r="A42" s="59" t="s">
        <v>16</v>
      </c>
      <c r="B42" s="49">
        <v>27</v>
      </c>
      <c r="C42" s="49">
        <v>5340639000130</v>
      </c>
      <c r="D42" s="57" t="s">
        <v>94</v>
      </c>
      <c r="E42" s="58" t="s">
        <v>232</v>
      </c>
      <c r="F42" s="62" t="s">
        <v>233</v>
      </c>
      <c r="G42" s="52">
        <v>45190</v>
      </c>
      <c r="H42" s="53" t="s">
        <v>234</v>
      </c>
      <c r="I42" s="54">
        <v>178.64</v>
      </c>
      <c r="J42" s="52">
        <v>45190</v>
      </c>
      <c r="K42" s="50" t="s">
        <v>21</v>
      </c>
      <c r="L42" s="54">
        <v>178.64</v>
      </c>
      <c r="M42" s="53" t="s">
        <v>235</v>
      </c>
    </row>
    <row r="43" spans="1:13" s="28" customFormat="1" ht="120">
      <c r="A43" s="48" t="s">
        <v>16</v>
      </c>
      <c r="B43" s="49">
        <v>28</v>
      </c>
      <c r="C43" s="49">
        <v>5340639000130</v>
      </c>
      <c r="D43" s="50" t="s">
        <v>94</v>
      </c>
      <c r="E43" s="51" t="s">
        <v>236</v>
      </c>
      <c r="F43" s="61" t="s">
        <v>237</v>
      </c>
      <c r="G43" s="52">
        <v>45190</v>
      </c>
      <c r="H43" s="53" t="s">
        <v>238</v>
      </c>
      <c r="I43" s="54">
        <v>1573.86</v>
      </c>
      <c r="J43" s="52">
        <v>45190</v>
      </c>
      <c r="K43" s="50" t="s">
        <v>21</v>
      </c>
      <c r="L43" s="54">
        <v>1573.86</v>
      </c>
      <c r="M43" s="53" t="s">
        <v>235</v>
      </c>
    </row>
    <row r="44" spans="1:13" s="28" customFormat="1" ht="135">
      <c r="A44" s="59" t="s">
        <v>16</v>
      </c>
      <c r="B44" s="49">
        <v>29</v>
      </c>
      <c r="C44" s="49">
        <v>4301769000109</v>
      </c>
      <c r="D44" s="50" t="s">
        <v>214</v>
      </c>
      <c r="E44" s="51" t="s">
        <v>239</v>
      </c>
      <c r="F44" s="61" t="s">
        <v>240</v>
      </c>
      <c r="G44" s="52">
        <v>45190</v>
      </c>
      <c r="H44" s="53" t="s">
        <v>241</v>
      </c>
      <c r="I44" s="54">
        <v>6495.3</v>
      </c>
      <c r="J44" s="52">
        <v>45190</v>
      </c>
      <c r="K44" s="50" t="s">
        <v>21</v>
      </c>
      <c r="L44" s="54">
        <v>6495.3</v>
      </c>
      <c r="M44" s="53" t="s">
        <v>242</v>
      </c>
    </row>
    <row r="45" spans="1:13" s="28" customFormat="1" ht="90">
      <c r="A45" s="48" t="s">
        <v>16</v>
      </c>
      <c r="B45" s="49">
        <v>30</v>
      </c>
      <c r="C45" s="49">
        <v>2593165000140</v>
      </c>
      <c r="D45" s="50" t="s">
        <v>243</v>
      </c>
      <c r="E45" s="51" t="s">
        <v>244</v>
      </c>
      <c r="F45" s="61" t="s">
        <v>245</v>
      </c>
      <c r="G45" s="52">
        <v>45190</v>
      </c>
      <c r="H45" s="53" t="s">
        <v>246</v>
      </c>
      <c r="I45" s="56">
        <v>96900</v>
      </c>
      <c r="J45" s="52">
        <v>45190</v>
      </c>
      <c r="K45" s="50" t="s">
        <v>21</v>
      </c>
      <c r="L45" s="56">
        <f>92248.8+4651.2</f>
        <v>96900</v>
      </c>
      <c r="M45" s="53" t="s">
        <v>247</v>
      </c>
    </row>
    <row r="46" spans="1:13" s="28" customFormat="1" ht="135">
      <c r="A46" s="59" t="s">
        <v>16</v>
      </c>
      <c r="B46" s="49">
        <v>31</v>
      </c>
      <c r="C46" s="63">
        <v>2341467000120</v>
      </c>
      <c r="D46" s="50" t="s">
        <v>131</v>
      </c>
      <c r="E46" s="58" t="s">
        <v>248</v>
      </c>
      <c r="F46" s="62" t="s">
        <v>249</v>
      </c>
      <c r="G46" s="52">
        <v>45190</v>
      </c>
      <c r="H46" s="53" t="s">
        <v>250</v>
      </c>
      <c r="I46" s="54">
        <v>15107.35</v>
      </c>
      <c r="J46" s="55">
        <v>45190</v>
      </c>
      <c r="K46" s="50" t="s">
        <v>21</v>
      </c>
      <c r="L46" s="54">
        <f>14706.27+293.06+108.02</f>
        <v>15107.35</v>
      </c>
      <c r="M46" s="53" t="s">
        <v>251</v>
      </c>
    </row>
    <row r="47" spans="1:13" s="28" customFormat="1" ht="135">
      <c r="A47" s="48" t="s">
        <v>16</v>
      </c>
      <c r="B47" s="49">
        <v>32</v>
      </c>
      <c r="C47" s="50">
        <v>604122000197</v>
      </c>
      <c r="D47" s="57" t="s">
        <v>252</v>
      </c>
      <c r="E47" s="58" t="s">
        <v>253</v>
      </c>
      <c r="F47" s="62" t="s">
        <v>254</v>
      </c>
      <c r="G47" s="52">
        <v>45190</v>
      </c>
      <c r="H47" s="53" t="s">
        <v>255</v>
      </c>
      <c r="I47" s="54">
        <v>327547.52000000002</v>
      </c>
      <c r="J47" s="52">
        <v>45190</v>
      </c>
      <c r="K47" s="50" t="s">
        <v>21</v>
      </c>
      <c r="L47" s="54">
        <v>327547.52000000002</v>
      </c>
      <c r="M47" s="53" t="s">
        <v>256</v>
      </c>
    </row>
    <row r="48" spans="1:13" s="28" customFormat="1" ht="105">
      <c r="A48" s="59" t="s">
        <v>16</v>
      </c>
      <c r="B48" s="49">
        <v>33</v>
      </c>
      <c r="C48" s="49">
        <v>76535764000143</v>
      </c>
      <c r="D48" s="50" t="s">
        <v>257</v>
      </c>
      <c r="E48" s="51" t="s">
        <v>258</v>
      </c>
      <c r="F48" s="61" t="s">
        <v>259</v>
      </c>
      <c r="G48" s="52">
        <v>45191</v>
      </c>
      <c r="H48" s="53" t="s">
        <v>260</v>
      </c>
      <c r="I48" s="54">
        <v>13610.97</v>
      </c>
      <c r="J48" s="52">
        <v>45194</v>
      </c>
      <c r="K48" s="50" t="s">
        <v>21</v>
      </c>
      <c r="L48" s="54">
        <f>12957.64+653.33</f>
        <v>13610.97</v>
      </c>
      <c r="M48" s="53" t="s">
        <v>261</v>
      </c>
    </row>
    <row r="49" spans="1:13" s="28" customFormat="1" ht="135">
      <c r="A49" s="48" t="s">
        <v>16</v>
      </c>
      <c r="B49" s="49">
        <v>34</v>
      </c>
      <c r="C49" s="49">
        <v>5340639000130</v>
      </c>
      <c r="D49" s="50" t="s">
        <v>94</v>
      </c>
      <c r="E49" s="51" t="s">
        <v>262</v>
      </c>
      <c r="F49" s="61" t="s">
        <v>263</v>
      </c>
      <c r="G49" s="52">
        <v>45194</v>
      </c>
      <c r="H49" s="53" t="s">
        <v>264</v>
      </c>
      <c r="I49" s="54">
        <v>644.02</v>
      </c>
      <c r="J49" s="52">
        <v>45194</v>
      </c>
      <c r="K49" s="50" t="s">
        <v>21</v>
      </c>
      <c r="L49" s="54">
        <v>644.02</v>
      </c>
      <c r="M49" s="53" t="s">
        <v>265</v>
      </c>
    </row>
    <row r="50" spans="1:13" s="28" customFormat="1" ht="120">
      <c r="A50" s="59" t="s">
        <v>16</v>
      </c>
      <c r="B50" s="49">
        <v>35</v>
      </c>
      <c r="C50" s="49">
        <v>5340639000130</v>
      </c>
      <c r="D50" s="50" t="s">
        <v>94</v>
      </c>
      <c r="E50" s="51" t="s">
        <v>266</v>
      </c>
      <c r="F50" s="61" t="s">
        <v>267</v>
      </c>
      <c r="G50" s="52">
        <v>45194</v>
      </c>
      <c r="H50" s="53" t="s">
        <v>268</v>
      </c>
      <c r="I50" s="56">
        <v>928.01</v>
      </c>
      <c r="J50" s="52">
        <v>45194</v>
      </c>
      <c r="K50" s="50" t="s">
        <v>21</v>
      </c>
      <c r="L50" s="56">
        <v>928.01</v>
      </c>
      <c r="M50" s="53" t="s">
        <v>265</v>
      </c>
    </row>
    <row r="51" spans="1:13" s="28" customFormat="1" ht="120">
      <c r="A51" s="48" t="s">
        <v>16</v>
      </c>
      <c r="B51" s="49">
        <v>36</v>
      </c>
      <c r="C51" s="50">
        <v>76535764000143</v>
      </c>
      <c r="D51" s="57" t="s">
        <v>257</v>
      </c>
      <c r="E51" s="58" t="s">
        <v>269</v>
      </c>
      <c r="F51" s="62" t="s">
        <v>270</v>
      </c>
      <c r="G51" s="52">
        <v>45196</v>
      </c>
      <c r="H51" s="53" t="s">
        <v>271</v>
      </c>
      <c r="I51" s="54">
        <v>3366.34</v>
      </c>
      <c r="J51" s="52">
        <v>45197</v>
      </c>
      <c r="K51" s="50" t="s">
        <v>21</v>
      </c>
      <c r="L51" s="54">
        <f>3204.76+161.58</f>
        <v>3366.34</v>
      </c>
      <c r="M51" s="53" t="s">
        <v>272</v>
      </c>
    </row>
    <row r="52" spans="1:13" s="28" customFormat="1" ht="120">
      <c r="A52" s="59" t="s">
        <v>16</v>
      </c>
      <c r="B52" s="49">
        <v>37</v>
      </c>
      <c r="C52" s="49">
        <v>76535764000143</v>
      </c>
      <c r="D52" s="50" t="s">
        <v>257</v>
      </c>
      <c r="E52" s="58" t="s">
        <v>273</v>
      </c>
      <c r="F52" s="62" t="s">
        <v>274</v>
      </c>
      <c r="G52" s="52">
        <v>45196</v>
      </c>
      <c r="H52" s="53" t="s">
        <v>275</v>
      </c>
      <c r="I52" s="54">
        <v>97.93</v>
      </c>
      <c r="J52" s="52">
        <v>45197</v>
      </c>
      <c r="K52" s="50" t="s">
        <v>21</v>
      </c>
      <c r="L52" s="54">
        <f>93.23+4.7</f>
        <v>97.93</v>
      </c>
      <c r="M52" s="53" t="s">
        <v>276</v>
      </c>
    </row>
    <row r="53" spans="1:13" s="28" customFormat="1" ht="135">
      <c r="A53" s="48" t="s">
        <v>16</v>
      </c>
      <c r="B53" s="49">
        <v>38</v>
      </c>
      <c r="C53" s="49">
        <v>7244008000223</v>
      </c>
      <c r="D53" s="50" t="s">
        <v>277</v>
      </c>
      <c r="E53" s="58" t="s">
        <v>278</v>
      </c>
      <c r="F53" s="62" t="s">
        <v>279</v>
      </c>
      <c r="G53" s="52">
        <v>45196</v>
      </c>
      <c r="H53" s="53" t="s">
        <v>280</v>
      </c>
      <c r="I53" s="54">
        <v>9000</v>
      </c>
      <c r="J53" s="52">
        <v>45197</v>
      </c>
      <c r="K53" s="50" t="s">
        <v>21</v>
      </c>
      <c r="L53" s="54">
        <f>432+8568</f>
        <v>9000</v>
      </c>
      <c r="M53" s="53" t="s">
        <v>281</v>
      </c>
    </row>
    <row r="54" spans="1:13" s="28" customFormat="1" ht="120">
      <c r="A54" s="59" t="s">
        <v>16</v>
      </c>
      <c r="B54" s="49">
        <v>39</v>
      </c>
      <c r="C54" s="49">
        <v>84544469000181</v>
      </c>
      <c r="D54" s="50" t="s">
        <v>282</v>
      </c>
      <c r="E54" s="58" t="s">
        <v>283</v>
      </c>
      <c r="F54" s="62" t="s">
        <v>284</v>
      </c>
      <c r="G54" s="52">
        <v>45196</v>
      </c>
      <c r="H54" s="53" t="s">
        <v>285</v>
      </c>
      <c r="I54" s="56">
        <v>3617.61</v>
      </c>
      <c r="J54" s="52">
        <v>45197</v>
      </c>
      <c r="K54" s="50" t="s">
        <v>21</v>
      </c>
      <c r="L54" s="56">
        <f>3436.73+180.88</f>
        <v>3617.61</v>
      </c>
      <c r="M54" s="53" t="s">
        <v>286</v>
      </c>
    </row>
    <row r="55" spans="1:13" s="28" customFormat="1" ht="120">
      <c r="A55" s="48" t="s">
        <v>16</v>
      </c>
      <c r="B55" s="49">
        <v>40</v>
      </c>
      <c r="C55" s="49">
        <v>84544469000181</v>
      </c>
      <c r="D55" s="50" t="s">
        <v>282</v>
      </c>
      <c r="E55" s="58" t="s">
        <v>287</v>
      </c>
      <c r="F55" s="62" t="s">
        <v>288</v>
      </c>
      <c r="G55" s="52">
        <v>45196</v>
      </c>
      <c r="H55" s="53" t="s">
        <v>289</v>
      </c>
      <c r="I55" s="54">
        <v>2196.3200000000002</v>
      </c>
      <c r="J55" s="52">
        <v>45197</v>
      </c>
      <c r="K55" s="50" t="s">
        <v>21</v>
      </c>
      <c r="L55" s="54">
        <f>2086.5+109.82</f>
        <v>2196.3200000000002</v>
      </c>
      <c r="M55" s="53" t="s">
        <v>290</v>
      </c>
    </row>
    <row r="56" spans="1:13" ht="105">
      <c r="A56" s="59" t="s">
        <v>16</v>
      </c>
      <c r="B56" s="49">
        <v>41</v>
      </c>
      <c r="C56" s="49">
        <v>84544469000181</v>
      </c>
      <c r="D56" s="50" t="s">
        <v>282</v>
      </c>
      <c r="E56" s="58" t="s">
        <v>291</v>
      </c>
      <c r="F56" s="62" t="s">
        <v>292</v>
      </c>
      <c r="G56" s="52">
        <v>45196</v>
      </c>
      <c r="H56" s="53" t="s">
        <v>293</v>
      </c>
      <c r="I56" s="54">
        <v>1098.1600000000001</v>
      </c>
      <c r="J56" s="55">
        <v>45197</v>
      </c>
      <c r="K56" s="50" t="s">
        <v>21</v>
      </c>
      <c r="L56" s="54">
        <f>1043.25+54.91</f>
        <v>1098.1600000000001</v>
      </c>
      <c r="M56" s="53" t="s">
        <v>294</v>
      </c>
    </row>
    <row r="57" spans="1:13" s="28" customFormat="1" ht="120">
      <c r="A57" s="48" t="s">
        <v>16</v>
      </c>
      <c r="B57" s="49">
        <v>42</v>
      </c>
      <c r="C57" s="49">
        <v>18422603000147</v>
      </c>
      <c r="D57" s="50" t="s">
        <v>295</v>
      </c>
      <c r="E57" s="58" t="s">
        <v>296</v>
      </c>
      <c r="F57" s="62" t="s">
        <v>297</v>
      </c>
      <c r="G57" s="52">
        <v>45196</v>
      </c>
      <c r="H57" s="53" t="s">
        <v>298</v>
      </c>
      <c r="I57" s="54">
        <v>6200</v>
      </c>
      <c r="J57" s="52">
        <v>45197</v>
      </c>
      <c r="K57" s="50" t="s">
        <v>21</v>
      </c>
      <c r="L57" s="54">
        <f>5902.4+297.6</f>
        <v>6200</v>
      </c>
      <c r="M57" s="53" t="s">
        <v>299</v>
      </c>
    </row>
    <row r="58" spans="1:13" s="28" customFormat="1" ht="120">
      <c r="A58" s="59" t="s">
        <v>16</v>
      </c>
      <c r="B58" s="49">
        <v>43</v>
      </c>
      <c r="C58" s="49">
        <v>2037069000115</v>
      </c>
      <c r="D58" s="50" t="s">
        <v>300</v>
      </c>
      <c r="E58" s="51" t="s">
        <v>301</v>
      </c>
      <c r="F58" s="61" t="s">
        <v>302</v>
      </c>
      <c r="G58" s="52">
        <v>45197</v>
      </c>
      <c r="H58" s="53" t="s">
        <v>303</v>
      </c>
      <c r="I58" s="54">
        <v>59583.32</v>
      </c>
      <c r="J58" s="52">
        <v>45197</v>
      </c>
      <c r="K58" s="50" t="s">
        <v>21</v>
      </c>
      <c r="L58" s="54">
        <f>49334.99+2979.17+714.99</f>
        <v>53029.149999999994</v>
      </c>
      <c r="M58" s="53" t="s">
        <v>304</v>
      </c>
    </row>
    <row r="59" spans="1:13" s="28" customFormat="1" ht="90">
      <c r="A59" s="48" t="s">
        <v>16</v>
      </c>
      <c r="B59" s="49">
        <v>44</v>
      </c>
      <c r="C59" s="49">
        <v>11699529000161</v>
      </c>
      <c r="D59" s="50" t="s">
        <v>305</v>
      </c>
      <c r="E59" s="60" t="s">
        <v>306</v>
      </c>
      <c r="F59" s="61" t="s">
        <v>307</v>
      </c>
      <c r="G59" s="52">
        <v>45197</v>
      </c>
      <c r="H59" s="53" t="s">
        <v>308</v>
      </c>
      <c r="I59" s="56">
        <v>8946.15</v>
      </c>
      <c r="J59" s="52">
        <v>45197</v>
      </c>
      <c r="K59" s="50" t="s">
        <v>21</v>
      </c>
      <c r="L59" s="56">
        <v>8946.15</v>
      </c>
      <c r="M59" s="53" t="s">
        <v>309</v>
      </c>
    </row>
    <row r="60" spans="1:13" s="28" customFormat="1" ht="90">
      <c r="A60" s="59" t="s">
        <v>16</v>
      </c>
      <c r="B60" s="49">
        <v>45</v>
      </c>
      <c r="C60" s="49">
        <v>11699529000161</v>
      </c>
      <c r="D60" s="50" t="s">
        <v>305</v>
      </c>
      <c r="E60" s="60" t="s">
        <v>310</v>
      </c>
      <c r="F60" s="61" t="s">
        <v>311</v>
      </c>
      <c r="G60" s="52">
        <v>45197</v>
      </c>
      <c r="H60" s="53" t="s">
        <v>312</v>
      </c>
      <c r="I60" s="54">
        <v>2080.5</v>
      </c>
      <c r="J60" s="52">
        <v>45197</v>
      </c>
      <c r="K60" s="50" t="s">
        <v>21</v>
      </c>
      <c r="L60" s="54">
        <v>2080.5</v>
      </c>
      <c r="M60" s="53" t="s">
        <v>313</v>
      </c>
    </row>
    <row r="61" spans="1:13" ht="15" customHeight="1">
      <c r="A61" s="33" t="s">
        <v>33</v>
      </c>
      <c r="B61" s="33"/>
      <c r="C61" s="33"/>
      <c r="D61" s="4"/>
      <c r="K61" s="66"/>
    </row>
    <row r="62" spans="1:13" ht="15" customHeight="1">
      <c r="A62" s="37" t="str">
        <f>[1]Bens!A11</f>
        <v>Data da última atualização: 03/10/2023</v>
      </c>
      <c r="B62" s="38"/>
      <c r="C62" s="4"/>
      <c r="D62" s="2"/>
    </row>
    <row r="63" spans="1:13" ht="15" customHeight="1">
      <c r="A63" s="75" t="s">
        <v>35</v>
      </c>
      <c r="B63" s="75"/>
      <c r="C63" s="75"/>
      <c r="D63" s="75"/>
    </row>
    <row r="64" spans="1:13" ht="15" customHeight="1">
      <c r="A64" s="75" t="s">
        <v>36</v>
      </c>
      <c r="B64" s="75"/>
      <c r="C64" s="75"/>
      <c r="D64" s="75"/>
    </row>
    <row r="65" spans="1:4" ht="15" customHeight="1">
      <c r="A65" s="40" t="s">
        <v>37</v>
      </c>
      <c r="B65" s="40"/>
      <c r="C65" s="40"/>
      <c r="D65" s="2"/>
    </row>
    <row r="66" spans="1:4" ht="15" customHeight="1"/>
    <row r="67" spans="1:4" ht="15" customHeight="1"/>
    <row r="68" spans="1:4" ht="15" customHeight="1"/>
    <row r="69" spans="1:4" ht="15" customHeight="1"/>
    <row r="70" spans="1:4" ht="15" customHeight="1"/>
    <row r="71" spans="1:4" ht="15" customHeight="1"/>
    <row r="72" spans="1:4" ht="15" customHeight="1"/>
    <row r="73" spans="1:4" ht="15" customHeight="1"/>
    <row r="74" spans="1:4" ht="15" customHeight="1"/>
    <row r="75" spans="1:4" ht="15" customHeight="1"/>
    <row r="76" spans="1:4" ht="15" customHeight="1"/>
    <row r="77" spans="1:4" ht="15" customHeight="1"/>
    <row r="78" spans="1:4" ht="15" customHeight="1"/>
    <row r="79" spans="1:4" ht="15" customHeight="1"/>
    <row r="80" spans="1: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48.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</sheetData>
  <mergeCells count="5">
    <mergeCell ref="A2:M2"/>
    <mergeCell ref="A3:E3"/>
    <mergeCell ref="A5:L5"/>
    <mergeCell ref="A63:D63"/>
    <mergeCell ref="A64:D64"/>
  </mergeCells>
  <conditionalFormatting sqref="C16 C19 C23:C24 C26:C31 C37:C50 C52:C54 C57:C60">
    <cfRule type="cellIs" dxfId="25" priority="23" operator="between">
      <formula>111111111</formula>
      <formula>99999999999</formula>
    </cfRule>
    <cfRule type="cellIs" dxfId="24" priority="24" operator="between">
      <formula>111111111111</formula>
      <formula>99999999999999</formula>
    </cfRule>
  </conditionalFormatting>
  <conditionalFormatting sqref="C17">
    <cfRule type="cellIs" dxfId="23" priority="21" operator="between">
      <formula>111111111</formula>
      <formula>99999999999</formula>
    </cfRule>
    <cfRule type="cellIs" dxfId="22" priority="22" operator="between">
      <formula>111111111111</formula>
      <formula>99999999999999</formula>
    </cfRule>
  </conditionalFormatting>
  <conditionalFormatting sqref="C18">
    <cfRule type="cellIs" dxfId="21" priority="19" operator="between">
      <formula>111111111</formula>
      <formula>99999999999</formula>
    </cfRule>
    <cfRule type="cellIs" dxfId="20" priority="20" operator="between">
      <formula>111111111111</formula>
      <formula>99999999999999</formula>
    </cfRule>
  </conditionalFormatting>
  <conditionalFormatting sqref="C20">
    <cfRule type="cellIs" dxfId="19" priority="17" operator="between">
      <formula>111111111</formula>
      <formula>99999999999</formula>
    </cfRule>
    <cfRule type="cellIs" dxfId="18" priority="18" operator="between">
      <formula>111111111111</formula>
      <formula>99999999999999</formula>
    </cfRule>
  </conditionalFormatting>
  <conditionalFormatting sqref="C21">
    <cfRule type="cellIs" dxfId="17" priority="15" operator="between">
      <formula>111111111</formula>
      <formula>99999999999</formula>
    </cfRule>
    <cfRule type="cellIs" dxfId="16" priority="16" operator="between">
      <formula>111111111111</formula>
      <formula>99999999999999</formula>
    </cfRule>
  </conditionalFormatting>
  <conditionalFormatting sqref="C22">
    <cfRule type="cellIs" dxfId="15" priority="13" operator="between">
      <formula>111111111</formula>
      <formula>99999999999</formula>
    </cfRule>
    <cfRule type="cellIs" dxfId="14" priority="14" operator="between">
      <formula>111111111111</formula>
      <formula>99999999999999</formula>
    </cfRule>
  </conditionalFormatting>
  <conditionalFormatting sqref="C25">
    <cfRule type="cellIs" dxfId="13" priority="11" operator="between">
      <formula>111111111</formula>
      <formula>99999999999</formula>
    </cfRule>
    <cfRule type="cellIs" dxfId="12" priority="12" operator="between">
      <formula>111111111111</formula>
      <formula>99999999999999</formula>
    </cfRule>
  </conditionalFormatting>
  <conditionalFormatting sqref="C32:C36">
    <cfRule type="cellIs" dxfId="11" priority="9" operator="between">
      <formula>111111111</formula>
      <formula>99999999999</formula>
    </cfRule>
    <cfRule type="cellIs" dxfId="10" priority="10" operator="between">
      <formula>111111111111</formula>
      <formula>99999999999999</formula>
    </cfRule>
  </conditionalFormatting>
  <conditionalFormatting sqref="C51">
    <cfRule type="cellIs" dxfId="9" priority="7" operator="between">
      <formula>111111111</formula>
      <formula>99999999999</formula>
    </cfRule>
    <cfRule type="cellIs" dxfId="8" priority="8" operator="between">
      <formula>111111111111</formula>
      <formula>99999999999999</formula>
    </cfRule>
  </conditionalFormatting>
  <conditionalFormatting sqref="C55">
    <cfRule type="cellIs" dxfId="7" priority="5" operator="between">
      <formula>111111111</formula>
      <formula>99999999999</formula>
    </cfRule>
    <cfRule type="cellIs" dxfId="6" priority="6" operator="between">
      <formula>111111111111</formula>
      <formula>99999999999999</formula>
    </cfRule>
  </conditionalFormatting>
  <conditionalFormatting sqref="C56">
    <cfRule type="cellIs" dxfId="5" priority="3" operator="between">
      <formula>111111111</formula>
      <formula>99999999999</formula>
    </cfRule>
    <cfRule type="cellIs" dxfId="4" priority="4" operator="between">
      <formula>111111111111</formula>
      <formula>99999999999999</formula>
    </cfRule>
  </conditionalFormatting>
  <conditionalFormatting sqref="C7:C15">
    <cfRule type="cellIs" dxfId="3" priority="1" operator="between">
      <formula>111111111</formula>
      <formula>99999999999</formula>
    </cfRule>
    <cfRule type="cellIs" dxfId="2" priority="2" operator="between">
      <formula>111111111111</formula>
      <formula>99999999999999</formula>
    </cfRule>
  </conditionalFormatting>
  <hyperlinks>
    <hyperlink ref="F8" r:id="rId1"/>
    <hyperlink ref="F7" r:id="rId2"/>
    <hyperlink ref="E8" r:id="rId3"/>
    <hyperlink ref="F13" r:id="rId4"/>
    <hyperlink ref="E13" r:id="rId5"/>
    <hyperlink ref="E9" r:id="rId6"/>
    <hyperlink ref="E11" r:id="rId7"/>
    <hyperlink ref="E10" r:id="rId8"/>
    <hyperlink ref="E12" r:id="rId9"/>
    <hyperlink ref="F9" r:id="rId10"/>
    <hyperlink ref="F10" r:id="rId11"/>
    <hyperlink ref="F11" r:id="rId12"/>
    <hyperlink ref="F12" r:id="rId13"/>
    <hyperlink ref="F14" r:id="rId14"/>
    <hyperlink ref="F15" r:id="rId15"/>
    <hyperlink ref="E14" r:id="rId16"/>
    <hyperlink ref="E15" r:id="rId17"/>
    <hyperlink ref="F16" r:id="rId18"/>
    <hyperlink ref="F17" r:id="rId19"/>
    <hyperlink ref="F18" r:id="rId20"/>
    <hyperlink ref="F19" r:id="rId21"/>
    <hyperlink ref="F20" r:id="rId22"/>
    <hyperlink ref="F21" r:id="rId23"/>
    <hyperlink ref="F22" r:id="rId24"/>
    <hyperlink ref="F23" r:id="rId25"/>
    <hyperlink ref="F24" r:id="rId26"/>
    <hyperlink ref="F25" r:id="rId27"/>
    <hyperlink ref="F26" r:id="rId28"/>
    <hyperlink ref="F27" r:id="rId29"/>
    <hyperlink ref="F28" r:id="rId30"/>
    <hyperlink ref="F29" r:id="rId31"/>
    <hyperlink ref="F30" r:id="rId32"/>
    <hyperlink ref="F31" r:id="rId33"/>
    <hyperlink ref="F32" r:id="rId34"/>
    <hyperlink ref="F33" r:id="rId35"/>
    <hyperlink ref="F34" r:id="rId36"/>
    <hyperlink ref="F35" r:id="rId37"/>
    <hyperlink ref="F36" r:id="rId38"/>
    <hyperlink ref="F37" r:id="rId39"/>
    <hyperlink ref="F38" r:id="rId40"/>
    <hyperlink ref="F39" r:id="rId41"/>
    <hyperlink ref="F40" r:id="rId42"/>
    <hyperlink ref="F41" r:id="rId43"/>
    <hyperlink ref="F42" r:id="rId44"/>
    <hyperlink ref="F43" r:id="rId45"/>
    <hyperlink ref="F44" r:id="rId46"/>
    <hyperlink ref="F45" r:id="rId47"/>
    <hyperlink ref="F46" r:id="rId48"/>
    <hyperlink ref="F47" r:id="rId49"/>
    <hyperlink ref="F48" r:id="rId50"/>
    <hyperlink ref="F49" r:id="rId51"/>
    <hyperlink ref="F50" r:id="rId52"/>
    <hyperlink ref="F51" r:id="rId53"/>
    <hyperlink ref="F52" r:id="rId54"/>
    <hyperlink ref="F53" r:id="rId55"/>
    <hyperlink ref="F54" r:id="rId56"/>
    <hyperlink ref="F55" r:id="rId57"/>
    <hyperlink ref="F56" r:id="rId58"/>
    <hyperlink ref="F57" r:id="rId59"/>
    <hyperlink ref="F58" r:id="rId60"/>
    <hyperlink ref="F59" r:id="rId61"/>
    <hyperlink ref="F60" r:id="rId62"/>
    <hyperlink ref="E19" r:id="rId63"/>
    <hyperlink ref="E20" r:id="rId64" display="https://www.mpam.mp.br/images/1%C2%BA_TAP_a_TCS_n%C2%BA_10-2021_-_MP-PGJ_-_2021.007091_ec916.pdf"/>
    <hyperlink ref="E46" r:id="rId65"/>
    <hyperlink ref="E33" r:id="rId66"/>
    <hyperlink ref="E54" r:id="rId67" display="https://www.mpam.mp.br/images/CT_21-2023_-_MP-PGJ_4dc3f.pdf"/>
    <hyperlink ref="E55" r:id="rId68" display="https://www.mpam.mp.br/images/CT_21-2023_-_MP-PGJ_4dc3f.pdf"/>
    <hyperlink ref="E56" r:id="rId69"/>
    <hyperlink ref="E31" r:id="rId70" display="https://www.mpam.mp.br/images/2%C2%BA_TA_ao_CT_008-2021_-_MP-PGJ_bc47a.pdf"/>
    <hyperlink ref="E29" r:id="rId71"/>
    <hyperlink ref="E35" r:id="rId72"/>
    <hyperlink ref="E30" r:id="rId73"/>
    <hyperlink ref="E53" r:id="rId74" display="https://www.mpam.mp.br/images/1%C2%BA_TAP_a_CT_n%C2%BA_33-2021_-_MP-PGJ_-_2022.013017_13360.pdf"/>
    <hyperlink ref="E38" r:id="rId75"/>
    <hyperlink ref="E44" r:id="rId76"/>
    <hyperlink ref="E58" r:id="rId77"/>
    <hyperlink ref="E45" r:id="rId78"/>
    <hyperlink ref="E37" r:id="rId79"/>
    <hyperlink ref="E57" r:id="rId80"/>
    <hyperlink ref="E27" r:id="rId81"/>
    <hyperlink ref="E34" r:id="rId82" display="https://www.mpam.mp.br/images/CT_15-2023_-_MP-PGJ_777a8.pdf"/>
    <hyperlink ref="E39" r:id="rId83"/>
    <hyperlink ref="E48" r:id="rId84"/>
    <hyperlink ref="E51" r:id="rId85"/>
    <hyperlink ref="E52" r:id="rId86"/>
    <hyperlink ref="E42" r:id="rId87"/>
    <hyperlink ref="E49" r:id="rId88"/>
    <hyperlink ref="E50" r:id="rId89"/>
    <hyperlink ref="E43" r:id="rId90"/>
    <hyperlink ref="E36" r:id="rId91"/>
    <hyperlink ref="E22" r:id="rId92" display="https://www.mpam.mp.br/images/1%C2%BA_TAP_a_CT_n%C2%BA_13-2021_-_MP-PGJ_-_2022.007217_b8889.pdf"/>
    <hyperlink ref="E21" r:id="rId93" display="https://www.mpam.mp.br/images/1%C2%BA_TAP_a_CT_n%C2%BA_13-2021_-_MP-PGJ_-_2022.007217_b8889.pdf"/>
    <hyperlink ref="E16" r:id="rId94"/>
    <hyperlink ref="E18" r:id="rId95"/>
    <hyperlink ref="E17" r:id="rId96"/>
    <hyperlink ref="E26" r:id="rId97"/>
    <hyperlink ref="E23" r:id="rId98" display="https://www.mpam.mp.br/images/1%C2%BA_TAP_a_CT_n%C2%BA_19-2021_-_MP-PGJ_-_2022.004812_13252.pdf"/>
    <hyperlink ref="E24" r:id="rId99"/>
    <hyperlink ref="E25" r:id="rId100"/>
    <hyperlink ref="E32" r:id="rId101" display="https://www.mpam.mp.br/images/CT_16-2023_-_MP-PGJ_8a82c.pdf"/>
    <hyperlink ref="E47" r:id="rId102"/>
  </hyperlinks>
  <pageMargins left="0.23622047244094491" right="0.23622047244094491" top="0.35433070866141736" bottom="0.74803149606299213" header="0.31496062992125984" footer="0.31496062992125984"/>
  <pageSetup scale="43" orientation="portrait" r:id="rId103"/>
  <drawing r:id="rId1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>
      <selection activeCell="F13" sqref="F13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4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2"/>
      <c r="D1" s="2"/>
      <c r="G1" s="4"/>
      <c r="H1" s="4"/>
      <c r="I1" s="4"/>
      <c r="J1" s="2"/>
    </row>
    <row r="2" spans="1:14" ht="18">
      <c r="A2" s="72" t="str">
        <f>[1]Bens!A2</f>
        <v>SETEMBRO/2023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>
      <c r="A3" s="73" t="s">
        <v>1</v>
      </c>
      <c r="B3" s="73"/>
      <c r="C3" s="73"/>
      <c r="D3" s="73"/>
      <c r="E3" s="73"/>
      <c r="G3" s="4"/>
      <c r="H3" s="4"/>
      <c r="I3" s="4"/>
      <c r="J3" s="2"/>
    </row>
    <row r="5" spans="1:14" ht="18">
      <c r="A5" s="74" t="s">
        <v>314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4" ht="31.5">
      <c r="A6" s="67" t="s">
        <v>3</v>
      </c>
      <c r="B6" s="67" t="s">
        <v>4</v>
      </c>
      <c r="C6" s="68" t="s">
        <v>5</v>
      </c>
      <c r="D6" s="68" t="s">
        <v>6</v>
      </c>
      <c r="E6" s="68" t="s">
        <v>7</v>
      </c>
      <c r="F6" s="67" t="s">
        <v>8</v>
      </c>
      <c r="G6" s="67" t="s">
        <v>9</v>
      </c>
      <c r="H6" s="69" t="s">
        <v>10</v>
      </c>
      <c r="I6" s="69" t="s">
        <v>11</v>
      </c>
      <c r="J6" s="68" t="s">
        <v>12</v>
      </c>
      <c r="K6" s="68" t="s">
        <v>13</v>
      </c>
      <c r="L6" s="68" t="s">
        <v>14</v>
      </c>
      <c r="M6" s="16" t="s">
        <v>15</v>
      </c>
    </row>
    <row r="7" spans="1:14">
      <c r="A7" s="48"/>
      <c r="B7" s="49"/>
      <c r="C7" s="49"/>
      <c r="D7" s="50"/>
      <c r="E7" s="60"/>
      <c r="F7" s="70"/>
      <c r="G7" s="52"/>
      <c r="H7" s="53"/>
      <c r="I7" s="71"/>
      <c r="J7" s="55"/>
      <c r="K7" s="50"/>
      <c r="L7" s="71"/>
      <c r="M7" s="53"/>
      <c r="N7" s="3"/>
    </row>
    <row r="8" spans="1:14">
      <c r="A8" s="48"/>
      <c r="B8" s="49"/>
      <c r="C8" s="49"/>
      <c r="D8" s="50"/>
      <c r="E8" s="60"/>
      <c r="F8" s="70"/>
      <c r="G8" s="52"/>
      <c r="H8" s="53"/>
      <c r="I8" s="71"/>
      <c r="J8" s="55"/>
      <c r="K8" s="50"/>
      <c r="L8" s="71"/>
      <c r="M8" s="53"/>
      <c r="N8" s="3"/>
    </row>
    <row r="9" spans="1:14">
      <c r="A9" s="48"/>
      <c r="B9" s="49"/>
      <c r="C9" s="49"/>
      <c r="D9" s="50"/>
      <c r="E9" s="60"/>
      <c r="F9" s="70"/>
      <c r="G9" s="52"/>
      <c r="H9" s="53"/>
      <c r="I9" s="71"/>
      <c r="J9" s="55"/>
      <c r="K9" s="50"/>
      <c r="L9" s="71"/>
      <c r="M9" s="53"/>
      <c r="N9" s="3"/>
    </row>
    <row r="10" spans="1:14">
      <c r="A10" s="33" t="s">
        <v>33</v>
      </c>
      <c r="B10" s="33"/>
      <c r="C10" s="33"/>
      <c r="D10" s="4"/>
    </row>
    <row r="11" spans="1:14">
      <c r="A11" s="37" t="str">
        <f>[1]Bens!A11</f>
        <v>Data da última atualização: 03/10/2023</v>
      </c>
      <c r="B11" s="38"/>
      <c r="C11" s="4"/>
      <c r="D11" s="2"/>
    </row>
    <row r="12" spans="1:14">
      <c r="A12" s="75" t="s">
        <v>35</v>
      </c>
      <c r="B12" s="75"/>
      <c r="C12" s="75"/>
      <c r="D12" s="75"/>
    </row>
    <row r="13" spans="1:14">
      <c r="A13" s="75" t="s">
        <v>36</v>
      </c>
      <c r="B13" s="75"/>
      <c r="C13" s="75"/>
      <c r="D13" s="75"/>
    </row>
    <row r="14" spans="1:14">
      <c r="A14" s="40" t="s">
        <v>37</v>
      </c>
      <c r="B14" s="40"/>
      <c r="C14" s="40"/>
      <c r="D14" s="2"/>
    </row>
  </sheetData>
  <mergeCells count="5">
    <mergeCell ref="A2:M2"/>
    <mergeCell ref="A3:E3"/>
    <mergeCell ref="A5:L5"/>
    <mergeCell ref="A12:D12"/>
    <mergeCell ref="A13:D13"/>
  </mergeCells>
  <conditionalFormatting sqref="C7:C9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pageMargins left="0.23622047244094491" right="0.23622047244094491" top="0.35433070866141736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2024-03-19T16:01:48Z</cp:lastPrinted>
  <dcterms:created xsi:type="dcterms:W3CDTF">2024-03-19T15:42:00Z</dcterms:created>
  <dcterms:modified xsi:type="dcterms:W3CDTF">2024-03-19T16:02:45Z</dcterms:modified>
</cp:coreProperties>
</file>