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mpeam.sharepoint.com/sites/DOF/Shared Documents/General/DOF/ANO 2026/TRANSPARÊNCIA/4 - DETALHAMENTO DAS DESPESAS/"/>
    </mc:Choice>
  </mc:AlternateContent>
  <xr:revisionPtr revIDLastSave="191" documentId="8_{F8D17C11-3B65-499C-A8F3-F343D4C2083F}" xr6:coauthVersionLast="47" xr6:coauthVersionMax="47" xr10:uidLastSave="{E61569CB-4267-4630-AE56-CBE93572C85B}"/>
  <bookViews>
    <workbookView xWindow="-24120" yWindow="-120" windowWidth="24240" windowHeight="13020" tabRatio="500" xr2:uid="{A6EF9552-5CC7-4A4C-985A-30557D510C81}"/>
  </bookViews>
  <sheets>
    <sheet name="Planilha1" sheetId="1" r:id="rId1"/>
  </sheets>
  <definedNames>
    <definedName name="_xlnm.Print_Area" localSheetId="0">Planilha1!$A$1:$AM$126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K8" i="1"/>
  <c r="AM51" i="1"/>
  <c r="AM44" i="1"/>
  <c r="AM45" i="1"/>
  <c r="AM46" i="1"/>
  <c r="AM47" i="1"/>
  <c r="AM48" i="1"/>
  <c r="AM49" i="1"/>
  <c r="AM24" i="1"/>
  <c r="AM25" i="1"/>
  <c r="AM26" i="1"/>
  <c r="AM27" i="1"/>
  <c r="AM28" i="1"/>
  <c r="AM29" i="1"/>
  <c r="AM30" i="1"/>
  <c r="AM31" i="1"/>
  <c r="AM33" i="1"/>
  <c r="AM34" i="1"/>
  <c r="AM35" i="1"/>
  <c r="AM36" i="1"/>
  <c r="AM37" i="1"/>
  <c r="AM38" i="1"/>
  <c r="AM39" i="1"/>
  <c r="AM40" i="1"/>
  <c r="AM41" i="1"/>
  <c r="AM42" i="1"/>
  <c r="AM9" i="1"/>
  <c r="AM10" i="1"/>
  <c r="AM11" i="1"/>
  <c r="AM12" i="1"/>
  <c r="AM13" i="1"/>
  <c r="AM14" i="1"/>
  <c r="AM16" i="1"/>
  <c r="AM17" i="1"/>
  <c r="AM18" i="1"/>
  <c r="AM19" i="1"/>
  <c r="AM20" i="1"/>
  <c r="AM21" i="1"/>
  <c r="AM22" i="1"/>
  <c r="H15" i="1"/>
  <c r="H8" i="1" s="1"/>
  <c r="G15" i="1"/>
  <c r="F15" i="1"/>
  <c r="B32" i="1"/>
  <c r="B23" i="1" s="1"/>
  <c r="B15" i="1"/>
  <c r="B8" i="1" s="1"/>
  <c r="B64" i="1"/>
  <c r="D32" i="1"/>
  <c r="D23" i="1" s="1"/>
  <c r="E32" i="1"/>
  <c r="E23" i="1" s="1"/>
  <c r="C32" i="1"/>
  <c r="D15" i="1"/>
  <c r="D8" i="1" s="1"/>
  <c r="C15" i="1"/>
  <c r="C8" i="1" s="1"/>
  <c r="E15" i="1"/>
  <c r="C111" i="1"/>
  <c r="D111" i="1"/>
  <c r="E111" i="1"/>
  <c r="F111" i="1"/>
  <c r="G111" i="1"/>
  <c r="H111" i="1"/>
  <c r="I111" i="1"/>
  <c r="J111" i="1"/>
  <c r="K111" i="1"/>
  <c r="K115" i="1" s="1"/>
  <c r="L111" i="1"/>
  <c r="M111" i="1"/>
  <c r="N111" i="1"/>
  <c r="O111" i="1"/>
  <c r="P111" i="1"/>
  <c r="Q111" i="1"/>
  <c r="R111" i="1"/>
  <c r="S111" i="1"/>
  <c r="S115" i="1" s="1"/>
  <c r="T111" i="1"/>
  <c r="U111" i="1"/>
  <c r="U115" i="1" s="1"/>
  <c r="V111" i="1"/>
  <c r="W111" i="1"/>
  <c r="W115" i="1" s="1"/>
  <c r="X111" i="1"/>
  <c r="Y111" i="1"/>
  <c r="Z111" i="1"/>
  <c r="AA111" i="1"/>
  <c r="AB111" i="1"/>
  <c r="AC111" i="1"/>
  <c r="AD111" i="1"/>
  <c r="AE111" i="1"/>
  <c r="AE115" i="1" s="1"/>
  <c r="AF111" i="1"/>
  <c r="AG111" i="1"/>
  <c r="AG115" i="1" s="1"/>
  <c r="AH111" i="1"/>
  <c r="AI111" i="1"/>
  <c r="AI115" i="1" s="1"/>
  <c r="AJ111" i="1"/>
  <c r="AJ115" i="1" s="1"/>
  <c r="AK111" i="1"/>
  <c r="F105" i="1"/>
  <c r="G105" i="1"/>
  <c r="H105" i="1"/>
  <c r="I105" i="1"/>
  <c r="J105" i="1"/>
  <c r="K105" i="1"/>
  <c r="L105" i="1"/>
  <c r="M105" i="1"/>
  <c r="N105" i="1"/>
  <c r="O105" i="1"/>
  <c r="P105" i="1"/>
  <c r="Q105" i="1"/>
  <c r="R105" i="1"/>
  <c r="S105" i="1"/>
  <c r="T105" i="1"/>
  <c r="U105" i="1"/>
  <c r="V105" i="1"/>
  <c r="W105" i="1"/>
  <c r="X105" i="1"/>
  <c r="Y105" i="1"/>
  <c r="Z105" i="1"/>
  <c r="AA105" i="1"/>
  <c r="AB105" i="1"/>
  <c r="AC105" i="1"/>
  <c r="AD105" i="1"/>
  <c r="AE105" i="1"/>
  <c r="AF105" i="1"/>
  <c r="AG105" i="1"/>
  <c r="AH105" i="1"/>
  <c r="AI105" i="1"/>
  <c r="AJ105" i="1"/>
  <c r="AK105" i="1"/>
  <c r="AL105" i="1"/>
  <c r="C105" i="1"/>
  <c r="D105" i="1"/>
  <c r="E105" i="1"/>
  <c r="AM105" i="1" s="1"/>
  <c r="E82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C64" i="1"/>
  <c r="D64" i="1"/>
  <c r="E64" i="1"/>
  <c r="C50" i="1"/>
  <c r="C43" i="1" s="1"/>
  <c r="D50" i="1"/>
  <c r="D43" i="1" s="1"/>
  <c r="E50" i="1"/>
  <c r="E43" i="1" s="1"/>
  <c r="F50" i="1"/>
  <c r="F43" i="1" s="1"/>
  <c r="G50" i="1"/>
  <c r="G43" i="1" s="1"/>
  <c r="H50" i="1"/>
  <c r="I50" i="1"/>
  <c r="I43" i="1" s="1"/>
  <c r="J50" i="1"/>
  <c r="J43" i="1" s="1"/>
  <c r="K50" i="1"/>
  <c r="K43" i="1" s="1"/>
  <c r="L50" i="1"/>
  <c r="L43" i="1" s="1"/>
  <c r="M50" i="1"/>
  <c r="M43" i="1" s="1"/>
  <c r="N50" i="1"/>
  <c r="N43" i="1" s="1"/>
  <c r="O50" i="1"/>
  <c r="O43" i="1" s="1"/>
  <c r="P50" i="1"/>
  <c r="P43" i="1" s="1"/>
  <c r="Q50" i="1"/>
  <c r="Q43" i="1" s="1"/>
  <c r="R50" i="1"/>
  <c r="R43" i="1" s="1"/>
  <c r="S50" i="1"/>
  <c r="S43" i="1" s="1"/>
  <c r="T50" i="1"/>
  <c r="T43" i="1" s="1"/>
  <c r="U50" i="1"/>
  <c r="U43" i="1" s="1"/>
  <c r="V50" i="1"/>
  <c r="W50" i="1"/>
  <c r="W43" i="1" s="1"/>
  <c r="X50" i="1"/>
  <c r="X43" i="1" s="1"/>
  <c r="Y50" i="1"/>
  <c r="Y43" i="1" s="1"/>
  <c r="Z50" i="1"/>
  <c r="Z43" i="1" s="1"/>
  <c r="AA50" i="1"/>
  <c r="AB50" i="1"/>
  <c r="AB43" i="1" s="1"/>
  <c r="AC50" i="1"/>
  <c r="AD50" i="1"/>
  <c r="AE50" i="1"/>
  <c r="AE43" i="1" s="1"/>
  <c r="AF50" i="1"/>
  <c r="AF43" i="1" s="1"/>
  <c r="AG50" i="1"/>
  <c r="AG43" i="1" s="1"/>
  <c r="AH50" i="1"/>
  <c r="AI50" i="1"/>
  <c r="AI43" i="1" s="1"/>
  <c r="AJ50" i="1"/>
  <c r="AJ43" i="1" s="1"/>
  <c r="AK50" i="1"/>
  <c r="AK43" i="1" s="1"/>
  <c r="H43" i="1"/>
  <c r="V43" i="1"/>
  <c r="AA43" i="1"/>
  <c r="AC43" i="1"/>
  <c r="AD43" i="1"/>
  <c r="AH4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C23" i="1"/>
  <c r="F8" i="1"/>
  <c r="G8" i="1"/>
  <c r="I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E8" i="1"/>
  <c r="C82" i="1"/>
  <c r="D82" i="1"/>
  <c r="F82" i="1"/>
  <c r="G82" i="1"/>
  <c r="H82" i="1"/>
  <c r="I82" i="1"/>
  <c r="J82" i="1"/>
  <c r="K82" i="1"/>
  <c r="K94" i="1" s="1"/>
  <c r="L82" i="1"/>
  <c r="M82" i="1"/>
  <c r="N82" i="1"/>
  <c r="O82" i="1"/>
  <c r="P82" i="1"/>
  <c r="Q82" i="1"/>
  <c r="R82" i="1"/>
  <c r="S82" i="1"/>
  <c r="T82" i="1"/>
  <c r="U82" i="1"/>
  <c r="V82" i="1"/>
  <c r="V94" i="1" s="1"/>
  <c r="W82" i="1"/>
  <c r="W94" i="1" s="1"/>
  <c r="X82" i="1"/>
  <c r="Y82" i="1"/>
  <c r="Z82" i="1"/>
  <c r="AA82" i="1"/>
  <c r="AB82" i="1"/>
  <c r="AC82" i="1"/>
  <c r="AD82" i="1"/>
  <c r="AE82" i="1"/>
  <c r="AF82" i="1"/>
  <c r="AG82" i="1"/>
  <c r="AH82" i="1"/>
  <c r="AI82" i="1"/>
  <c r="AI94" i="1" s="1"/>
  <c r="AJ82" i="1"/>
  <c r="AK82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S94" i="1" s="1"/>
  <c r="T91" i="1"/>
  <c r="U91" i="1"/>
  <c r="V91" i="1"/>
  <c r="W91" i="1"/>
  <c r="X91" i="1"/>
  <c r="Y91" i="1"/>
  <c r="Z91" i="1"/>
  <c r="AA91" i="1"/>
  <c r="AB91" i="1"/>
  <c r="AC91" i="1"/>
  <c r="AD91" i="1"/>
  <c r="AE91" i="1"/>
  <c r="AE94" i="1" s="1"/>
  <c r="AF91" i="1"/>
  <c r="AG91" i="1"/>
  <c r="AH91" i="1"/>
  <c r="AI91" i="1"/>
  <c r="AJ91" i="1"/>
  <c r="AK91" i="1"/>
  <c r="AL91" i="1"/>
  <c r="C91" i="1"/>
  <c r="D91" i="1"/>
  <c r="AM106" i="1"/>
  <c r="AM107" i="1"/>
  <c r="AM108" i="1"/>
  <c r="AM109" i="1"/>
  <c r="AM110" i="1"/>
  <c r="AM112" i="1"/>
  <c r="AM113" i="1"/>
  <c r="AM114" i="1"/>
  <c r="AM65" i="1"/>
  <c r="AM66" i="1"/>
  <c r="AM67" i="1"/>
  <c r="AM68" i="1"/>
  <c r="AM69" i="1"/>
  <c r="AM70" i="1"/>
  <c r="AM71" i="1"/>
  <c r="AM72" i="1"/>
  <c r="AM73" i="1"/>
  <c r="AM74" i="1"/>
  <c r="AM75" i="1"/>
  <c r="AM76" i="1"/>
  <c r="AM77" i="1"/>
  <c r="AM78" i="1"/>
  <c r="AM79" i="1"/>
  <c r="AM80" i="1"/>
  <c r="AM81" i="1"/>
  <c r="AM83" i="1"/>
  <c r="AM84" i="1"/>
  <c r="AM85" i="1"/>
  <c r="AM86" i="1"/>
  <c r="AM87" i="1"/>
  <c r="AM88" i="1"/>
  <c r="AM89" i="1"/>
  <c r="AM90" i="1"/>
  <c r="AM92" i="1"/>
  <c r="AM93" i="1"/>
  <c r="AL111" i="1"/>
  <c r="AL115" i="1" s="1"/>
  <c r="AL82" i="1"/>
  <c r="AL50" i="1"/>
  <c r="AL43" i="1" s="1"/>
  <c r="B43" i="1"/>
  <c r="B50" i="1"/>
  <c r="A117" i="1"/>
  <c r="A96" i="1"/>
  <c r="B105" i="1"/>
  <c r="B82" i="1"/>
  <c r="B91" i="1"/>
  <c r="E91" i="1"/>
  <c r="B111" i="1"/>
  <c r="I115" i="1" l="1"/>
  <c r="AM15" i="1"/>
  <c r="AD115" i="1"/>
  <c r="R115" i="1"/>
  <c r="AC115" i="1"/>
  <c r="Q115" i="1"/>
  <c r="AM91" i="1"/>
  <c r="X115" i="1"/>
  <c r="L115" i="1"/>
  <c r="AJ94" i="1"/>
  <c r="X94" i="1"/>
  <c r="L94" i="1"/>
  <c r="AF115" i="1"/>
  <c r="T115" i="1"/>
  <c r="H115" i="1"/>
  <c r="Y94" i="1"/>
  <c r="J52" i="1"/>
  <c r="AB115" i="1"/>
  <c r="P115" i="1"/>
  <c r="AK94" i="1"/>
  <c r="AA115" i="1"/>
  <c r="O115" i="1"/>
  <c r="M94" i="1"/>
  <c r="J94" i="1"/>
  <c r="AD94" i="1"/>
  <c r="R94" i="1"/>
  <c r="Z115" i="1"/>
  <c r="N115" i="1"/>
  <c r="Q94" i="1"/>
  <c r="AK115" i="1"/>
  <c r="Y115" i="1"/>
  <c r="M115" i="1"/>
  <c r="AM32" i="1"/>
  <c r="AB52" i="1"/>
  <c r="AM23" i="1"/>
  <c r="AH115" i="1"/>
  <c r="V115" i="1"/>
  <c r="J115" i="1"/>
  <c r="I94" i="1"/>
  <c r="AM111" i="1"/>
  <c r="AF94" i="1"/>
  <c r="T94" i="1"/>
  <c r="AB94" i="1"/>
  <c r="P94" i="1"/>
  <c r="AD52" i="1"/>
  <c r="U94" i="1"/>
  <c r="AG94" i="1"/>
  <c r="D115" i="1"/>
  <c r="C115" i="1"/>
  <c r="AC94" i="1"/>
  <c r="E94" i="1"/>
  <c r="AI52" i="1"/>
  <c r="AL94" i="1"/>
  <c r="AH94" i="1"/>
  <c r="AF52" i="1"/>
  <c r="AM8" i="1"/>
  <c r="V52" i="1"/>
  <c r="AA52" i="1"/>
  <c r="O52" i="1"/>
  <c r="AH52" i="1"/>
  <c r="G115" i="1"/>
  <c r="F115" i="1"/>
  <c r="G94" i="1"/>
  <c r="F94" i="1"/>
  <c r="H94" i="1"/>
  <c r="M52" i="1"/>
  <c r="P52" i="1"/>
  <c r="Z52" i="1"/>
  <c r="N52" i="1"/>
  <c r="AG52" i="1"/>
  <c r="U52" i="1"/>
  <c r="AJ52" i="1"/>
  <c r="X52" i="1"/>
  <c r="L52" i="1"/>
  <c r="AK52" i="1"/>
  <c r="W52" i="1"/>
  <c r="AC52" i="1"/>
  <c r="Q52" i="1"/>
  <c r="AL52" i="1"/>
  <c r="T52" i="1"/>
  <c r="R52" i="1"/>
  <c r="AE52" i="1"/>
  <c r="S52" i="1"/>
  <c r="G52" i="1"/>
  <c r="F52" i="1"/>
  <c r="B94" i="1"/>
  <c r="H52" i="1"/>
  <c r="K52" i="1"/>
  <c r="AA94" i="1"/>
  <c r="O94" i="1"/>
  <c r="AM64" i="1"/>
  <c r="D94" i="1"/>
  <c r="C94" i="1"/>
  <c r="I52" i="1"/>
  <c r="Y52" i="1"/>
  <c r="E52" i="1"/>
  <c r="C52" i="1"/>
  <c r="D52" i="1"/>
  <c r="AM82" i="1"/>
  <c r="Z94" i="1"/>
  <c r="N94" i="1"/>
  <c r="AM43" i="1"/>
  <c r="AM50" i="1"/>
  <c r="E115" i="1"/>
  <c r="B115" i="1"/>
  <c r="B52" i="1"/>
  <c r="AM115" i="1" l="1"/>
  <c r="AM52" i="1"/>
  <c r="AM94" i="1"/>
</calcChain>
</file>

<file path=xl/sharedStrings.xml><?xml version="1.0" encoding="utf-8"?>
<sst xmlns="http://schemas.openxmlformats.org/spreadsheetml/2006/main" count="246" uniqueCount="76">
  <si>
    <t>D E T A L H A M E N T O   D A S   D E S P E S A S – PGJ/AM</t>
  </si>
  <si>
    <t>OBJETO</t>
  </si>
  <si>
    <t>VALORES PREVISTOS</t>
  </si>
  <si>
    <t>VALORES PAGOS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</si>
  <si>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</si>
  <si>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</si>
  <si>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</si>
  <si>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</si>
  <si>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</si>
  <si>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</si>
  <si>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</si>
  <si>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</si>
  <si>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</si>
  <si>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</si>
  <si>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</si>
  <si>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</si>
  <si>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</si>
  <si>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PESSOAL E ENCARGOS SOCIAIS</t>
  </si>
  <si>
    <t>01 Aposentadorias</t>
  </si>
  <si>
    <t>03 Pensões</t>
  </si>
  <si>
    <t>04 Contratação por tempo determinado</t>
  </si>
  <si>
    <t>05 Outros benefícios previdenciários</t>
  </si>
  <si>
    <t>07 Contribuições a Entidades Fechadas de Previdência</t>
  </si>
  <si>
    <t>11 Vencimentos e vantagens fixas</t>
  </si>
  <si>
    <t>13 Obrigações Patronais</t>
  </si>
  <si>
    <t>16 Outras despesas variáveis - pessoal civíl</t>
  </si>
  <si>
    <t>91 Sentenças Judiciais</t>
  </si>
  <si>
    <t>92 Despesas de exercícios anteriores</t>
  </si>
  <si>
    <t>93 Indenizações e restituições</t>
  </si>
  <si>
    <t>94 Indenizações e restituições trabalhistas</t>
  </si>
  <si>
    <t>96 Ressarc. Desp pessoal requisitado</t>
  </si>
  <si>
    <t>OUTRAS DESPESAS CORRENTES</t>
  </si>
  <si>
    <t>41  Contribuições</t>
  </si>
  <si>
    <t>08 Outros Benefícios Assistenciais</t>
  </si>
  <si>
    <t>14 Diárias</t>
  </si>
  <si>
    <t>30 Material de consumo</t>
  </si>
  <si>
    <t>31 Premiaçoes culturais, Art. Cient.Desp.</t>
  </si>
  <si>
    <t>32 Material, Bem ou Serv.Dist.Gratuita</t>
  </si>
  <si>
    <t>33 Passagens e despesas c/ locom.</t>
  </si>
  <si>
    <t>35 Serviço de Consultoria</t>
  </si>
  <si>
    <t>36 Outros Serviços de Terc.P.Física</t>
  </si>
  <si>
    <t>37 Locação de mão-de-obra</t>
  </si>
  <si>
    <t>39 Outros serviços de terceiros PJ</t>
  </si>
  <si>
    <t>40 Serviços de Tecnologia de Informação e Comu</t>
  </si>
  <si>
    <t>46 Auxílio alimentação</t>
  </si>
  <si>
    <t>47 Obrigações Tributárias e contributivas</t>
  </si>
  <si>
    <t>39 - Outros Serviços de Terceiros - Pessoa Jurídica - INTRA</t>
  </si>
  <si>
    <t>41  Contribuições (transferência a fundos - previdência)</t>
  </si>
  <si>
    <t>INVESTIMENTO</t>
  </si>
  <si>
    <t>42 Auxílios</t>
  </si>
  <si>
    <t>51 Obras e Instalações</t>
  </si>
  <si>
    <t>52 Equipamento e material permanente</t>
  </si>
  <si>
    <t>61 Aquisição de Imóveis</t>
  </si>
  <si>
    <t>92 Despesa de Exercícios Anteriores</t>
  </si>
  <si>
    <t>Indenizações e Restituições</t>
  </si>
  <si>
    <t>INVERSÕES FINANCEIRAS</t>
  </si>
  <si>
    <t>61 - Aquisição de imóveis</t>
  </si>
  <si>
    <t>T O T A L</t>
  </si>
  <si>
    <t>Fonte: Demonstrativo de Execução orçamentária sistema AFI. DOF/MPAM.</t>
  </si>
  <si>
    <t>D E T A L H A M E N T O   D A S   D E S P E S A S – FAMP-AM</t>
  </si>
  <si>
    <t>39 Outros Serviços de Terc. PJ</t>
  </si>
  <si>
    <t>40 Serviços de Tecnologia da Informação e Comunicação</t>
  </si>
  <si>
    <t>47 Obrigações Tributárias</t>
  </si>
  <si>
    <t>39 - Outros Serviços de Terceiros - Pessoa Jurídica</t>
  </si>
  <si>
    <t>40 - Serviços de Tecnologia da Informação</t>
  </si>
  <si>
    <t>D E T A L H A M E N T O   D A S   D E S P E S A S – PROVITA</t>
  </si>
  <si>
    <t>FUNDAMENTO LEGAL: Lei complementar 101/2000 art. 18; Lei 12,527 art. 8º, § 1º, III, Lei nº</t>
  </si>
  <si>
    <t>4.320/64, arts. 12 e 13; Lei nº 14.129/2021, art. 29, § 2º, II; Resolução CNMP nº 86/2012, art. 5º,</t>
  </si>
  <si>
    <t>inciso I, alínea “b”; Resolução CNMP nº 74/2011, anexo I, item II; Portaria Conjunta STN/SOF nº</t>
  </si>
  <si>
    <t>1, de 10 de dezembro de 2014.</t>
  </si>
  <si>
    <t>,</t>
  </si>
  <si>
    <t>Empenhado</t>
  </si>
  <si>
    <t>Liquidado</t>
  </si>
  <si>
    <t>Pago</t>
  </si>
  <si>
    <t>MARÇO/2026</t>
  </si>
  <si>
    <t>Data da última atualização: 07/05/2026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</si>
</sst>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29">
    <font>
      <sz val="11"/>
      <color indexed="8"/>
      <name val="Liberation Sans1"/>
      <family val="2"/>
    </font>
    <font>
      <sz val="10"/>
      <color indexed="9"/>
      <name val="Liberation Sans1"/>
      <family val="2"/>
    </font>
    <font>
      <b/>
      <sz val="10"/>
      <color indexed="8"/>
      <name val="Liberation Sans1"/>
      <family val="2"/>
    </font>
    <font>
      <sz val="10"/>
      <color indexed="10"/>
      <name val="Liberation Sans1"/>
      <family val="2"/>
    </font>
    <font>
      <b/>
      <sz val="10"/>
      <color indexed="9"/>
      <name val="Liberation Sans1"/>
      <family val="2"/>
    </font>
    <font>
      <i/>
      <sz val="10"/>
      <color indexed="23"/>
      <name val="Liberation Sans1"/>
      <family val="2"/>
    </font>
    <font>
      <sz val="10"/>
      <color indexed="17"/>
      <name val="Liberation Sans1"/>
      <family val="2"/>
    </font>
    <font>
      <b/>
      <sz val="24"/>
      <color indexed="8"/>
      <name val="Liberation Sans1"/>
      <family val="2"/>
    </font>
    <font>
      <sz val="18"/>
      <color indexed="8"/>
      <name val="Liberation Sans1"/>
      <family val="2"/>
    </font>
    <font>
      <sz val="12"/>
      <color indexed="8"/>
      <name val="Liberation Sans1"/>
      <family val="2"/>
    </font>
    <font>
      <b/>
      <i/>
      <sz val="16"/>
      <color indexed="8"/>
      <name val="Liberation Sans1"/>
      <family val="2"/>
    </font>
    <font>
      <u/>
      <sz val="10"/>
      <color indexed="12"/>
      <name val="Liberation Sans1"/>
      <family val="2"/>
    </font>
    <font>
      <sz val="10"/>
      <color indexed="60"/>
      <name val="Liberation Sans1"/>
      <family val="2"/>
    </font>
    <font>
      <sz val="10"/>
      <color indexed="63"/>
      <name val="Liberation Sans1"/>
      <family val="2"/>
    </font>
    <font>
      <b/>
      <i/>
      <u/>
      <sz val="11"/>
      <color indexed="8"/>
      <name val="Liberation Sans1"/>
      <family val="2"/>
    </font>
    <font>
      <b/>
      <sz val="11"/>
      <color indexed="63"/>
      <name val="Arial1"/>
    </font>
    <font>
      <b/>
      <sz val="16"/>
      <color indexed="10"/>
      <name val="Arial1"/>
    </font>
    <font>
      <b/>
      <sz val="16"/>
      <color indexed="63"/>
      <name val="Arial1"/>
    </font>
    <font>
      <b/>
      <sz val="12"/>
      <color indexed="9"/>
      <name val="Arial1"/>
    </font>
    <font>
      <sz val="12"/>
      <color indexed="63"/>
      <name val="Arial1"/>
    </font>
    <font>
      <b/>
      <sz val="12"/>
      <color indexed="63"/>
      <name val="Arial1"/>
    </font>
    <font>
      <b/>
      <sz val="12"/>
      <color indexed="8"/>
      <name val="Arial1"/>
    </font>
    <font>
      <sz val="11"/>
      <color indexed="22"/>
      <name val="Arial1"/>
    </font>
    <font>
      <sz val="12"/>
      <color indexed="8"/>
      <name val="Arial1"/>
    </font>
    <font>
      <sz val="11"/>
      <color indexed="8"/>
      <name val="Arial1"/>
    </font>
    <font>
      <b/>
      <sz val="12"/>
      <color indexed="53"/>
      <name val="Arial1"/>
    </font>
    <font>
      <sz val="11"/>
      <color indexed="8"/>
      <name val="Liberation Sans1"/>
      <family val="2"/>
    </font>
    <font>
      <sz val="12"/>
      <name val="Arial1"/>
    </font>
    <font>
      <sz val="8"/>
      <name val="Liberation Sans1"/>
      <family val="2"/>
    </font>
  </fonts>
  <fills count="11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0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6"/>
        <bgColor indexed="37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1" fillId="2" borderId="0" applyNumberFormat="0" applyBorder="0" applyProtection="0"/>
    <xf numFmtId="0" fontId="1" fillId="3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3" fillId="5" borderId="0" applyNumberFormat="0" applyBorder="0" applyProtection="0"/>
    <xf numFmtId="0" fontId="4" fillId="6" borderId="0" applyNumberFormat="0" applyBorder="0" applyProtection="0"/>
    <xf numFmtId="0" fontId="5" fillId="0" borderId="0" applyNumberFormat="0" applyBorder="0" applyProtection="0"/>
    <xf numFmtId="0" fontId="6" fillId="7" borderId="0" applyNumberFormat="0" applyBorder="0" applyProtection="0"/>
    <xf numFmtId="0" fontId="26" fillId="0" borderId="0" applyNumberFormat="0" applyFill="0" applyBorder="0" applyAlignment="0" applyProtection="0"/>
    <xf numFmtId="0" fontId="7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>
      <alignment horizontal="center"/>
    </xf>
    <xf numFmtId="0" fontId="10" fillId="0" borderId="0" applyNumberFormat="0" applyBorder="0" applyProtection="0">
      <alignment horizontal="center" textRotation="90"/>
    </xf>
    <xf numFmtId="0" fontId="11" fillId="0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4" fillId="0" borderId="0" applyNumberFormat="0" applyBorder="0" applyProtection="0"/>
    <xf numFmtId="164" fontId="14" fillId="0" borderId="0" applyBorder="0" applyProtection="0"/>
    <xf numFmtId="0" fontId="26" fillId="0" borderId="0" applyNumberFormat="0" applyBorder="0" applyProtection="0"/>
    <xf numFmtId="0" fontId="26" fillId="0" borderId="0" applyNumberFormat="0" applyBorder="0" applyProtection="0"/>
    <xf numFmtId="0" fontId="3" fillId="0" borderId="0" applyNumberFormat="0" applyBorder="0" applyProtection="0"/>
  </cellStyleXfs>
  <cellXfs count="52">
    <xf numFmtId="0" fontId="0" fillId="0" borderId="0" xfId="0"/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2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9" fillId="0" borderId="0" xfId="0" applyFont="1"/>
    <xf numFmtId="164" fontId="19" fillId="0" borderId="0" xfId="0" applyNumberFormat="1" applyFont="1"/>
    <xf numFmtId="0" fontId="20" fillId="0" borderId="0" xfId="0" applyFont="1"/>
    <xf numFmtId="17" fontId="0" fillId="0" borderId="0" xfId="0" applyNumberFormat="1"/>
    <xf numFmtId="0" fontId="19" fillId="9" borderId="2" xfId="0" applyFont="1" applyFill="1" applyBorder="1" applyAlignment="1">
      <alignment horizontal="center" vertical="center"/>
    </xf>
    <xf numFmtId="0" fontId="20" fillId="9" borderId="2" xfId="0" applyFont="1" applyFill="1" applyBorder="1" applyAlignment="1">
      <alignment horizontal="center" vertical="center"/>
    </xf>
    <xf numFmtId="0" fontId="20" fillId="9" borderId="2" xfId="0" applyFont="1" applyFill="1" applyBorder="1" applyAlignment="1">
      <alignment horizontal="left" vertical="center" wrapText="1"/>
    </xf>
    <xf numFmtId="4" fontId="21" fillId="9" borderId="2" xfId="0" applyNumberFormat="1" applyFont="1" applyFill="1" applyBorder="1" applyAlignment="1">
      <alignment horizontal="center" vertical="center"/>
    </xf>
    <xf numFmtId="0" fontId="23" fillId="0" borderId="2" xfId="0" applyFont="1" applyBorder="1"/>
    <xf numFmtId="4" fontId="23" fillId="0" borderId="2" xfId="0" applyNumberFormat="1" applyFont="1" applyBorder="1" applyAlignment="1">
      <alignment horizontal="center" vertical="center" wrapText="1"/>
    </xf>
    <xf numFmtId="4" fontId="19" fillId="0" borderId="2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 wrapText="1"/>
    </xf>
    <xf numFmtId="4" fontId="19" fillId="0" borderId="2" xfId="0" applyNumberFormat="1" applyFont="1" applyBorder="1" applyAlignment="1">
      <alignment horizontal="center" vertical="center"/>
    </xf>
    <xf numFmtId="4" fontId="20" fillId="9" borderId="2" xfId="0" applyNumberFormat="1" applyFont="1" applyFill="1" applyBorder="1" applyAlignment="1">
      <alignment horizontal="center" vertical="center"/>
    </xf>
    <xf numFmtId="4" fontId="20" fillId="9" borderId="2" xfId="0" applyNumberFormat="1" applyFont="1" applyFill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0" fontId="21" fillId="9" borderId="2" xfId="0" applyFont="1" applyFill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25" fillId="9" borderId="2" xfId="0" applyFont="1" applyFill="1" applyBorder="1" applyAlignment="1">
      <alignment horizontal="right" vertical="center"/>
    </xf>
    <xf numFmtId="0" fontId="19" fillId="0" borderId="2" xfId="0" applyFont="1" applyBorder="1"/>
    <xf numFmtId="0" fontId="19" fillId="0" borderId="2" xfId="0" applyFont="1" applyBorder="1" applyAlignment="1">
      <alignment horizontal="left" vertical="center" wrapText="1"/>
    </xf>
    <xf numFmtId="4" fontId="19" fillId="0" borderId="0" xfId="0" applyNumberFormat="1" applyFont="1"/>
    <xf numFmtId="0" fontId="18" fillId="10" borderId="2" xfId="0" applyFont="1" applyFill="1" applyBorder="1" applyAlignment="1">
      <alignment horizontal="center" vertical="center" wrapText="1"/>
    </xf>
    <xf numFmtId="4" fontId="19" fillId="0" borderId="0" xfId="0" applyNumberFormat="1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/>
    <xf numFmtId="49" fontId="16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left"/>
    </xf>
    <xf numFmtId="0" fontId="18" fillId="10" borderId="3" xfId="0" applyFont="1" applyFill="1" applyBorder="1" applyAlignment="1">
      <alignment horizontal="center" vertical="center" wrapText="1"/>
    </xf>
    <xf numFmtId="0" fontId="18" fillId="10" borderId="4" xfId="0" applyFont="1" applyFill="1" applyBorder="1" applyAlignment="1">
      <alignment horizontal="center" vertical="center" wrapText="1"/>
    </xf>
    <xf numFmtId="0" fontId="18" fillId="10" borderId="5" xfId="0" applyFont="1" applyFill="1" applyBorder="1" applyAlignment="1">
      <alignment horizontal="center" vertical="center" wrapText="1"/>
    </xf>
    <xf numFmtId="0" fontId="27" fillId="9" borderId="2" xfId="0" applyFont="1" applyFill="1" applyBorder="1" applyAlignment="1">
      <alignment horizontal="center" vertical="center"/>
    </xf>
    <xf numFmtId="0" fontId="18" fillId="10" borderId="6" xfId="0" applyFont="1" applyFill="1" applyBorder="1" applyAlignment="1">
      <alignment horizontal="center" vertical="center"/>
    </xf>
    <xf numFmtId="0" fontId="18" fillId="10" borderId="7" xfId="0" applyFont="1" applyFill="1" applyBorder="1" applyAlignment="1">
      <alignment horizontal="center" vertical="center"/>
    </xf>
    <xf numFmtId="0" fontId="18" fillId="10" borderId="8" xfId="0" applyFont="1" applyFill="1" applyBorder="1" applyAlignment="1">
      <alignment horizontal="center" vertical="center"/>
    </xf>
    <xf numFmtId="0" fontId="19" fillId="9" borderId="9" xfId="0" applyFont="1" applyFill="1" applyBorder="1" applyAlignment="1">
      <alignment horizontal="center" vertical="center"/>
    </xf>
    <xf numFmtId="0" fontId="19" fillId="9" borderId="10" xfId="0" applyFont="1" applyFill="1" applyBorder="1" applyAlignment="1">
      <alignment horizontal="center" vertical="center"/>
    </xf>
    <xf numFmtId="0" fontId="19" fillId="9" borderId="11" xfId="0" applyFont="1" applyFill="1" applyBorder="1" applyAlignment="1">
      <alignment horizontal="center" vertical="center"/>
    </xf>
    <xf numFmtId="0" fontId="18" fillId="10" borderId="9" xfId="0" applyFont="1" applyFill="1" applyBorder="1" applyAlignment="1">
      <alignment horizontal="center" vertical="center"/>
    </xf>
    <xf numFmtId="0" fontId="18" fillId="10" borderId="10" xfId="0" applyFont="1" applyFill="1" applyBorder="1" applyAlignment="1">
      <alignment horizontal="center" vertical="center"/>
    </xf>
    <xf numFmtId="0" fontId="18" fillId="10" borderId="11" xfId="0" applyFont="1" applyFill="1" applyBorder="1" applyAlignment="1">
      <alignment horizontal="center" vertical="center"/>
    </xf>
    <xf numFmtId="0" fontId="20" fillId="0" borderId="0" xfId="0" applyFont="1" applyAlignment="1">
      <alignment horizontal="left"/>
    </xf>
    <xf numFmtId="0" fontId="18" fillId="10" borderId="2" xfId="0" applyFont="1" applyFill="1" applyBorder="1" applyAlignment="1">
      <alignment horizontal="center" vertical="center"/>
    </xf>
  </cellXfs>
  <cellStyles count="23">
    <cellStyle name="Accent 1 1" xfId="1" xr:uid="{FEBFCFF7-5718-4E94-B2A5-B3E976397AE3}"/>
    <cellStyle name="Accent 2 1" xfId="2" xr:uid="{5FE4BBE4-F178-4C1B-B891-1EC0B9D9ABD3}"/>
    <cellStyle name="Accent 3 1" xfId="3" xr:uid="{755323BC-68B0-4CD4-A722-4F369CF1CE3B}"/>
    <cellStyle name="Accent 4" xfId="4" xr:uid="{77C5927B-0E21-4252-81FD-7FC1E8BB1CFD}"/>
    <cellStyle name="Bad 1" xfId="5" xr:uid="{A6B193D0-7DCD-497F-8A59-FD3A48920A52}"/>
    <cellStyle name="Error 1" xfId="6" xr:uid="{CF982131-A0A6-4009-9F21-BC184480FBE3}"/>
    <cellStyle name="Footnote 1" xfId="7" xr:uid="{D9195F37-0823-4C60-A816-D17DAE20332C}"/>
    <cellStyle name="Good 1" xfId="8" xr:uid="{531CAE59-FBE6-408F-91BB-EE727BC559DE}"/>
    <cellStyle name="Graphics" xfId="9" xr:uid="{5CB49BF3-F40A-4A13-9D8F-8C4D257E58A1}"/>
    <cellStyle name="Heading (user)" xfId="10" xr:uid="{78B1D03F-5EAE-43EF-A88E-D30DAEF5168A}"/>
    <cellStyle name="Heading 1 1" xfId="11" xr:uid="{BF047736-438D-420F-9A93-449E3046F897}"/>
    <cellStyle name="Heading 2 1" xfId="12" xr:uid="{9E4F676E-D251-4806-A08F-3B8E6D708C50}"/>
    <cellStyle name="Heading 3" xfId="13" xr:uid="{D44D827E-7770-4183-9DF3-82145513CD98}"/>
    <cellStyle name="Heading1" xfId="14" xr:uid="{040D527E-28B6-4353-AA49-06051FB6C781}"/>
    <cellStyle name="Hyperlink 1" xfId="15" xr:uid="{5C433A8D-6262-4FF3-8B93-E993A2CF886B}"/>
    <cellStyle name="Neutral 1" xfId="16" xr:uid="{74AAD113-68F3-4C6B-878E-5DFED8616211}"/>
    <cellStyle name="Normal" xfId="0" builtinId="0"/>
    <cellStyle name="Note 1" xfId="17" xr:uid="{E28720BB-575C-48D3-AB4C-429BDD022CA6}"/>
    <cellStyle name="Result" xfId="18" xr:uid="{7DE647C8-CF4D-40A7-8F9D-9211D8D85006}"/>
    <cellStyle name="Result2" xfId="19" xr:uid="{EF4396C7-35A6-4A06-AB21-9FF7965C399E}"/>
    <cellStyle name="Status 1" xfId="20" xr:uid="{124BBE1B-D620-49E8-956E-391231E83DCC}"/>
    <cellStyle name="Text 1" xfId="21" xr:uid="{A9AEABBF-28D8-42A4-B98F-FF2C4480F2AB}"/>
    <cellStyle name="Warning 1" xfId="22" xr:uid="{04055B71-D7BE-4000-B7BE-704236EFC8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219075</xdr:colOff>
      <xdr:row>0</xdr:row>
      <xdr:rowOff>1133475</xdr:rowOff>
    </xdr:to>
    <xdr:pic>
      <xdr:nvPicPr>
        <xdr:cNvPr id="1383" name="Figuras 7">
          <a:extLst>
            <a:ext uri="{FF2B5EF4-FFF2-40B4-BE49-F238E27FC236}">
              <a16:creationId xmlns:a16="http://schemas.microsoft.com/office/drawing/2014/main" id="{9FC720E0-49AE-21B1-913C-147E8157B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800975" cy="11334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37</xdr:col>
      <xdr:colOff>438150</xdr:colOff>
      <xdr:row>0</xdr:row>
      <xdr:rowOff>676275</xdr:rowOff>
    </xdr:from>
    <xdr:to>
      <xdr:col>38</xdr:col>
      <xdr:colOff>1038225</xdr:colOff>
      <xdr:row>0</xdr:row>
      <xdr:rowOff>1266825</xdr:rowOff>
    </xdr:to>
    <xdr:pic>
      <xdr:nvPicPr>
        <xdr:cNvPr id="1384" name="Figuras 8">
          <a:extLst>
            <a:ext uri="{FF2B5EF4-FFF2-40B4-BE49-F238E27FC236}">
              <a16:creationId xmlns:a16="http://schemas.microsoft.com/office/drawing/2014/main" id="{C86F06A0-F983-541A-33EE-862111CAE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26950" y="676275"/>
          <a:ext cx="2114550" cy="590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77DDC-219D-421D-93F8-71FB51FD92DE}">
  <sheetPr>
    <pageSetUpPr fitToPage="1"/>
  </sheetPr>
  <dimension ref="A1:AN127"/>
  <sheetViews>
    <sheetView tabSelected="1" zoomScale="70" zoomScaleNormal="70" zoomScaleSheetLayoutView="55" workbookViewId="0">
      <selection activeCell="L45" sqref="L45"/>
    </sheetView>
  </sheetViews>
  <sheetFormatPr defaultColWidth="12.375" defaultRowHeight="14.25"/>
  <cols>
    <col min="1" max="1" width="68" customWidth="1"/>
    <col min="2" max="4" width="31.5" customWidth="1"/>
    <col min="5" max="10" width="21.75" customWidth="1"/>
    <col min="11" max="13" width="20.875" customWidth="1"/>
    <col min="14" max="16" width="22.125" customWidth="1"/>
    <col min="17" max="19" width="19.25" customWidth="1"/>
    <col min="20" max="22" width="18.375" customWidth="1"/>
    <col min="23" max="25" width="23.375" customWidth="1"/>
    <col min="26" max="28" width="18.125" customWidth="1"/>
    <col min="29" max="31" width="19.625" customWidth="1"/>
    <col min="32" max="32" width="18.875" bestFit="1" customWidth="1"/>
    <col min="33" max="34" width="18.875" customWidth="1"/>
    <col min="35" max="37" width="20.375" customWidth="1"/>
    <col min="38" max="38" width="19.875" customWidth="1"/>
    <col min="39" max="39" width="21.25" customWidth="1"/>
  </cols>
  <sheetData>
    <row r="1" spans="1:40" ht="108.75" customHeight="1">
      <c r="Q1" s="1"/>
      <c r="R1" s="1"/>
      <c r="S1" s="1"/>
      <c r="W1" s="1"/>
      <c r="X1" s="1"/>
      <c r="Y1" s="1"/>
      <c r="AM1" s="2"/>
    </row>
    <row r="2" spans="1:40" ht="35.450000000000003" customHeight="1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C2" s="35" t="s">
        <v>74</v>
      </c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12"/>
    </row>
    <row r="3" spans="1:40" ht="28.9" customHeight="1">
      <c r="A3" s="36" t="s">
        <v>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</row>
    <row r="4" spans="1:40" ht="10.5" customHeight="1">
      <c r="AM4" s="1"/>
    </row>
    <row r="5" spans="1:40" ht="25.5" customHeight="1">
      <c r="A5" s="37" t="s">
        <v>1</v>
      </c>
      <c r="B5" s="37" t="s">
        <v>2</v>
      </c>
      <c r="C5" s="41" t="s">
        <v>3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3"/>
    </row>
    <row r="6" spans="1:40" s="3" customFormat="1" ht="25.5" customHeight="1">
      <c r="A6" s="38"/>
      <c r="B6" s="38"/>
      <c r="C6" s="40" t="s">
        <v>4</v>
      </c>
      <c r="D6" s="40"/>
      <c r="E6" s="40"/>
      <c r="F6" s="44" t="s">
        <v>5</v>
      </c>
      <c r="G6" s="45"/>
      <c r="H6" s="46"/>
      <c r="I6" s="44" t="s">
        <v>6</v>
      </c>
      <c r="J6" s="45"/>
      <c r="K6" s="46"/>
      <c r="L6" s="44" t="s">
        <v>7</v>
      </c>
      <c r="M6" s="45"/>
      <c r="N6" s="46"/>
      <c r="O6" s="44" t="s">
        <v>8</v>
      </c>
      <c r="P6" s="45"/>
      <c r="Q6" s="46"/>
      <c r="R6" s="44" t="s">
        <v>9</v>
      </c>
      <c r="S6" s="45"/>
      <c r="T6" s="46"/>
      <c r="U6" s="44" t="s">
        <v>10</v>
      </c>
      <c r="V6" s="45"/>
      <c r="W6" s="46"/>
      <c r="X6" s="44" t="s">
        <v>11</v>
      </c>
      <c r="Y6" s="45"/>
      <c r="Z6" s="46"/>
      <c r="AA6" s="44" t="s">
        <v>12</v>
      </c>
      <c r="AB6" s="45"/>
      <c r="AC6" s="46"/>
      <c r="AD6" s="44" t="s">
        <v>13</v>
      </c>
      <c r="AE6" s="45"/>
      <c r="AF6" s="46"/>
      <c r="AG6" s="44" t="s">
        <v>14</v>
      </c>
      <c r="AH6" s="45"/>
      <c r="AI6" s="46"/>
      <c r="AJ6" s="44" t="s">
        <v>15</v>
      </c>
      <c r="AK6" s="45"/>
      <c r="AL6" s="46"/>
      <c r="AM6" s="14" t="s">
        <v>16</v>
      </c>
    </row>
    <row r="7" spans="1:40" s="3" customFormat="1" ht="25.5" customHeight="1">
      <c r="A7" s="39"/>
      <c r="B7" s="39"/>
      <c r="C7" s="13" t="s">
        <v>71</v>
      </c>
      <c r="D7" s="13" t="s">
        <v>72</v>
      </c>
      <c r="E7" s="13" t="s">
        <v>73</v>
      </c>
      <c r="F7" s="13" t="s">
        <v>71</v>
      </c>
      <c r="G7" s="13" t="s">
        <v>72</v>
      </c>
      <c r="H7" s="13" t="s">
        <v>73</v>
      </c>
      <c r="I7" s="13" t="s">
        <v>71</v>
      </c>
      <c r="J7" s="13" t="s">
        <v>72</v>
      </c>
      <c r="K7" s="13" t="s">
        <v>73</v>
      </c>
      <c r="L7" s="13" t="s">
        <v>71</v>
      </c>
      <c r="M7" s="13" t="s">
        <v>72</v>
      </c>
      <c r="N7" s="13" t="s">
        <v>73</v>
      </c>
      <c r="O7" s="13" t="s">
        <v>71</v>
      </c>
      <c r="P7" s="13" t="s">
        <v>72</v>
      </c>
      <c r="Q7" s="13" t="s">
        <v>73</v>
      </c>
      <c r="R7" s="13" t="s">
        <v>71</v>
      </c>
      <c r="S7" s="13" t="s">
        <v>72</v>
      </c>
      <c r="T7" s="13" t="s">
        <v>73</v>
      </c>
      <c r="U7" s="13" t="s">
        <v>71</v>
      </c>
      <c r="V7" s="13" t="s">
        <v>72</v>
      </c>
      <c r="W7" s="13" t="s">
        <v>73</v>
      </c>
      <c r="X7" s="13" t="s">
        <v>71</v>
      </c>
      <c r="Y7" s="13" t="s">
        <v>72</v>
      </c>
      <c r="Z7" s="13" t="s">
        <v>73</v>
      </c>
      <c r="AA7" s="13" t="s">
        <v>71</v>
      </c>
      <c r="AB7" s="13" t="s">
        <v>72</v>
      </c>
      <c r="AC7" s="13" t="s">
        <v>73</v>
      </c>
      <c r="AD7" s="13" t="s">
        <v>71</v>
      </c>
      <c r="AE7" s="13" t="s">
        <v>72</v>
      </c>
      <c r="AF7" s="13" t="s">
        <v>73</v>
      </c>
      <c r="AG7" s="13" t="s">
        <v>71</v>
      </c>
      <c r="AH7" s="13" t="s">
        <v>72</v>
      </c>
      <c r="AI7" s="13" t="s">
        <v>73</v>
      </c>
      <c r="AJ7" s="13" t="s">
        <v>71</v>
      </c>
      <c r="AK7" s="13" t="s">
        <v>72</v>
      </c>
      <c r="AL7" s="13" t="s">
        <v>73</v>
      </c>
      <c r="AM7" s="14"/>
    </row>
    <row r="8" spans="1:40" s="5" customFormat="1" ht="25.5" customHeight="1">
      <c r="A8" s="15" t="s">
        <v>17</v>
      </c>
      <c r="B8" s="16">
        <f t="shared" ref="B8:D8" si="0">SUM(B9:B21)</f>
        <v>386705000</v>
      </c>
      <c r="C8" s="16">
        <f t="shared" si="0"/>
        <v>36345520.389999993</v>
      </c>
      <c r="D8" s="16">
        <f t="shared" si="0"/>
        <v>36125900.07</v>
      </c>
      <c r="E8" s="16">
        <f>SUM(E9:E21)</f>
        <v>25736657.109999999</v>
      </c>
      <c r="F8" s="16">
        <f t="shared" ref="F8:AL8" si="1">SUM(F9:F21)</f>
        <v>67045152.489999995</v>
      </c>
      <c r="G8" s="16">
        <f t="shared" si="1"/>
        <v>66828959.389999993</v>
      </c>
      <c r="H8" s="16">
        <f t="shared" si="1"/>
        <v>55906670.339999989</v>
      </c>
      <c r="I8" s="16">
        <f t="shared" si="1"/>
        <v>30630348.839999996</v>
      </c>
      <c r="J8" s="16">
        <f>SUM(J9:J21)</f>
        <v>30592675.189999998</v>
      </c>
      <c r="K8" s="16">
        <f t="shared" si="1"/>
        <v>31763675.819999997</v>
      </c>
      <c r="L8" s="16">
        <f t="shared" si="1"/>
        <v>0</v>
      </c>
      <c r="M8" s="16">
        <f t="shared" si="1"/>
        <v>0</v>
      </c>
      <c r="N8" s="16">
        <f t="shared" si="1"/>
        <v>0</v>
      </c>
      <c r="O8" s="16">
        <f t="shared" si="1"/>
        <v>0</v>
      </c>
      <c r="P8" s="16">
        <f t="shared" si="1"/>
        <v>0</v>
      </c>
      <c r="Q8" s="16">
        <f t="shared" si="1"/>
        <v>0</v>
      </c>
      <c r="R8" s="16">
        <f t="shared" si="1"/>
        <v>0</v>
      </c>
      <c r="S8" s="16">
        <f t="shared" si="1"/>
        <v>0</v>
      </c>
      <c r="T8" s="16">
        <f t="shared" si="1"/>
        <v>0</v>
      </c>
      <c r="U8" s="16">
        <f t="shared" si="1"/>
        <v>0</v>
      </c>
      <c r="V8" s="16">
        <f t="shared" si="1"/>
        <v>0</v>
      </c>
      <c r="W8" s="16">
        <f t="shared" si="1"/>
        <v>0</v>
      </c>
      <c r="X8" s="16">
        <f t="shared" si="1"/>
        <v>0</v>
      </c>
      <c r="Y8" s="16">
        <f t="shared" si="1"/>
        <v>0</v>
      </c>
      <c r="Z8" s="16">
        <f t="shared" si="1"/>
        <v>0</v>
      </c>
      <c r="AA8" s="16">
        <f t="shared" si="1"/>
        <v>0</v>
      </c>
      <c r="AB8" s="16">
        <f t="shared" si="1"/>
        <v>0</v>
      </c>
      <c r="AC8" s="16">
        <f t="shared" si="1"/>
        <v>0</v>
      </c>
      <c r="AD8" s="16">
        <f t="shared" si="1"/>
        <v>0</v>
      </c>
      <c r="AE8" s="16">
        <f t="shared" si="1"/>
        <v>0</v>
      </c>
      <c r="AF8" s="16">
        <f t="shared" si="1"/>
        <v>0</v>
      </c>
      <c r="AG8" s="16">
        <f t="shared" si="1"/>
        <v>0</v>
      </c>
      <c r="AH8" s="16">
        <f t="shared" si="1"/>
        <v>0</v>
      </c>
      <c r="AI8" s="16">
        <f t="shared" si="1"/>
        <v>0</v>
      </c>
      <c r="AJ8" s="16">
        <f t="shared" si="1"/>
        <v>0</v>
      </c>
      <c r="AK8" s="16">
        <f t="shared" si="1"/>
        <v>0</v>
      </c>
      <c r="AL8" s="16">
        <f t="shared" si="1"/>
        <v>0</v>
      </c>
      <c r="AM8" s="16">
        <f>SUM(AL8+AI8+AF8+AC8+Z8+W8+T8+Q8+N8+K8+H8+E8)</f>
        <v>113407003.26999998</v>
      </c>
      <c r="AN8" s="4"/>
    </row>
    <row r="9" spans="1:40" s="6" customFormat="1" ht="30" customHeight="1">
      <c r="A9" s="17" t="s">
        <v>18</v>
      </c>
      <c r="B9" s="18">
        <v>4752000</v>
      </c>
      <c r="C9" s="18">
        <v>93053.38</v>
      </c>
      <c r="D9" s="18">
        <v>93053.38</v>
      </c>
      <c r="E9" s="18">
        <v>93053.38</v>
      </c>
      <c r="F9" s="18">
        <v>128053.38</v>
      </c>
      <c r="G9" s="18">
        <v>128053.38</v>
      </c>
      <c r="H9" s="18">
        <v>128053.38</v>
      </c>
      <c r="I9" s="18">
        <v>16000</v>
      </c>
      <c r="J9" s="18">
        <v>16000</v>
      </c>
      <c r="K9" s="18">
        <v>16000</v>
      </c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6">
        <f t="shared" ref="AM9:AM22" si="2">SUM(AL9+AI9+AF9+AC9+Z9+W9+T9+Q9+N9+K9+H9+E9)</f>
        <v>237106.76</v>
      </c>
    </row>
    <row r="10" spans="1:40" s="6" customFormat="1" ht="30" customHeight="1">
      <c r="A10" s="17" t="s">
        <v>19</v>
      </c>
      <c r="B10" s="18">
        <v>10350000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6">
        <f t="shared" si="2"/>
        <v>0</v>
      </c>
    </row>
    <row r="11" spans="1:40" s="6" customFormat="1" ht="30" customHeight="1">
      <c r="A11" s="17" t="s">
        <v>20</v>
      </c>
      <c r="B11" s="18">
        <v>1000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6">
        <f t="shared" si="2"/>
        <v>0</v>
      </c>
    </row>
    <row r="12" spans="1:40" s="6" customFormat="1" ht="30" customHeight="1">
      <c r="A12" s="17" t="s">
        <v>21</v>
      </c>
      <c r="B12" s="18">
        <v>1000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6">
        <f t="shared" si="2"/>
        <v>0</v>
      </c>
    </row>
    <row r="13" spans="1:40" s="6" customFormat="1" ht="30" customHeight="1">
      <c r="A13" s="17" t="s">
        <v>22</v>
      </c>
      <c r="B13" s="18">
        <v>1000000</v>
      </c>
      <c r="C13" s="18">
        <v>56184.99</v>
      </c>
      <c r="D13" s="18">
        <v>0</v>
      </c>
      <c r="E13" s="18">
        <v>0</v>
      </c>
      <c r="F13" s="18">
        <v>56184.99</v>
      </c>
      <c r="G13" s="18">
        <v>56184.99</v>
      </c>
      <c r="H13" s="18">
        <v>56184.99</v>
      </c>
      <c r="I13" s="18">
        <v>56331.22</v>
      </c>
      <c r="J13" s="18">
        <v>56331.22</v>
      </c>
      <c r="K13" s="18">
        <v>56331.22</v>
      </c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6">
        <f t="shared" si="2"/>
        <v>112516.20999999999</v>
      </c>
    </row>
    <row r="14" spans="1:40" s="6" customFormat="1" ht="30" customHeight="1">
      <c r="A14" s="17" t="s">
        <v>23</v>
      </c>
      <c r="B14" s="18">
        <v>299200000</v>
      </c>
      <c r="C14" s="18">
        <v>24656276.84</v>
      </c>
      <c r="D14" s="18">
        <v>24656276.84</v>
      </c>
      <c r="E14" s="18">
        <v>17485355.920000002</v>
      </c>
      <c r="F14" s="18">
        <v>44555195.75</v>
      </c>
      <c r="G14" s="18">
        <v>44555195.75</v>
      </c>
      <c r="H14" s="18">
        <v>38466611.619999997</v>
      </c>
      <c r="I14" s="18">
        <v>19534261.66</v>
      </c>
      <c r="J14" s="18">
        <v>19534261.66</v>
      </c>
      <c r="K14" s="18">
        <v>19042262.620000001</v>
      </c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6">
        <f t="shared" si="2"/>
        <v>74994230.159999996</v>
      </c>
    </row>
    <row r="15" spans="1:40" s="7" customFormat="1" ht="30" customHeight="1">
      <c r="A15" s="17" t="s">
        <v>24</v>
      </c>
      <c r="B15" s="18">
        <f>43650000+3901000</f>
        <v>47551000</v>
      </c>
      <c r="C15" s="18">
        <f>318698.03+3102623.78</f>
        <v>3421321.8099999996</v>
      </c>
      <c r="D15" s="18">
        <f>316523.07+3102623.78</f>
        <v>3419146.8499999996</v>
      </c>
      <c r="E15" s="18">
        <f>0+273093.38</f>
        <v>273093.38</v>
      </c>
      <c r="F15" s="18">
        <f>622962.11+6193507.5</f>
        <v>6816469.6100000003</v>
      </c>
      <c r="G15" s="18">
        <f>622962.11+6193507.5</f>
        <v>6816469.6100000003</v>
      </c>
      <c r="H15" s="18">
        <f>333036.27+1700908.28</f>
        <v>2033944.55</v>
      </c>
      <c r="I15" s="18">
        <v>3408454.07</v>
      </c>
      <c r="J15" s="18">
        <v>3406963.23</v>
      </c>
      <c r="K15" s="18">
        <v>5064879.8499999996</v>
      </c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6">
        <f>SUM(AL15+AI15+AF15+AC15+Z15+W15+T15+Q15+N15+K15+H15+E15)</f>
        <v>7371917.7799999993</v>
      </c>
    </row>
    <row r="16" spans="1:40" s="7" customFormat="1" ht="30" customHeight="1">
      <c r="A16" s="17" t="s">
        <v>25</v>
      </c>
      <c r="B16" s="18">
        <v>12650000</v>
      </c>
      <c r="C16" s="18">
        <v>2502610.4500000002</v>
      </c>
      <c r="D16" s="18">
        <v>2502610.4500000002</v>
      </c>
      <c r="E16" s="18">
        <v>2502610.4500000002</v>
      </c>
      <c r="F16" s="18">
        <v>5132459.75</v>
      </c>
      <c r="G16" s="18">
        <v>5132459.75</v>
      </c>
      <c r="H16" s="18">
        <v>5132459.75</v>
      </c>
      <c r="I16" s="18">
        <v>2946660.15</v>
      </c>
      <c r="J16" s="18">
        <v>2946660.15</v>
      </c>
      <c r="K16" s="18">
        <v>2946660.15</v>
      </c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6">
        <f t="shared" si="2"/>
        <v>10581730.350000001</v>
      </c>
    </row>
    <row r="17" spans="1:39" s="6" customFormat="1" ht="30" customHeight="1">
      <c r="A17" s="17" t="s">
        <v>26</v>
      </c>
      <c r="B17" s="18">
        <v>1000000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6">
        <f t="shared" si="2"/>
        <v>0</v>
      </c>
    </row>
    <row r="18" spans="1:39" s="6" customFormat="1" ht="30" customHeight="1">
      <c r="A18" s="17" t="s">
        <v>27</v>
      </c>
      <c r="B18" s="18">
        <v>1000000</v>
      </c>
      <c r="C18" s="18">
        <v>435599.72</v>
      </c>
      <c r="D18" s="18">
        <v>435599.72</v>
      </c>
      <c r="E18" s="18">
        <v>416806.03</v>
      </c>
      <c r="F18" s="18">
        <v>777152.68</v>
      </c>
      <c r="G18" s="18">
        <v>777152.68</v>
      </c>
      <c r="H18" s="18">
        <v>751025.25</v>
      </c>
      <c r="I18" s="18">
        <v>310935.49</v>
      </c>
      <c r="J18" s="18">
        <v>310935.49</v>
      </c>
      <c r="K18" s="18">
        <v>313982.03999999998</v>
      </c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6">
        <f t="shared" si="2"/>
        <v>1481813.32</v>
      </c>
    </row>
    <row r="19" spans="1:39" s="6" customFormat="1" ht="30" customHeight="1">
      <c r="A19" s="17" t="s">
        <v>28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6">
        <f>SUM(AL19+AI19+AF19+AC19+Z19+W19+T19+Q19+N19+K19+H19+E19)</f>
        <v>0</v>
      </c>
    </row>
    <row r="20" spans="1:39" s="6" customFormat="1" ht="30" customHeight="1">
      <c r="A20" s="17" t="s">
        <v>29</v>
      </c>
      <c r="B20" s="18">
        <v>8600000</v>
      </c>
      <c r="C20" s="18">
        <v>5019212.83</v>
      </c>
      <c r="D20" s="18">
        <v>5019212.83</v>
      </c>
      <c r="E20" s="18">
        <v>4965737.95</v>
      </c>
      <c r="F20" s="18">
        <v>9338357.0099999998</v>
      </c>
      <c r="G20" s="18">
        <v>9338357.0099999998</v>
      </c>
      <c r="H20" s="18">
        <v>9313304.5800000001</v>
      </c>
      <c r="I20" s="18">
        <v>4321523.4400000004</v>
      </c>
      <c r="J20" s="18">
        <v>4321523.4400000004</v>
      </c>
      <c r="K20" s="18">
        <v>4323559.9400000004</v>
      </c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6">
        <f>SUM(AL20+AI20+AF20+AC20+Z20+W20+T20+Q20+N20+K20+H20+E20)</f>
        <v>18602602.469999999</v>
      </c>
    </row>
    <row r="21" spans="1:39" s="6" customFormat="1" ht="30" customHeight="1">
      <c r="A21" s="17" t="s">
        <v>30</v>
      </c>
      <c r="B21" s="18">
        <v>600000</v>
      </c>
      <c r="C21" s="18">
        <v>161260.37</v>
      </c>
      <c r="D21" s="18">
        <v>0</v>
      </c>
      <c r="E21" s="18">
        <v>0</v>
      </c>
      <c r="F21" s="18">
        <v>241279.32</v>
      </c>
      <c r="G21" s="18">
        <v>25086.22</v>
      </c>
      <c r="H21" s="18">
        <v>25086.22</v>
      </c>
      <c r="I21" s="18">
        <v>36182.81</v>
      </c>
      <c r="J21" s="18">
        <v>0</v>
      </c>
      <c r="K21" s="18">
        <v>0</v>
      </c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6">
        <f t="shared" si="2"/>
        <v>25086.22</v>
      </c>
    </row>
    <row r="22" spans="1:39" s="6" customFormat="1" ht="25.5" customHeight="1">
      <c r="A22" s="20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21"/>
      <c r="AJ22" s="21"/>
      <c r="AK22" s="21"/>
      <c r="AL22" s="21"/>
      <c r="AM22" s="16">
        <f t="shared" si="2"/>
        <v>0</v>
      </c>
    </row>
    <row r="23" spans="1:39" s="3" customFormat="1" ht="25.5" customHeight="1">
      <c r="A23" s="15" t="s">
        <v>31</v>
      </c>
      <c r="B23" s="22">
        <f t="shared" ref="B23:AL23" si="3">SUM(B24:B41)</f>
        <v>124995000</v>
      </c>
      <c r="C23" s="22">
        <f t="shared" si="3"/>
        <v>19077095.530000001</v>
      </c>
      <c r="D23" s="22">
        <f t="shared" si="3"/>
        <v>8287815.4900000002</v>
      </c>
      <c r="E23" s="22">
        <f t="shared" si="3"/>
        <v>8273788.9500000011</v>
      </c>
      <c r="F23" s="22">
        <f t="shared" si="3"/>
        <v>32456138.500000004</v>
      </c>
      <c r="G23" s="22">
        <f t="shared" si="3"/>
        <v>20421826.899999999</v>
      </c>
      <c r="H23" s="22">
        <f t="shared" si="3"/>
        <v>20358219.079999998</v>
      </c>
      <c r="I23" s="22">
        <f t="shared" si="3"/>
        <v>10735299.230000002</v>
      </c>
      <c r="J23" s="22">
        <f t="shared" si="3"/>
        <v>10764823.689999998</v>
      </c>
      <c r="K23" s="22">
        <f t="shared" si="3"/>
        <v>10752053.479999999</v>
      </c>
      <c r="L23" s="22">
        <f t="shared" si="3"/>
        <v>0</v>
      </c>
      <c r="M23" s="22">
        <f t="shared" si="3"/>
        <v>0</v>
      </c>
      <c r="N23" s="22">
        <f t="shared" si="3"/>
        <v>0</v>
      </c>
      <c r="O23" s="22">
        <f t="shared" si="3"/>
        <v>0</v>
      </c>
      <c r="P23" s="22">
        <f t="shared" si="3"/>
        <v>0</v>
      </c>
      <c r="Q23" s="22">
        <f t="shared" si="3"/>
        <v>0</v>
      </c>
      <c r="R23" s="22">
        <f t="shared" si="3"/>
        <v>0</v>
      </c>
      <c r="S23" s="22">
        <f t="shared" si="3"/>
        <v>0</v>
      </c>
      <c r="T23" s="22">
        <f t="shared" si="3"/>
        <v>0</v>
      </c>
      <c r="U23" s="22">
        <f t="shared" si="3"/>
        <v>0</v>
      </c>
      <c r="V23" s="22">
        <f t="shared" si="3"/>
        <v>0</v>
      </c>
      <c r="W23" s="22">
        <f t="shared" si="3"/>
        <v>0</v>
      </c>
      <c r="X23" s="22">
        <f t="shared" si="3"/>
        <v>0</v>
      </c>
      <c r="Y23" s="22">
        <f t="shared" si="3"/>
        <v>0</v>
      </c>
      <c r="Z23" s="22">
        <f t="shared" si="3"/>
        <v>0</v>
      </c>
      <c r="AA23" s="22">
        <f t="shared" si="3"/>
        <v>0</v>
      </c>
      <c r="AB23" s="22">
        <f t="shared" si="3"/>
        <v>0</v>
      </c>
      <c r="AC23" s="22">
        <f t="shared" si="3"/>
        <v>0</v>
      </c>
      <c r="AD23" s="22">
        <f t="shared" si="3"/>
        <v>0</v>
      </c>
      <c r="AE23" s="22">
        <f t="shared" si="3"/>
        <v>0</v>
      </c>
      <c r="AF23" s="22">
        <f t="shared" si="3"/>
        <v>0</v>
      </c>
      <c r="AG23" s="22">
        <f t="shared" si="3"/>
        <v>0</v>
      </c>
      <c r="AH23" s="22">
        <f t="shared" si="3"/>
        <v>0</v>
      </c>
      <c r="AI23" s="22">
        <f t="shared" si="3"/>
        <v>0</v>
      </c>
      <c r="AJ23" s="22">
        <f t="shared" si="3"/>
        <v>0</v>
      </c>
      <c r="AK23" s="22">
        <f t="shared" si="3"/>
        <v>0</v>
      </c>
      <c r="AL23" s="22">
        <f t="shared" si="3"/>
        <v>0</v>
      </c>
      <c r="AM23" s="16">
        <f>SUM(AL23+AI23+AF23+AC23+Z23+W23+T23+Q23+N23+K23+H23+E23)</f>
        <v>39384061.509999998</v>
      </c>
    </row>
    <row r="24" spans="1:39" s="6" customFormat="1" ht="30" customHeight="1">
      <c r="A24" s="17" t="s">
        <v>32</v>
      </c>
      <c r="B24" s="18">
        <v>2480000</v>
      </c>
      <c r="C24" s="18">
        <v>0</v>
      </c>
      <c r="D24" s="18">
        <v>0</v>
      </c>
      <c r="E24" s="18">
        <v>0</v>
      </c>
      <c r="F24" s="18">
        <v>969403.57</v>
      </c>
      <c r="G24" s="18">
        <v>824057.02</v>
      </c>
      <c r="H24" s="18">
        <v>824057.02</v>
      </c>
      <c r="I24" s="18">
        <v>1000000</v>
      </c>
      <c r="J24" s="18">
        <v>0</v>
      </c>
      <c r="K24" s="18">
        <v>0</v>
      </c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6">
        <f t="shared" ref="AM24:AM42" si="4">SUM(AL24+AI24+AF24+AC24+Z24+W24+T24+Q24+N24+K24+H24+E24)</f>
        <v>824057.02</v>
      </c>
    </row>
    <row r="25" spans="1:39" s="6" customFormat="1" ht="30" customHeight="1">
      <c r="A25" s="17" t="s">
        <v>33</v>
      </c>
      <c r="B25" s="18">
        <v>39801000</v>
      </c>
      <c r="C25" s="18">
        <v>3251162.96</v>
      </c>
      <c r="D25" s="18">
        <v>3251162.96</v>
      </c>
      <c r="E25" s="18">
        <v>3251162.96</v>
      </c>
      <c r="F25" s="18">
        <v>6571805.5199999996</v>
      </c>
      <c r="G25" s="18">
        <v>6571805.5199999996</v>
      </c>
      <c r="H25" s="18">
        <v>6571805.5199999996</v>
      </c>
      <c r="I25" s="18">
        <v>3318550.39</v>
      </c>
      <c r="J25" s="18">
        <v>3318550.39</v>
      </c>
      <c r="K25" s="18">
        <v>3318550.39</v>
      </c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6">
        <f t="shared" si="4"/>
        <v>13141518.870000001</v>
      </c>
    </row>
    <row r="26" spans="1:39" s="6" customFormat="1" ht="30" customHeight="1">
      <c r="A26" s="17" t="s">
        <v>34</v>
      </c>
      <c r="B26" s="18">
        <v>2000000</v>
      </c>
      <c r="C26" s="18">
        <v>0</v>
      </c>
      <c r="D26" s="18">
        <v>0</v>
      </c>
      <c r="E26" s="18">
        <v>0</v>
      </c>
      <c r="F26" s="18">
        <v>108795.81</v>
      </c>
      <c r="G26" s="18">
        <v>72649.100000000006</v>
      </c>
      <c r="H26" s="18">
        <v>72649.100000000006</v>
      </c>
      <c r="I26" s="18">
        <v>128329.4</v>
      </c>
      <c r="J26" s="18">
        <v>93002.1</v>
      </c>
      <c r="K26" s="18">
        <v>93002.1</v>
      </c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6">
        <f t="shared" si="4"/>
        <v>165651.20000000001</v>
      </c>
    </row>
    <row r="27" spans="1:39" s="6" customFormat="1" ht="30" customHeight="1">
      <c r="A27" s="17" t="s">
        <v>35</v>
      </c>
      <c r="B27" s="18">
        <v>1765000</v>
      </c>
      <c r="C27" s="18">
        <v>65770.8</v>
      </c>
      <c r="D27" s="18">
        <v>0</v>
      </c>
      <c r="E27" s="18">
        <v>0</v>
      </c>
      <c r="F27" s="18">
        <v>904619.18</v>
      </c>
      <c r="G27" s="18">
        <v>15632</v>
      </c>
      <c r="H27" s="18">
        <v>15632</v>
      </c>
      <c r="I27" s="18">
        <v>134821.98000000001</v>
      </c>
      <c r="J27" s="18">
        <v>117378.52</v>
      </c>
      <c r="K27" s="18">
        <v>117378.52</v>
      </c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6">
        <f t="shared" si="4"/>
        <v>133010.52000000002</v>
      </c>
    </row>
    <row r="28" spans="1:39" s="6" customFormat="1" ht="30" customHeight="1">
      <c r="A28" s="17" t="s">
        <v>36</v>
      </c>
      <c r="B28" s="18">
        <v>5000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6">
        <f t="shared" si="4"/>
        <v>0</v>
      </c>
    </row>
    <row r="29" spans="1:39" s="6" customFormat="1" ht="30" customHeight="1">
      <c r="A29" s="17" t="s">
        <v>37</v>
      </c>
      <c r="B29" s="18">
        <v>10000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6">
        <f t="shared" si="4"/>
        <v>0</v>
      </c>
    </row>
    <row r="30" spans="1:39" s="6" customFormat="1" ht="30" customHeight="1">
      <c r="A30" s="17" t="s">
        <v>38</v>
      </c>
      <c r="B30" s="18">
        <v>2000000</v>
      </c>
      <c r="C30" s="18">
        <v>468750</v>
      </c>
      <c r="D30" s="18">
        <v>0</v>
      </c>
      <c r="E30" s="18">
        <v>0</v>
      </c>
      <c r="F30" s="18">
        <v>468750</v>
      </c>
      <c r="G30" s="18">
        <v>0</v>
      </c>
      <c r="H30" s="18">
        <v>0</v>
      </c>
      <c r="I30" s="18">
        <v>0</v>
      </c>
      <c r="J30" s="18">
        <v>65390.5</v>
      </c>
      <c r="K30" s="18">
        <v>65390.5</v>
      </c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6">
        <f t="shared" si="4"/>
        <v>65390.5</v>
      </c>
    </row>
    <row r="31" spans="1:39" s="6" customFormat="1" ht="30" customHeight="1">
      <c r="A31" s="17" t="s">
        <v>39</v>
      </c>
      <c r="B31" s="18">
        <v>10000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6">
        <f t="shared" si="4"/>
        <v>0</v>
      </c>
    </row>
    <row r="32" spans="1:39" s="6" customFormat="1" ht="30" customHeight="1">
      <c r="A32" s="17" t="s">
        <v>40</v>
      </c>
      <c r="B32" s="18">
        <f>10240000</f>
        <v>10240000</v>
      </c>
      <c r="C32" s="18">
        <f>1011119.9+0</f>
        <v>1011119.9</v>
      </c>
      <c r="D32" s="18">
        <f>731636.23+0</f>
        <v>731636.23</v>
      </c>
      <c r="E32" s="18">
        <f>727266.12+0</f>
        <v>727266.12</v>
      </c>
      <c r="F32" s="18">
        <v>1756448.11</v>
      </c>
      <c r="G32" s="18">
        <v>1532144.38</v>
      </c>
      <c r="H32" s="18">
        <v>1532144.38</v>
      </c>
      <c r="I32" s="18">
        <v>827399.32</v>
      </c>
      <c r="J32" s="18">
        <v>852939.1</v>
      </c>
      <c r="K32" s="18">
        <v>845831.74</v>
      </c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6">
        <f t="shared" si="4"/>
        <v>3105242.24</v>
      </c>
    </row>
    <row r="33" spans="1:39" s="6" customFormat="1" ht="30" customHeight="1">
      <c r="A33" s="17" t="s">
        <v>41</v>
      </c>
      <c r="B33" s="18">
        <v>4200000</v>
      </c>
      <c r="C33" s="18">
        <v>2178791.52</v>
      </c>
      <c r="D33" s="18">
        <v>0</v>
      </c>
      <c r="E33" s="18">
        <v>0</v>
      </c>
      <c r="F33" s="18">
        <v>2959393.61</v>
      </c>
      <c r="G33" s="18">
        <v>533123.11</v>
      </c>
      <c r="H33" s="18">
        <v>484780.01</v>
      </c>
      <c r="I33" s="18">
        <v>0</v>
      </c>
      <c r="J33" s="18">
        <v>545744.91</v>
      </c>
      <c r="K33" s="18">
        <v>543869.87</v>
      </c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6">
        <f t="shared" si="4"/>
        <v>1028649.88</v>
      </c>
    </row>
    <row r="34" spans="1:39" s="6" customFormat="1" ht="30" customHeight="1">
      <c r="A34" s="17" t="s">
        <v>42</v>
      </c>
      <c r="B34" s="18">
        <v>18345000</v>
      </c>
      <c r="C34" s="18">
        <v>3270298.46</v>
      </c>
      <c r="D34" s="18">
        <v>2120.91</v>
      </c>
      <c r="E34" s="18">
        <v>2120.91</v>
      </c>
      <c r="F34" s="18">
        <v>3836700.59</v>
      </c>
      <c r="G34" s="18">
        <v>902326.99</v>
      </c>
      <c r="H34" s="18">
        <v>895058.2</v>
      </c>
      <c r="I34" s="18">
        <v>649828.79</v>
      </c>
      <c r="J34" s="18">
        <v>722743.67</v>
      </c>
      <c r="K34" s="18">
        <v>722743.67</v>
      </c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6">
        <f t="shared" si="4"/>
        <v>1619922.78</v>
      </c>
    </row>
    <row r="35" spans="1:39" s="6" customFormat="1" ht="30" customHeight="1">
      <c r="A35" s="17" t="s">
        <v>43</v>
      </c>
      <c r="B35" s="18">
        <v>10160000</v>
      </c>
      <c r="C35" s="18">
        <v>3203268.11</v>
      </c>
      <c r="D35" s="18">
        <v>0</v>
      </c>
      <c r="E35" s="18">
        <v>0</v>
      </c>
      <c r="F35" s="18">
        <v>5340789.7300000004</v>
      </c>
      <c r="G35" s="18">
        <v>1275589.33</v>
      </c>
      <c r="H35" s="18">
        <v>1275589.33</v>
      </c>
      <c r="I35" s="18">
        <v>501420.71</v>
      </c>
      <c r="J35" s="18">
        <v>778852.71</v>
      </c>
      <c r="K35" s="18">
        <v>778852.71</v>
      </c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6">
        <f t="shared" si="4"/>
        <v>2054442.04</v>
      </c>
    </row>
    <row r="36" spans="1:39" s="6" customFormat="1" ht="30" customHeight="1">
      <c r="A36" s="17" t="s">
        <v>44</v>
      </c>
      <c r="B36" s="18">
        <v>24850000</v>
      </c>
      <c r="C36" s="18">
        <v>4037815.86</v>
      </c>
      <c r="D36" s="18">
        <v>2712777.47</v>
      </c>
      <c r="E36" s="18">
        <v>2712777.47</v>
      </c>
      <c r="F36" s="18">
        <v>6270981.0800000001</v>
      </c>
      <c r="G36" s="18">
        <v>5433426.1399999997</v>
      </c>
      <c r="H36" s="18">
        <v>5433426.1399999997</v>
      </c>
      <c r="I36" s="18">
        <v>2583768.52</v>
      </c>
      <c r="J36" s="18">
        <v>2733723.01</v>
      </c>
      <c r="K36" s="18">
        <v>2733723.01</v>
      </c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6">
        <f t="shared" si="4"/>
        <v>10879926.619999999</v>
      </c>
    </row>
    <row r="37" spans="1:39" s="6" customFormat="1" ht="30" customHeight="1">
      <c r="A37" s="17" t="s">
        <v>45</v>
      </c>
      <c r="B37" s="18">
        <v>55000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14119.96</v>
      </c>
      <c r="J37" s="18">
        <v>9637.5300000000007</v>
      </c>
      <c r="K37" s="18">
        <v>9637.5300000000007</v>
      </c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6">
        <f t="shared" si="4"/>
        <v>9637.5300000000007</v>
      </c>
    </row>
    <row r="38" spans="1:39" s="6" customFormat="1" ht="30" customHeight="1">
      <c r="A38" s="17" t="s">
        <v>27</v>
      </c>
      <c r="B38" s="18">
        <v>0</v>
      </c>
      <c r="C38" s="18">
        <v>0</v>
      </c>
      <c r="D38" s="18">
        <v>0</v>
      </c>
      <c r="E38" s="18">
        <v>0</v>
      </c>
      <c r="F38" s="18">
        <v>20892.16</v>
      </c>
      <c r="G38" s="18">
        <v>19271.86</v>
      </c>
      <c r="H38" s="18">
        <v>19271.86</v>
      </c>
      <c r="I38" s="18">
        <v>42.4</v>
      </c>
      <c r="J38" s="18">
        <v>1662.7</v>
      </c>
      <c r="K38" s="18">
        <v>1662.7</v>
      </c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6">
        <f t="shared" si="4"/>
        <v>20934.560000000001</v>
      </c>
    </row>
    <row r="39" spans="1:39" s="6" customFormat="1" ht="30" customHeight="1">
      <c r="A39" s="17" t="s">
        <v>28</v>
      </c>
      <c r="B39" s="18">
        <v>8974000</v>
      </c>
      <c r="C39" s="18">
        <v>1590117.92</v>
      </c>
      <c r="D39" s="18">
        <v>1590117.92</v>
      </c>
      <c r="E39" s="18">
        <v>1580461.49</v>
      </c>
      <c r="F39" s="18">
        <v>3230286.07</v>
      </c>
      <c r="G39" s="18">
        <v>3230286.07</v>
      </c>
      <c r="H39" s="18">
        <v>3222290.14</v>
      </c>
      <c r="I39" s="18">
        <v>1519440.86</v>
      </c>
      <c r="J39" s="18">
        <v>1519440.86</v>
      </c>
      <c r="K39" s="18">
        <v>1515653.05</v>
      </c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6">
        <f t="shared" si="4"/>
        <v>6318404.6800000006</v>
      </c>
    </row>
    <row r="40" spans="1:39" s="6" customFormat="1" ht="30" customHeight="1">
      <c r="A40" s="17" t="s">
        <v>46</v>
      </c>
      <c r="B40" s="18">
        <v>100000</v>
      </c>
      <c r="C40" s="18">
        <v>0</v>
      </c>
      <c r="D40" s="18">
        <v>0</v>
      </c>
      <c r="E40" s="18">
        <v>0</v>
      </c>
      <c r="F40" s="18">
        <v>17273.07</v>
      </c>
      <c r="G40" s="18">
        <v>11515.38</v>
      </c>
      <c r="H40" s="18">
        <v>11515.38</v>
      </c>
      <c r="I40" s="18">
        <v>57576.9</v>
      </c>
      <c r="J40" s="18">
        <v>5757.69</v>
      </c>
      <c r="K40" s="18">
        <v>5757.69</v>
      </c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6">
        <f t="shared" si="4"/>
        <v>17273.07</v>
      </c>
    </row>
    <row r="41" spans="1:39" s="6" customFormat="1" ht="30" customHeight="1">
      <c r="A41" s="17" t="s">
        <v>47</v>
      </c>
      <c r="B41" s="18">
        <v>0</v>
      </c>
      <c r="C41" s="18">
        <v>0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6">
        <f t="shared" si="4"/>
        <v>0</v>
      </c>
    </row>
    <row r="42" spans="1:39" s="6" customFormat="1" ht="25.5" customHeight="1">
      <c r="A42" s="20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21"/>
      <c r="AJ42" s="32"/>
      <c r="AK42" s="21"/>
      <c r="AL42" s="33"/>
      <c r="AM42" s="16">
        <f t="shared" si="4"/>
        <v>0</v>
      </c>
    </row>
    <row r="43" spans="1:39" s="8" customFormat="1" ht="25.5" customHeight="1">
      <c r="A43" s="15" t="s">
        <v>48</v>
      </c>
      <c r="B43" s="23">
        <f>SUM(B44:B49)</f>
        <v>42481000</v>
      </c>
      <c r="C43" s="23">
        <f t="shared" ref="C43:AL43" si="5">SUM(C44:C51)</f>
        <v>4368.99</v>
      </c>
      <c r="D43" s="23">
        <f t="shared" si="5"/>
        <v>0</v>
      </c>
      <c r="E43" s="23">
        <f t="shared" si="5"/>
        <v>0</v>
      </c>
      <c r="F43" s="23">
        <f t="shared" si="5"/>
        <v>174258.72</v>
      </c>
      <c r="G43" s="23">
        <f t="shared" si="5"/>
        <v>28199.07</v>
      </c>
      <c r="H43" s="23">
        <f t="shared" si="5"/>
        <v>28199.07</v>
      </c>
      <c r="I43" s="23">
        <f t="shared" si="5"/>
        <v>9322.25</v>
      </c>
      <c r="J43" s="23">
        <f t="shared" si="5"/>
        <v>4184.83</v>
      </c>
      <c r="K43" s="23">
        <f t="shared" si="5"/>
        <v>4184.83</v>
      </c>
      <c r="L43" s="23">
        <f t="shared" si="5"/>
        <v>0</v>
      </c>
      <c r="M43" s="23">
        <f t="shared" si="5"/>
        <v>0</v>
      </c>
      <c r="N43" s="23">
        <f t="shared" si="5"/>
        <v>0</v>
      </c>
      <c r="O43" s="23">
        <f t="shared" si="5"/>
        <v>0</v>
      </c>
      <c r="P43" s="23">
        <f t="shared" si="5"/>
        <v>0</v>
      </c>
      <c r="Q43" s="23">
        <f t="shared" si="5"/>
        <v>0</v>
      </c>
      <c r="R43" s="23">
        <f t="shared" si="5"/>
        <v>0</v>
      </c>
      <c r="S43" s="23">
        <f t="shared" si="5"/>
        <v>0</v>
      </c>
      <c r="T43" s="23">
        <f t="shared" si="5"/>
        <v>0</v>
      </c>
      <c r="U43" s="23">
        <f t="shared" si="5"/>
        <v>0</v>
      </c>
      <c r="V43" s="23">
        <f t="shared" si="5"/>
        <v>0</v>
      </c>
      <c r="W43" s="23">
        <f t="shared" si="5"/>
        <v>0</v>
      </c>
      <c r="X43" s="23">
        <f t="shared" si="5"/>
        <v>0</v>
      </c>
      <c r="Y43" s="23">
        <f t="shared" si="5"/>
        <v>0</v>
      </c>
      <c r="Z43" s="23">
        <f t="shared" si="5"/>
        <v>0</v>
      </c>
      <c r="AA43" s="23">
        <f t="shared" si="5"/>
        <v>0</v>
      </c>
      <c r="AB43" s="23">
        <f t="shared" si="5"/>
        <v>0</v>
      </c>
      <c r="AC43" s="23">
        <f t="shared" si="5"/>
        <v>0</v>
      </c>
      <c r="AD43" s="23">
        <f t="shared" si="5"/>
        <v>0</v>
      </c>
      <c r="AE43" s="23">
        <f t="shared" si="5"/>
        <v>0</v>
      </c>
      <c r="AF43" s="23">
        <f t="shared" si="5"/>
        <v>0</v>
      </c>
      <c r="AG43" s="23">
        <f t="shared" si="5"/>
        <v>0</v>
      </c>
      <c r="AH43" s="23">
        <f t="shared" si="5"/>
        <v>0</v>
      </c>
      <c r="AI43" s="23">
        <f t="shared" si="5"/>
        <v>0</v>
      </c>
      <c r="AJ43" s="23">
        <f t="shared" si="5"/>
        <v>0</v>
      </c>
      <c r="AK43" s="23">
        <f t="shared" si="5"/>
        <v>0</v>
      </c>
      <c r="AL43" s="23">
        <f t="shared" si="5"/>
        <v>0</v>
      </c>
      <c r="AM43" s="16">
        <f t="shared" ref="AM43:AM51" si="6">SUM(AL43+AI43+AF43+AC43+Z43+W43+T43+Q43+N43+K43+H43+E43)</f>
        <v>32383.9</v>
      </c>
    </row>
    <row r="44" spans="1:39" s="6" customFormat="1" ht="30" customHeight="1">
      <c r="A44" s="17" t="s">
        <v>49</v>
      </c>
      <c r="B44" s="18">
        <v>0</v>
      </c>
      <c r="C44" s="18">
        <v>0</v>
      </c>
      <c r="D44" s="18">
        <v>0</v>
      </c>
      <c r="E44" s="18">
        <v>0</v>
      </c>
      <c r="F44" s="18">
        <v>28199.07</v>
      </c>
      <c r="G44" s="18">
        <v>28199.07</v>
      </c>
      <c r="H44" s="18">
        <v>28199.07</v>
      </c>
      <c r="I44" s="18">
        <v>0</v>
      </c>
      <c r="J44" s="18">
        <v>0</v>
      </c>
      <c r="K44" s="18">
        <v>0</v>
      </c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6">
        <f t="shared" si="6"/>
        <v>28199.07</v>
      </c>
    </row>
    <row r="45" spans="1:39" s="6" customFormat="1" ht="30" customHeight="1">
      <c r="A45" s="17" t="s">
        <v>50</v>
      </c>
      <c r="B45" s="18">
        <v>34621000</v>
      </c>
      <c r="C45" s="18">
        <v>0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6">
        <f t="shared" si="6"/>
        <v>0</v>
      </c>
    </row>
    <row r="46" spans="1:39" s="6" customFormat="1" ht="30" customHeight="1">
      <c r="A46" s="17" t="s">
        <v>51</v>
      </c>
      <c r="B46" s="18">
        <v>7810000</v>
      </c>
      <c r="C46" s="18">
        <v>4368.99</v>
      </c>
      <c r="D46" s="18">
        <v>0</v>
      </c>
      <c r="E46" s="18">
        <v>0</v>
      </c>
      <c r="F46" s="18">
        <v>146059.65</v>
      </c>
      <c r="G46" s="18">
        <v>0</v>
      </c>
      <c r="H46" s="18">
        <v>0</v>
      </c>
      <c r="I46" s="18">
        <v>9322.25</v>
      </c>
      <c r="J46" s="18">
        <v>4184.83</v>
      </c>
      <c r="K46" s="18">
        <v>4184.83</v>
      </c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24"/>
      <c r="X46" s="24"/>
      <c r="Y46" s="24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6">
        <f t="shared" si="6"/>
        <v>4184.83</v>
      </c>
    </row>
    <row r="47" spans="1:39" s="6" customFormat="1" ht="30" customHeight="1">
      <c r="A47" s="17" t="s">
        <v>52</v>
      </c>
      <c r="B47" s="18">
        <v>50000</v>
      </c>
      <c r="C47" s="18">
        <v>0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21"/>
      <c r="AJ47" s="21"/>
      <c r="AK47" s="21"/>
      <c r="AL47" s="21"/>
      <c r="AM47" s="16">
        <f t="shared" si="6"/>
        <v>0</v>
      </c>
    </row>
    <row r="48" spans="1:39" s="6" customFormat="1" ht="30" customHeight="1">
      <c r="A48" s="17" t="s">
        <v>53</v>
      </c>
      <c r="B48" s="18">
        <v>0</v>
      </c>
      <c r="C48" s="18">
        <v>0</v>
      </c>
      <c r="D48" s="18">
        <v>0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21"/>
      <c r="AJ48" s="21"/>
      <c r="AK48" s="21"/>
      <c r="AL48" s="21"/>
      <c r="AM48" s="16">
        <f t="shared" si="6"/>
        <v>0</v>
      </c>
    </row>
    <row r="49" spans="1:39" s="6" customFormat="1" ht="30" customHeight="1">
      <c r="A49" s="17" t="s">
        <v>54</v>
      </c>
      <c r="B49" s="18">
        <v>0</v>
      </c>
      <c r="C49" s="18">
        <v>0</v>
      </c>
      <c r="D49" s="18">
        <v>0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21"/>
      <c r="AJ49" s="21"/>
      <c r="AK49" s="21"/>
      <c r="AL49" s="21"/>
      <c r="AM49" s="16">
        <f t="shared" si="6"/>
        <v>0</v>
      </c>
    </row>
    <row r="50" spans="1:39" s="8" customFormat="1" ht="25.5" customHeight="1">
      <c r="A50" s="25" t="s">
        <v>55</v>
      </c>
      <c r="B50" s="23">
        <f t="shared" ref="B50:AL50" si="7">SUM(B51)</f>
        <v>25000</v>
      </c>
      <c r="C50" s="23">
        <f t="shared" si="7"/>
        <v>0</v>
      </c>
      <c r="D50" s="23">
        <f t="shared" si="7"/>
        <v>0</v>
      </c>
      <c r="E50" s="23">
        <f t="shared" si="7"/>
        <v>0</v>
      </c>
      <c r="F50" s="23">
        <f t="shared" si="7"/>
        <v>0</v>
      </c>
      <c r="G50" s="23">
        <f t="shared" si="7"/>
        <v>0</v>
      </c>
      <c r="H50" s="23">
        <f t="shared" si="7"/>
        <v>0</v>
      </c>
      <c r="I50" s="23">
        <f t="shared" si="7"/>
        <v>0</v>
      </c>
      <c r="J50" s="23">
        <f t="shared" si="7"/>
        <v>0</v>
      </c>
      <c r="K50" s="23">
        <f t="shared" si="7"/>
        <v>0</v>
      </c>
      <c r="L50" s="23">
        <f t="shared" si="7"/>
        <v>0</v>
      </c>
      <c r="M50" s="23">
        <f t="shared" si="7"/>
        <v>0</v>
      </c>
      <c r="N50" s="23">
        <f t="shared" si="7"/>
        <v>0</v>
      </c>
      <c r="O50" s="23">
        <f t="shared" si="7"/>
        <v>0</v>
      </c>
      <c r="P50" s="23">
        <f t="shared" si="7"/>
        <v>0</v>
      </c>
      <c r="Q50" s="23">
        <f t="shared" si="7"/>
        <v>0</v>
      </c>
      <c r="R50" s="23">
        <f t="shared" si="7"/>
        <v>0</v>
      </c>
      <c r="S50" s="23">
        <f t="shared" si="7"/>
        <v>0</v>
      </c>
      <c r="T50" s="23">
        <f t="shared" si="7"/>
        <v>0</v>
      </c>
      <c r="U50" s="23">
        <f t="shared" si="7"/>
        <v>0</v>
      </c>
      <c r="V50" s="23">
        <f t="shared" si="7"/>
        <v>0</v>
      </c>
      <c r="W50" s="23">
        <f t="shared" si="7"/>
        <v>0</v>
      </c>
      <c r="X50" s="23">
        <f t="shared" si="7"/>
        <v>0</v>
      </c>
      <c r="Y50" s="23">
        <f t="shared" si="7"/>
        <v>0</v>
      </c>
      <c r="Z50" s="23">
        <f t="shared" si="7"/>
        <v>0</v>
      </c>
      <c r="AA50" s="23">
        <f t="shared" si="7"/>
        <v>0</v>
      </c>
      <c r="AB50" s="23">
        <f t="shared" si="7"/>
        <v>0</v>
      </c>
      <c r="AC50" s="23">
        <f t="shared" si="7"/>
        <v>0</v>
      </c>
      <c r="AD50" s="23">
        <f t="shared" si="7"/>
        <v>0</v>
      </c>
      <c r="AE50" s="23">
        <f t="shared" si="7"/>
        <v>0</v>
      </c>
      <c r="AF50" s="23">
        <f t="shared" si="7"/>
        <v>0</v>
      </c>
      <c r="AG50" s="23">
        <f t="shared" si="7"/>
        <v>0</v>
      </c>
      <c r="AH50" s="23">
        <f t="shared" si="7"/>
        <v>0</v>
      </c>
      <c r="AI50" s="23">
        <f t="shared" si="7"/>
        <v>0</v>
      </c>
      <c r="AJ50" s="23">
        <f t="shared" si="7"/>
        <v>0</v>
      </c>
      <c r="AK50" s="23">
        <f t="shared" si="7"/>
        <v>0</v>
      </c>
      <c r="AL50" s="23">
        <f t="shared" si="7"/>
        <v>0</v>
      </c>
      <c r="AM50" s="16">
        <f t="shared" si="6"/>
        <v>0</v>
      </c>
    </row>
    <row r="51" spans="1:39" s="6" customFormat="1" ht="25.5" customHeight="1">
      <c r="A51" s="26" t="s">
        <v>56</v>
      </c>
      <c r="B51" s="18">
        <v>25000</v>
      </c>
      <c r="C51" s="18">
        <v>0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6">
        <f t="shared" si="6"/>
        <v>0</v>
      </c>
    </row>
    <row r="52" spans="1:39" s="9" customFormat="1" ht="25.5" customHeight="1">
      <c r="A52" s="27" t="s">
        <v>57</v>
      </c>
      <c r="B52" s="22">
        <f t="shared" ref="B52:AK52" si="8">SUM(B8+B23+B43+B50)</f>
        <v>554206000</v>
      </c>
      <c r="C52" s="22">
        <f t="shared" si="8"/>
        <v>55426984.909999996</v>
      </c>
      <c r="D52" s="22">
        <f t="shared" si="8"/>
        <v>44413715.560000002</v>
      </c>
      <c r="E52" s="22">
        <f t="shared" si="8"/>
        <v>34010446.060000002</v>
      </c>
      <c r="F52" s="22">
        <f t="shared" si="8"/>
        <v>99675549.709999993</v>
      </c>
      <c r="G52" s="22">
        <f t="shared" si="8"/>
        <v>87278985.359999985</v>
      </c>
      <c r="H52" s="22">
        <f t="shared" si="8"/>
        <v>76293088.48999998</v>
      </c>
      <c r="I52" s="22">
        <f t="shared" si="8"/>
        <v>41374970.32</v>
      </c>
      <c r="J52" s="22">
        <f t="shared" si="8"/>
        <v>41361683.709999993</v>
      </c>
      <c r="K52" s="22">
        <f t="shared" si="8"/>
        <v>42519914.129999995</v>
      </c>
      <c r="L52" s="22">
        <f t="shared" si="8"/>
        <v>0</v>
      </c>
      <c r="M52" s="22">
        <f t="shared" si="8"/>
        <v>0</v>
      </c>
      <c r="N52" s="22">
        <f t="shared" si="8"/>
        <v>0</v>
      </c>
      <c r="O52" s="22">
        <f t="shared" si="8"/>
        <v>0</v>
      </c>
      <c r="P52" s="22">
        <f t="shared" si="8"/>
        <v>0</v>
      </c>
      <c r="Q52" s="22">
        <f t="shared" si="8"/>
        <v>0</v>
      </c>
      <c r="R52" s="22">
        <f t="shared" si="8"/>
        <v>0</v>
      </c>
      <c r="S52" s="22">
        <f t="shared" si="8"/>
        <v>0</v>
      </c>
      <c r="T52" s="22">
        <f t="shared" si="8"/>
        <v>0</v>
      </c>
      <c r="U52" s="22">
        <f t="shared" si="8"/>
        <v>0</v>
      </c>
      <c r="V52" s="22">
        <f t="shared" si="8"/>
        <v>0</v>
      </c>
      <c r="W52" s="22">
        <f t="shared" si="8"/>
        <v>0</v>
      </c>
      <c r="X52" s="22">
        <f t="shared" si="8"/>
        <v>0</v>
      </c>
      <c r="Y52" s="22">
        <f t="shared" si="8"/>
        <v>0</v>
      </c>
      <c r="Z52" s="22">
        <f t="shared" si="8"/>
        <v>0</v>
      </c>
      <c r="AA52" s="22">
        <f t="shared" si="8"/>
        <v>0</v>
      </c>
      <c r="AB52" s="22">
        <f t="shared" si="8"/>
        <v>0</v>
      </c>
      <c r="AC52" s="22">
        <f t="shared" si="8"/>
        <v>0</v>
      </c>
      <c r="AD52" s="22">
        <f t="shared" si="8"/>
        <v>0</v>
      </c>
      <c r="AE52" s="22">
        <f t="shared" si="8"/>
        <v>0</v>
      </c>
      <c r="AF52" s="22">
        <f t="shared" si="8"/>
        <v>0</v>
      </c>
      <c r="AG52" s="22">
        <f t="shared" si="8"/>
        <v>0</v>
      </c>
      <c r="AH52" s="22">
        <f t="shared" si="8"/>
        <v>0</v>
      </c>
      <c r="AI52" s="22">
        <f t="shared" si="8"/>
        <v>0</v>
      </c>
      <c r="AJ52" s="22">
        <f t="shared" si="8"/>
        <v>0</v>
      </c>
      <c r="AK52" s="22">
        <f t="shared" si="8"/>
        <v>0</v>
      </c>
      <c r="AL52" s="22">
        <f>SUM(AL8+AL23+AL43+AL50)</f>
        <v>0</v>
      </c>
      <c r="AM52" s="16">
        <f>SUM(AL52+AI52+AF52+AC52+Z52+W52+T52+Q52+N52+K52+H52+E52)</f>
        <v>152823448.67999998</v>
      </c>
    </row>
    <row r="53" spans="1:39" ht="15">
      <c r="A53" s="9" t="s">
        <v>58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10"/>
    </row>
    <row r="54" spans="1:39" ht="15">
      <c r="A54" s="9" t="s">
        <v>75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30"/>
      <c r="AA54" s="30"/>
      <c r="AB54" s="30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10"/>
    </row>
    <row r="55" spans="1:39" ht="15">
      <c r="A55" s="9"/>
      <c r="B55" s="10"/>
      <c r="C55" s="10"/>
      <c r="D55" s="10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</row>
    <row r="56" spans="1:39" ht="15">
      <c r="A56" s="9"/>
      <c r="B56" s="10"/>
      <c r="C56" s="10"/>
      <c r="D56" s="10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</row>
    <row r="57" spans="1:39" ht="1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</row>
    <row r="58" spans="1:39" ht="1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</row>
    <row r="59" spans="1:39" ht="15.75">
      <c r="A59" s="50" t="s">
        <v>59</v>
      </c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</row>
    <row r="60" spans="1:39" ht="15.7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11"/>
    </row>
    <row r="61" spans="1:39" ht="15.2" customHeight="1">
      <c r="A61" s="37" t="s">
        <v>1</v>
      </c>
      <c r="B61" s="37" t="s">
        <v>2</v>
      </c>
      <c r="C61" s="47" t="s">
        <v>3</v>
      </c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9"/>
    </row>
    <row r="62" spans="1:39" ht="15.75">
      <c r="A62" s="38"/>
      <c r="B62" s="38"/>
      <c r="C62" s="40" t="s">
        <v>4</v>
      </c>
      <c r="D62" s="40"/>
      <c r="E62" s="40"/>
      <c r="F62" s="44" t="s">
        <v>5</v>
      </c>
      <c r="G62" s="45"/>
      <c r="H62" s="46"/>
      <c r="I62" s="44" t="s">
        <v>6</v>
      </c>
      <c r="J62" s="45"/>
      <c r="K62" s="46"/>
      <c r="L62" s="44" t="s">
        <v>7</v>
      </c>
      <c r="M62" s="45"/>
      <c r="N62" s="46"/>
      <c r="O62" s="44" t="s">
        <v>8</v>
      </c>
      <c r="P62" s="45"/>
      <c r="Q62" s="46"/>
      <c r="R62" s="44" t="s">
        <v>9</v>
      </c>
      <c r="S62" s="45"/>
      <c r="T62" s="46"/>
      <c r="U62" s="44" t="s">
        <v>10</v>
      </c>
      <c r="V62" s="45"/>
      <c r="W62" s="46"/>
      <c r="X62" s="44" t="s">
        <v>11</v>
      </c>
      <c r="Y62" s="45"/>
      <c r="Z62" s="46"/>
      <c r="AA62" s="44" t="s">
        <v>12</v>
      </c>
      <c r="AB62" s="45"/>
      <c r="AC62" s="46"/>
      <c r="AD62" s="44" t="s">
        <v>13</v>
      </c>
      <c r="AE62" s="45"/>
      <c r="AF62" s="46"/>
      <c r="AG62" s="44" t="s">
        <v>14</v>
      </c>
      <c r="AH62" s="45"/>
      <c r="AI62" s="46"/>
      <c r="AJ62" s="44" t="s">
        <v>15</v>
      </c>
      <c r="AK62" s="45"/>
      <c r="AL62" s="46"/>
      <c r="AM62" s="14" t="s">
        <v>16</v>
      </c>
    </row>
    <row r="63" spans="1:39" ht="15.75">
      <c r="A63" s="39"/>
      <c r="B63" s="39"/>
      <c r="C63" s="13" t="s">
        <v>71</v>
      </c>
      <c r="D63" s="13" t="s">
        <v>72</v>
      </c>
      <c r="E63" s="13" t="s">
        <v>73</v>
      </c>
      <c r="F63" s="13" t="s">
        <v>71</v>
      </c>
      <c r="G63" s="13" t="s">
        <v>72</v>
      </c>
      <c r="H63" s="13" t="s">
        <v>73</v>
      </c>
      <c r="I63" s="13" t="s">
        <v>71</v>
      </c>
      <c r="J63" s="13" t="s">
        <v>72</v>
      </c>
      <c r="K63" s="13" t="s">
        <v>73</v>
      </c>
      <c r="L63" s="13" t="s">
        <v>71</v>
      </c>
      <c r="M63" s="13" t="s">
        <v>72</v>
      </c>
      <c r="N63" s="13" t="s">
        <v>73</v>
      </c>
      <c r="O63" s="13" t="s">
        <v>71</v>
      </c>
      <c r="P63" s="13" t="s">
        <v>72</v>
      </c>
      <c r="Q63" s="13" t="s">
        <v>73</v>
      </c>
      <c r="R63" s="13" t="s">
        <v>71</v>
      </c>
      <c r="S63" s="13" t="s">
        <v>72</v>
      </c>
      <c r="T63" s="13" t="s">
        <v>73</v>
      </c>
      <c r="U63" s="13" t="s">
        <v>71</v>
      </c>
      <c r="V63" s="13" t="s">
        <v>72</v>
      </c>
      <c r="W63" s="13" t="s">
        <v>73</v>
      </c>
      <c r="X63" s="13" t="s">
        <v>71</v>
      </c>
      <c r="Y63" s="13" t="s">
        <v>72</v>
      </c>
      <c r="Z63" s="13" t="s">
        <v>73</v>
      </c>
      <c r="AA63" s="13" t="s">
        <v>71</v>
      </c>
      <c r="AB63" s="13" t="s">
        <v>72</v>
      </c>
      <c r="AC63" s="13" t="s">
        <v>73</v>
      </c>
      <c r="AD63" s="13" t="s">
        <v>71</v>
      </c>
      <c r="AE63" s="13" t="s">
        <v>72</v>
      </c>
      <c r="AF63" s="13" t="s">
        <v>73</v>
      </c>
      <c r="AG63" s="13" t="s">
        <v>71</v>
      </c>
      <c r="AH63" s="13" t="s">
        <v>72</v>
      </c>
      <c r="AI63" s="13" t="s">
        <v>73</v>
      </c>
      <c r="AJ63" s="13" t="s">
        <v>71</v>
      </c>
      <c r="AK63" s="13" t="s">
        <v>72</v>
      </c>
      <c r="AL63" s="13" t="s">
        <v>73</v>
      </c>
      <c r="AM63" s="14"/>
    </row>
    <row r="64" spans="1:39" ht="15.75">
      <c r="A64" s="15" t="s">
        <v>31</v>
      </c>
      <c r="B64" s="22">
        <f>SUM(B65:B80)</f>
        <v>89000</v>
      </c>
      <c r="C64" s="22">
        <f t="shared" ref="C64:AL64" si="9">SUM(C65:C80)</f>
        <v>0</v>
      </c>
      <c r="D64" s="22">
        <f t="shared" si="9"/>
        <v>0</v>
      </c>
      <c r="E64" s="22">
        <f>SUM(E65:E80)</f>
        <v>0</v>
      </c>
      <c r="F64" s="22">
        <f t="shared" si="9"/>
        <v>0</v>
      </c>
      <c r="G64" s="22">
        <f t="shared" si="9"/>
        <v>0</v>
      </c>
      <c r="H64" s="22">
        <f t="shared" si="9"/>
        <v>0</v>
      </c>
      <c r="I64" s="22">
        <f t="shared" si="9"/>
        <v>0</v>
      </c>
      <c r="J64" s="22">
        <f t="shared" si="9"/>
        <v>0</v>
      </c>
      <c r="K64" s="22">
        <f t="shared" si="9"/>
        <v>0</v>
      </c>
      <c r="L64" s="22">
        <f t="shared" si="9"/>
        <v>0</v>
      </c>
      <c r="M64" s="22">
        <f t="shared" si="9"/>
        <v>0</v>
      </c>
      <c r="N64" s="22">
        <f t="shared" si="9"/>
        <v>0</v>
      </c>
      <c r="O64" s="22">
        <f t="shared" si="9"/>
        <v>0</v>
      </c>
      <c r="P64" s="22">
        <f t="shared" si="9"/>
        <v>0</v>
      </c>
      <c r="Q64" s="22">
        <f t="shared" si="9"/>
        <v>0</v>
      </c>
      <c r="R64" s="22">
        <f t="shared" si="9"/>
        <v>0</v>
      </c>
      <c r="S64" s="22">
        <f t="shared" si="9"/>
        <v>0</v>
      </c>
      <c r="T64" s="22">
        <f t="shared" si="9"/>
        <v>0</v>
      </c>
      <c r="U64" s="22">
        <f t="shared" si="9"/>
        <v>0</v>
      </c>
      <c r="V64" s="22">
        <f t="shared" si="9"/>
        <v>0</v>
      </c>
      <c r="W64" s="22">
        <f t="shared" si="9"/>
        <v>0</v>
      </c>
      <c r="X64" s="22">
        <f t="shared" si="9"/>
        <v>0</v>
      </c>
      <c r="Y64" s="22">
        <f t="shared" si="9"/>
        <v>0</v>
      </c>
      <c r="Z64" s="22">
        <f t="shared" si="9"/>
        <v>0</v>
      </c>
      <c r="AA64" s="22">
        <f t="shared" si="9"/>
        <v>0</v>
      </c>
      <c r="AB64" s="22">
        <f t="shared" si="9"/>
        <v>0</v>
      </c>
      <c r="AC64" s="22">
        <f t="shared" si="9"/>
        <v>0</v>
      </c>
      <c r="AD64" s="22">
        <f t="shared" si="9"/>
        <v>0</v>
      </c>
      <c r="AE64" s="22">
        <f t="shared" si="9"/>
        <v>0</v>
      </c>
      <c r="AF64" s="22">
        <f t="shared" si="9"/>
        <v>0</v>
      </c>
      <c r="AG64" s="22">
        <f t="shared" si="9"/>
        <v>0</v>
      </c>
      <c r="AH64" s="22">
        <f t="shared" si="9"/>
        <v>0</v>
      </c>
      <c r="AI64" s="22">
        <f t="shared" si="9"/>
        <v>0</v>
      </c>
      <c r="AJ64" s="22">
        <f t="shared" si="9"/>
        <v>0</v>
      </c>
      <c r="AK64" s="22">
        <f t="shared" si="9"/>
        <v>0</v>
      </c>
      <c r="AL64" s="22">
        <f t="shared" si="9"/>
        <v>0</v>
      </c>
      <c r="AM64" s="16">
        <f>SUM(AL64+AI64+AF64+AC64+Z64+W64+T64+Q64+N64+K64+H64+E64)</f>
        <v>0</v>
      </c>
    </row>
    <row r="65" spans="1:39" ht="30" customHeight="1">
      <c r="A65" s="28" t="s">
        <v>32</v>
      </c>
      <c r="B65" s="19">
        <v>0</v>
      </c>
      <c r="C65" s="19">
        <v>0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6">
        <f t="shared" ref="AM65:AM94" si="10">SUM(AL65+AI65+AF65+AC65+Z65+W65+T65+Q65+N65+K65+H65+E65)</f>
        <v>0</v>
      </c>
    </row>
    <row r="66" spans="1:39" ht="30" customHeight="1">
      <c r="A66" s="28" t="s">
        <v>33</v>
      </c>
      <c r="B66" s="19">
        <v>1000</v>
      </c>
      <c r="C66" s="19">
        <v>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6">
        <f t="shared" si="10"/>
        <v>0</v>
      </c>
    </row>
    <row r="67" spans="1:39" ht="30" customHeight="1">
      <c r="A67" s="28" t="s">
        <v>34</v>
      </c>
      <c r="B67" s="19">
        <v>0</v>
      </c>
      <c r="C67" s="19">
        <v>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6">
        <f t="shared" si="10"/>
        <v>0</v>
      </c>
    </row>
    <row r="68" spans="1:39" ht="30" customHeight="1">
      <c r="A68" s="28" t="s">
        <v>35</v>
      </c>
      <c r="B68" s="19">
        <v>22000</v>
      </c>
      <c r="C68" s="19">
        <v>0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6">
        <f t="shared" si="10"/>
        <v>0</v>
      </c>
    </row>
    <row r="69" spans="1:39" ht="30" customHeight="1">
      <c r="A69" s="28" t="s">
        <v>36</v>
      </c>
      <c r="B69" s="19">
        <v>1000</v>
      </c>
      <c r="C69" s="19">
        <v>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6">
        <f t="shared" si="10"/>
        <v>0</v>
      </c>
    </row>
    <row r="70" spans="1:39" ht="30" customHeight="1">
      <c r="A70" s="28" t="s">
        <v>37</v>
      </c>
      <c r="B70" s="19">
        <v>0</v>
      </c>
      <c r="C70" s="19">
        <v>0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6">
        <f t="shared" si="10"/>
        <v>0</v>
      </c>
    </row>
    <row r="71" spans="1:39" ht="30" customHeight="1">
      <c r="A71" s="28" t="s">
        <v>38</v>
      </c>
      <c r="B71" s="19">
        <v>0</v>
      </c>
      <c r="C71" s="19">
        <v>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6">
        <f t="shared" si="10"/>
        <v>0</v>
      </c>
    </row>
    <row r="72" spans="1:39" ht="30" customHeight="1">
      <c r="A72" s="28" t="s">
        <v>39</v>
      </c>
      <c r="B72" s="19">
        <v>3000</v>
      </c>
      <c r="C72" s="19">
        <v>0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6">
        <f t="shared" si="10"/>
        <v>0</v>
      </c>
    </row>
    <row r="73" spans="1:39" ht="30" customHeight="1">
      <c r="A73" s="28" t="s">
        <v>40</v>
      </c>
      <c r="B73" s="19">
        <v>12000</v>
      </c>
      <c r="C73" s="19">
        <v>0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6">
        <f t="shared" si="10"/>
        <v>0</v>
      </c>
    </row>
    <row r="74" spans="1:39" ht="30" customHeight="1">
      <c r="A74" s="28" t="s">
        <v>60</v>
      </c>
      <c r="B74" s="19">
        <v>44000</v>
      </c>
      <c r="C74" s="19">
        <v>0</v>
      </c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6">
        <f t="shared" si="10"/>
        <v>0</v>
      </c>
    </row>
    <row r="75" spans="1:39" ht="30" customHeight="1">
      <c r="A75" s="28" t="s">
        <v>61</v>
      </c>
      <c r="B75" s="19">
        <v>0</v>
      </c>
      <c r="C75" s="19">
        <v>0</v>
      </c>
      <c r="D75" s="19">
        <v>0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6">
        <f t="shared" si="10"/>
        <v>0</v>
      </c>
    </row>
    <row r="76" spans="1:39" ht="30" customHeight="1">
      <c r="A76" s="28" t="s">
        <v>44</v>
      </c>
      <c r="B76" s="19">
        <v>4000</v>
      </c>
      <c r="C76" s="19">
        <v>0</v>
      </c>
      <c r="D76" s="19">
        <v>0</v>
      </c>
      <c r="E76" s="19"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6">
        <f t="shared" si="10"/>
        <v>0</v>
      </c>
    </row>
    <row r="77" spans="1:39" ht="30" customHeight="1">
      <c r="A77" s="28" t="s">
        <v>62</v>
      </c>
      <c r="B77" s="19">
        <v>1000</v>
      </c>
      <c r="C77" s="19">
        <v>0</v>
      </c>
      <c r="D77" s="19">
        <v>0</v>
      </c>
      <c r="E77" s="19"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6">
        <f t="shared" si="10"/>
        <v>0</v>
      </c>
    </row>
    <row r="78" spans="1:39" ht="30" customHeight="1">
      <c r="A78" s="28" t="s">
        <v>27</v>
      </c>
      <c r="B78" s="19">
        <v>0</v>
      </c>
      <c r="C78" s="19">
        <v>0</v>
      </c>
      <c r="D78" s="19">
        <v>0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6">
        <f t="shared" si="10"/>
        <v>0</v>
      </c>
    </row>
    <row r="79" spans="1:39" ht="30" customHeight="1">
      <c r="A79" s="28" t="s">
        <v>28</v>
      </c>
      <c r="B79" s="19">
        <v>1000</v>
      </c>
      <c r="C79" s="19">
        <v>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6">
        <f t="shared" si="10"/>
        <v>0</v>
      </c>
    </row>
    <row r="80" spans="1:39" ht="15.75">
      <c r="A80" s="28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21"/>
      <c r="AM80" s="16">
        <f t="shared" si="10"/>
        <v>0</v>
      </c>
    </row>
    <row r="81" spans="1:39" ht="15.75">
      <c r="A81" s="20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21"/>
      <c r="AM81" s="16">
        <f t="shared" si="10"/>
        <v>0</v>
      </c>
    </row>
    <row r="82" spans="1:39" ht="15.75">
      <c r="A82" s="15" t="s">
        <v>48</v>
      </c>
      <c r="B82" s="23">
        <f t="shared" ref="B82:AK82" si="11">SUM(B83:B89)</f>
        <v>260000</v>
      </c>
      <c r="C82" s="23">
        <f t="shared" si="11"/>
        <v>0</v>
      </c>
      <c r="D82" s="23">
        <f t="shared" si="11"/>
        <v>0</v>
      </c>
      <c r="E82" s="23">
        <f>SUM(E83:E89)</f>
        <v>0</v>
      </c>
      <c r="F82" s="23">
        <f t="shared" si="11"/>
        <v>0</v>
      </c>
      <c r="G82" s="23">
        <f t="shared" si="11"/>
        <v>0</v>
      </c>
      <c r="H82" s="23">
        <f t="shared" si="11"/>
        <v>0</v>
      </c>
      <c r="I82" s="23">
        <f t="shared" si="11"/>
        <v>0</v>
      </c>
      <c r="J82" s="23">
        <f t="shared" si="11"/>
        <v>0</v>
      </c>
      <c r="K82" s="23">
        <f t="shared" si="11"/>
        <v>0</v>
      </c>
      <c r="L82" s="23">
        <f t="shared" si="11"/>
        <v>0</v>
      </c>
      <c r="M82" s="23">
        <f t="shared" si="11"/>
        <v>0</v>
      </c>
      <c r="N82" s="23">
        <f t="shared" si="11"/>
        <v>0</v>
      </c>
      <c r="O82" s="23">
        <f t="shared" si="11"/>
        <v>0</v>
      </c>
      <c r="P82" s="23">
        <f t="shared" si="11"/>
        <v>0</v>
      </c>
      <c r="Q82" s="23">
        <f t="shared" si="11"/>
        <v>0</v>
      </c>
      <c r="R82" s="23">
        <f t="shared" si="11"/>
        <v>0</v>
      </c>
      <c r="S82" s="23">
        <f t="shared" si="11"/>
        <v>0</v>
      </c>
      <c r="T82" s="23">
        <f t="shared" si="11"/>
        <v>0</v>
      </c>
      <c r="U82" s="23">
        <f t="shared" si="11"/>
        <v>0</v>
      </c>
      <c r="V82" s="23">
        <f t="shared" si="11"/>
        <v>0</v>
      </c>
      <c r="W82" s="23">
        <f t="shared" si="11"/>
        <v>0</v>
      </c>
      <c r="X82" s="23">
        <f t="shared" si="11"/>
        <v>0</v>
      </c>
      <c r="Y82" s="23">
        <f t="shared" si="11"/>
        <v>0</v>
      </c>
      <c r="Z82" s="23">
        <f t="shared" si="11"/>
        <v>0</v>
      </c>
      <c r="AA82" s="23">
        <f t="shared" si="11"/>
        <v>0</v>
      </c>
      <c r="AB82" s="23">
        <f t="shared" si="11"/>
        <v>0</v>
      </c>
      <c r="AC82" s="23">
        <f t="shared" si="11"/>
        <v>0</v>
      </c>
      <c r="AD82" s="23">
        <f t="shared" si="11"/>
        <v>0</v>
      </c>
      <c r="AE82" s="23">
        <f t="shared" si="11"/>
        <v>0</v>
      </c>
      <c r="AF82" s="23">
        <f t="shared" si="11"/>
        <v>0</v>
      </c>
      <c r="AG82" s="23">
        <f t="shared" si="11"/>
        <v>0</v>
      </c>
      <c r="AH82" s="23">
        <f t="shared" si="11"/>
        <v>0</v>
      </c>
      <c r="AI82" s="23">
        <f t="shared" si="11"/>
        <v>0</v>
      </c>
      <c r="AJ82" s="23">
        <f t="shared" si="11"/>
        <v>0</v>
      </c>
      <c r="AK82" s="23">
        <f t="shared" si="11"/>
        <v>0</v>
      </c>
      <c r="AL82" s="23">
        <f t="shared" ref="AL82" si="12">SUM(AL83:AL89)</f>
        <v>0</v>
      </c>
      <c r="AM82" s="16">
        <f t="shared" si="10"/>
        <v>0</v>
      </c>
    </row>
    <row r="83" spans="1:39" ht="32.25" customHeight="1">
      <c r="A83" s="28" t="s">
        <v>63</v>
      </c>
      <c r="B83" s="19">
        <v>0</v>
      </c>
      <c r="C83" s="19">
        <v>0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6">
        <f t="shared" si="10"/>
        <v>0</v>
      </c>
    </row>
    <row r="84" spans="1:39" ht="32.25" customHeight="1">
      <c r="A84" s="28" t="s">
        <v>64</v>
      </c>
      <c r="B84" s="19">
        <v>0</v>
      </c>
      <c r="C84" s="19">
        <v>0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0</v>
      </c>
      <c r="K84" s="19">
        <v>0</v>
      </c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6">
        <f t="shared" si="10"/>
        <v>0</v>
      </c>
    </row>
    <row r="85" spans="1:39" ht="32.25" customHeight="1">
      <c r="A85" s="28" t="s">
        <v>49</v>
      </c>
      <c r="B85" s="19">
        <v>0</v>
      </c>
      <c r="C85" s="19">
        <v>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6">
        <f t="shared" si="10"/>
        <v>0</v>
      </c>
    </row>
    <row r="86" spans="1:39" ht="30" customHeight="1">
      <c r="A86" s="28" t="s">
        <v>50</v>
      </c>
      <c r="B86" s="19">
        <v>158000</v>
      </c>
      <c r="C86" s="19">
        <v>0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6">
        <f t="shared" si="10"/>
        <v>0</v>
      </c>
    </row>
    <row r="87" spans="1:39" ht="30" customHeight="1">
      <c r="A87" s="28" t="s">
        <v>51</v>
      </c>
      <c r="B87" s="19">
        <v>101000</v>
      </c>
      <c r="C87" s="19">
        <v>0</v>
      </c>
      <c r="D87" s="19">
        <v>0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6">
        <f t="shared" si="10"/>
        <v>0</v>
      </c>
    </row>
    <row r="88" spans="1:39" ht="30" customHeight="1">
      <c r="A88" s="28" t="s">
        <v>52</v>
      </c>
      <c r="B88" s="19">
        <v>1000</v>
      </c>
      <c r="C88" s="19">
        <v>0</v>
      </c>
      <c r="D88" s="19">
        <v>0</v>
      </c>
      <c r="E88" s="19">
        <v>0</v>
      </c>
      <c r="F88" s="19">
        <v>0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6">
        <f t="shared" si="10"/>
        <v>0</v>
      </c>
    </row>
    <row r="89" spans="1:39" ht="30" customHeight="1">
      <c r="A89" s="28" t="s">
        <v>27</v>
      </c>
      <c r="B89" s="19">
        <v>0</v>
      </c>
      <c r="C89" s="19">
        <v>0</v>
      </c>
      <c r="D89" s="19">
        <v>0</v>
      </c>
      <c r="E89" s="19">
        <v>0</v>
      </c>
      <c r="F89" s="19">
        <v>0</v>
      </c>
      <c r="G89" s="19">
        <v>0</v>
      </c>
      <c r="H89" s="19">
        <v>0</v>
      </c>
      <c r="I89" s="19">
        <v>0</v>
      </c>
      <c r="J89" s="19">
        <v>0</v>
      </c>
      <c r="K89" s="19">
        <v>0</v>
      </c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6">
        <f t="shared" si="10"/>
        <v>0</v>
      </c>
    </row>
    <row r="90" spans="1:39" ht="30" customHeight="1">
      <c r="A90" s="28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6">
        <f t="shared" si="10"/>
        <v>0</v>
      </c>
    </row>
    <row r="91" spans="1:39" s="8" customFormat="1" ht="25.5" customHeight="1">
      <c r="A91" s="15" t="s">
        <v>55</v>
      </c>
      <c r="B91" s="23">
        <f t="shared" ref="B91:AL91" si="13">SUM(B92)</f>
        <v>1000</v>
      </c>
      <c r="C91" s="23">
        <f t="shared" si="13"/>
        <v>0</v>
      </c>
      <c r="D91" s="23">
        <f t="shared" si="13"/>
        <v>0</v>
      </c>
      <c r="E91" s="23">
        <f t="shared" si="13"/>
        <v>0</v>
      </c>
      <c r="F91" s="23">
        <f t="shared" si="13"/>
        <v>0</v>
      </c>
      <c r="G91" s="23">
        <f t="shared" si="13"/>
        <v>0</v>
      </c>
      <c r="H91" s="23">
        <f t="shared" si="13"/>
        <v>0</v>
      </c>
      <c r="I91" s="23">
        <f t="shared" si="13"/>
        <v>0</v>
      </c>
      <c r="J91" s="23">
        <f t="shared" si="13"/>
        <v>0</v>
      </c>
      <c r="K91" s="23">
        <f t="shared" si="13"/>
        <v>0</v>
      </c>
      <c r="L91" s="23">
        <f t="shared" si="13"/>
        <v>0</v>
      </c>
      <c r="M91" s="23">
        <f t="shared" si="13"/>
        <v>0</v>
      </c>
      <c r="N91" s="23">
        <f t="shared" si="13"/>
        <v>0</v>
      </c>
      <c r="O91" s="23">
        <f t="shared" si="13"/>
        <v>0</v>
      </c>
      <c r="P91" s="23">
        <f t="shared" si="13"/>
        <v>0</v>
      </c>
      <c r="Q91" s="23">
        <f t="shared" si="13"/>
        <v>0</v>
      </c>
      <c r="R91" s="23">
        <f t="shared" si="13"/>
        <v>0</v>
      </c>
      <c r="S91" s="23">
        <f t="shared" si="13"/>
        <v>0</v>
      </c>
      <c r="T91" s="23">
        <f t="shared" si="13"/>
        <v>0</v>
      </c>
      <c r="U91" s="23">
        <f t="shared" si="13"/>
        <v>0</v>
      </c>
      <c r="V91" s="23">
        <f t="shared" si="13"/>
        <v>0</v>
      </c>
      <c r="W91" s="23">
        <f t="shared" si="13"/>
        <v>0</v>
      </c>
      <c r="X91" s="23">
        <f t="shared" si="13"/>
        <v>0</v>
      </c>
      <c r="Y91" s="23">
        <f t="shared" si="13"/>
        <v>0</v>
      </c>
      <c r="Z91" s="23">
        <f t="shared" si="13"/>
        <v>0</v>
      </c>
      <c r="AA91" s="23">
        <f t="shared" si="13"/>
        <v>0</v>
      </c>
      <c r="AB91" s="23">
        <f t="shared" si="13"/>
        <v>0</v>
      </c>
      <c r="AC91" s="23">
        <f t="shared" si="13"/>
        <v>0</v>
      </c>
      <c r="AD91" s="23">
        <f t="shared" si="13"/>
        <v>0</v>
      </c>
      <c r="AE91" s="23">
        <f t="shared" si="13"/>
        <v>0</v>
      </c>
      <c r="AF91" s="23">
        <f t="shared" si="13"/>
        <v>0</v>
      </c>
      <c r="AG91" s="23">
        <f t="shared" si="13"/>
        <v>0</v>
      </c>
      <c r="AH91" s="23">
        <f t="shared" si="13"/>
        <v>0</v>
      </c>
      <c r="AI91" s="23">
        <f t="shared" si="13"/>
        <v>0</v>
      </c>
      <c r="AJ91" s="23">
        <f t="shared" si="13"/>
        <v>0</v>
      </c>
      <c r="AK91" s="23">
        <f t="shared" si="13"/>
        <v>0</v>
      </c>
      <c r="AL91" s="23">
        <f t="shared" si="13"/>
        <v>0</v>
      </c>
      <c r="AM91" s="16">
        <f t="shared" si="10"/>
        <v>0</v>
      </c>
    </row>
    <row r="92" spans="1:39" s="6" customFormat="1" ht="25.5" customHeight="1">
      <c r="A92" s="29" t="s">
        <v>56</v>
      </c>
      <c r="B92" s="19">
        <v>1000</v>
      </c>
      <c r="C92" s="19">
        <v>0</v>
      </c>
      <c r="D92" s="19">
        <v>0</v>
      </c>
      <c r="E92" s="19">
        <v>0</v>
      </c>
      <c r="F92" s="19">
        <v>0</v>
      </c>
      <c r="G92" s="19">
        <v>0</v>
      </c>
      <c r="H92" s="19">
        <v>0</v>
      </c>
      <c r="I92" s="19">
        <v>0</v>
      </c>
      <c r="J92" s="19">
        <v>0</v>
      </c>
      <c r="K92" s="19">
        <v>0</v>
      </c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6">
        <f t="shared" si="10"/>
        <v>0</v>
      </c>
    </row>
    <row r="93" spans="1:39" ht="30" customHeight="1">
      <c r="A93" s="28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6">
        <f t="shared" si="10"/>
        <v>0</v>
      </c>
    </row>
    <row r="94" spans="1:39" ht="15.75">
      <c r="A94" s="27" t="s">
        <v>57</v>
      </c>
      <c r="B94" s="22">
        <f>B91+B82+B64</f>
        <v>350000</v>
      </c>
      <c r="C94" s="22">
        <f t="shared" ref="C94:AK94" si="14">C91+C82+C64</f>
        <v>0</v>
      </c>
      <c r="D94" s="22">
        <f t="shared" si="14"/>
        <v>0</v>
      </c>
      <c r="E94" s="22">
        <f t="shared" si="14"/>
        <v>0</v>
      </c>
      <c r="F94" s="22">
        <f t="shared" si="14"/>
        <v>0</v>
      </c>
      <c r="G94" s="22">
        <f t="shared" si="14"/>
        <v>0</v>
      </c>
      <c r="H94" s="22">
        <f t="shared" si="14"/>
        <v>0</v>
      </c>
      <c r="I94" s="22">
        <f t="shared" si="14"/>
        <v>0</v>
      </c>
      <c r="J94" s="22">
        <f t="shared" si="14"/>
        <v>0</v>
      </c>
      <c r="K94" s="22">
        <f t="shared" si="14"/>
        <v>0</v>
      </c>
      <c r="L94" s="22">
        <f t="shared" si="14"/>
        <v>0</v>
      </c>
      <c r="M94" s="22">
        <f t="shared" si="14"/>
        <v>0</v>
      </c>
      <c r="N94" s="22">
        <f t="shared" si="14"/>
        <v>0</v>
      </c>
      <c r="O94" s="22">
        <f t="shared" si="14"/>
        <v>0</v>
      </c>
      <c r="P94" s="22">
        <f t="shared" si="14"/>
        <v>0</v>
      </c>
      <c r="Q94" s="22">
        <f t="shared" si="14"/>
        <v>0</v>
      </c>
      <c r="R94" s="22">
        <f t="shared" si="14"/>
        <v>0</v>
      </c>
      <c r="S94" s="22">
        <f t="shared" si="14"/>
        <v>0</v>
      </c>
      <c r="T94" s="22">
        <f t="shared" si="14"/>
        <v>0</v>
      </c>
      <c r="U94" s="22">
        <f t="shared" si="14"/>
        <v>0</v>
      </c>
      <c r="V94" s="22">
        <f t="shared" si="14"/>
        <v>0</v>
      </c>
      <c r="W94" s="22">
        <f t="shared" si="14"/>
        <v>0</v>
      </c>
      <c r="X94" s="22">
        <f t="shared" si="14"/>
        <v>0</v>
      </c>
      <c r="Y94" s="22">
        <f t="shared" si="14"/>
        <v>0</v>
      </c>
      <c r="Z94" s="22">
        <f t="shared" si="14"/>
        <v>0</v>
      </c>
      <c r="AA94" s="22">
        <f t="shared" si="14"/>
        <v>0</v>
      </c>
      <c r="AB94" s="22">
        <f t="shared" si="14"/>
        <v>0</v>
      </c>
      <c r="AC94" s="22">
        <f t="shared" si="14"/>
        <v>0</v>
      </c>
      <c r="AD94" s="22">
        <f t="shared" si="14"/>
        <v>0</v>
      </c>
      <c r="AE94" s="22">
        <f t="shared" si="14"/>
        <v>0</v>
      </c>
      <c r="AF94" s="22">
        <f t="shared" si="14"/>
        <v>0</v>
      </c>
      <c r="AG94" s="22">
        <f t="shared" si="14"/>
        <v>0</v>
      </c>
      <c r="AH94" s="22">
        <f t="shared" si="14"/>
        <v>0</v>
      </c>
      <c r="AI94" s="22">
        <f t="shared" si="14"/>
        <v>0</v>
      </c>
      <c r="AJ94" s="22">
        <f t="shared" si="14"/>
        <v>0</v>
      </c>
      <c r="AK94" s="22">
        <f t="shared" si="14"/>
        <v>0</v>
      </c>
      <c r="AL94" s="22">
        <f>AL91+AL82+AL64</f>
        <v>0</v>
      </c>
      <c r="AM94" s="16">
        <f t="shared" si="10"/>
        <v>0</v>
      </c>
    </row>
    <row r="95" spans="1:39" ht="15">
      <c r="A95" s="9" t="s">
        <v>58</v>
      </c>
    </row>
    <row r="96" spans="1:39" ht="15">
      <c r="A96" s="9" t="str">
        <f>A54</f>
        <v>Data da última atualização: 07/05/2026</v>
      </c>
    </row>
    <row r="100" spans="1:39" ht="15.75">
      <c r="A100" s="50" t="s">
        <v>65</v>
      </c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50"/>
      <c r="AM100" s="50"/>
    </row>
    <row r="101" spans="1:39" ht="15.7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11"/>
    </row>
    <row r="102" spans="1:39" ht="15.2" customHeight="1">
      <c r="A102" s="37" t="s">
        <v>1</v>
      </c>
      <c r="B102" s="37" t="s">
        <v>2</v>
      </c>
      <c r="C102" s="31"/>
      <c r="D102" s="31"/>
      <c r="E102" s="51" t="s">
        <v>3</v>
      </c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  <c r="AA102" s="51"/>
      <c r="AB102" s="51"/>
      <c r="AC102" s="51"/>
      <c r="AD102" s="51"/>
      <c r="AE102" s="51"/>
      <c r="AF102" s="51"/>
      <c r="AG102" s="51"/>
      <c r="AH102" s="51"/>
      <c r="AI102" s="51"/>
      <c r="AJ102" s="51"/>
      <c r="AK102" s="51"/>
      <c r="AL102" s="51"/>
      <c r="AM102" s="51"/>
    </row>
    <row r="103" spans="1:39" ht="15.75">
      <c r="A103" s="38"/>
      <c r="B103" s="38"/>
      <c r="C103" s="40" t="s">
        <v>4</v>
      </c>
      <c r="D103" s="40"/>
      <c r="E103" s="40"/>
      <c r="F103" s="44" t="s">
        <v>5</v>
      </c>
      <c r="G103" s="45"/>
      <c r="H103" s="46"/>
      <c r="I103" s="44" t="s">
        <v>6</v>
      </c>
      <c r="J103" s="45"/>
      <c r="K103" s="46"/>
      <c r="L103" s="44" t="s">
        <v>7</v>
      </c>
      <c r="M103" s="45"/>
      <c r="N103" s="46"/>
      <c r="O103" s="44" t="s">
        <v>8</v>
      </c>
      <c r="P103" s="45"/>
      <c r="Q103" s="46"/>
      <c r="R103" s="44" t="s">
        <v>9</v>
      </c>
      <c r="S103" s="45"/>
      <c r="T103" s="46"/>
      <c r="U103" s="44" t="s">
        <v>10</v>
      </c>
      <c r="V103" s="45"/>
      <c r="W103" s="46"/>
      <c r="X103" s="44" t="s">
        <v>11</v>
      </c>
      <c r="Y103" s="45"/>
      <c r="Z103" s="46"/>
      <c r="AA103" s="44" t="s">
        <v>12</v>
      </c>
      <c r="AB103" s="45"/>
      <c r="AC103" s="46"/>
      <c r="AD103" s="44" t="s">
        <v>13</v>
      </c>
      <c r="AE103" s="45"/>
      <c r="AF103" s="46"/>
      <c r="AG103" s="44" t="s">
        <v>14</v>
      </c>
      <c r="AH103" s="45"/>
      <c r="AI103" s="46"/>
      <c r="AJ103" s="44" t="s">
        <v>15</v>
      </c>
      <c r="AK103" s="45"/>
      <c r="AL103" s="46"/>
      <c r="AM103" s="14" t="s">
        <v>16</v>
      </c>
    </row>
    <row r="104" spans="1:39" ht="15.75">
      <c r="A104" s="39"/>
      <c r="B104" s="39"/>
      <c r="C104" s="13" t="s">
        <v>71</v>
      </c>
      <c r="D104" s="13" t="s">
        <v>72</v>
      </c>
      <c r="E104" s="13" t="s">
        <v>73</v>
      </c>
      <c r="F104" s="13" t="s">
        <v>71</v>
      </c>
      <c r="G104" s="13" t="s">
        <v>72</v>
      </c>
      <c r="H104" s="13" t="s">
        <v>73</v>
      </c>
      <c r="I104" s="13" t="s">
        <v>71</v>
      </c>
      <c r="J104" s="13" t="s">
        <v>72</v>
      </c>
      <c r="K104" s="13" t="s">
        <v>73</v>
      </c>
      <c r="L104" s="13" t="s">
        <v>71</v>
      </c>
      <c r="M104" s="13" t="s">
        <v>72</v>
      </c>
      <c r="N104" s="13" t="s">
        <v>73</v>
      </c>
      <c r="O104" s="13" t="s">
        <v>71</v>
      </c>
      <c r="P104" s="13" t="s">
        <v>72</v>
      </c>
      <c r="Q104" s="13" t="s">
        <v>73</v>
      </c>
      <c r="R104" s="13" t="s">
        <v>71</v>
      </c>
      <c r="S104" s="13" t="s">
        <v>72</v>
      </c>
      <c r="T104" s="13" t="s">
        <v>73</v>
      </c>
      <c r="U104" s="13" t="s">
        <v>71</v>
      </c>
      <c r="V104" s="13" t="s">
        <v>72</v>
      </c>
      <c r="W104" s="13" t="s">
        <v>73</v>
      </c>
      <c r="X104" s="13" t="s">
        <v>71</v>
      </c>
      <c r="Y104" s="13" t="s">
        <v>72</v>
      </c>
      <c r="Z104" s="13" t="s">
        <v>73</v>
      </c>
      <c r="AA104" s="13" t="s">
        <v>71</v>
      </c>
      <c r="AB104" s="13" t="s">
        <v>72</v>
      </c>
      <c r="AC104" s="13" t="s">
        <v>73</v>
      </c>
      <c r="AD104" s="13" t="s">
        <v>71</v>
      </c>
      <c r="AE104" s="13" t="s">
        <v>72</v>
      </c>
      <c r="AF104" s="13" t="s">
        <v>73</v>
      </c>
      <c r="AG104" s="13" t="s">
        <v>71</v>
      </c>
      <c r="AH104" s="13" t="s">
        <v>72</v>
      </c>
      <c r="AI104" s="13" t="s">
        <v>73</v>
      </c>
      <c r="AJ104" s="13" t="s">
        <v>71</v>
      </c>
      <c r="AK104" s="13" t="s">
        <v>72</v>
      </c>
      <c r="AL104" s="13" t="s">
        <v>73</v>
      </c>
      <c r="AM104" s="14"/>
    </row>
    <row r="105" spans="1:39" ht="15.75">
      <c r="A105" s="15" t="s">
        <v>31</v>
      </c>
      <c r="B105" s="22">
        <f t="shared" ref="B105:D105" si="15">SUM(B106:B108)</f>
        <v>950000</v>
      </c>
      <c r="C105" s="22">
        <f t="shared" si="15"/>
        <v>0</v>
      </c>
      <c r="D105" s="22">
        <f t="shared" si="15"/>
        <v>0</v>
      </c>
      <c r="E105" s="22">
        <f>SUM(E106:E108)</f>
        <v>0</v>
      </c>
      <c r="F105" s="22">
        <f t="shared" ref="F105:AL105" si="16">SUM(F106:F108)</f>
        <v>0</v>
      </c>
      <c r="G105" s="22">
        <f t="shared" si="16"/>
        <v>0</v>
      </c>
      <c r="H105" s="22">
        <f t="shared" si="16"/>
        <v>0</v>
      </c>
      <c r="I105" s="22">
        <f t="shared" si="16"/>
        <v>0</v>
      </c>
      <c r="J105" s="22">
        <f t="shared" si="16"/>
        <v>0</v>
      </c>
      <c r="K105" s="22">
        <f t="shared" si="16"/>
        <v>0</v>
      </c>
      <c r="L105" s="22">
        <f t="shared" si="16"/>
        <v>0</v>
      </c>
      <c r="M105" s="22">
        <f t="shared" si="16"/>
        <v>0</v>
      </c>
      <c r="N105" s="22">
        <f t="shared" si="16"/>
        <v>0</v>
      </c>
      <c r="O105" s="22">
        <f t="shared" si="16"/>
        <v>0</v>
      </c>
      <c r="P105" s="22">
        <f t="shared" si="16"/>
        <v>0</v>
      </c>
      <c r="Q105" s="22">
        <f t="shared" si="16"/>
        <v>0</v>
      </c>
      <c r="R105" s="22">
        <f t="shared" si="16"/>
        <v>0</v>
      </c>
      <c r="S105" s="22">
        <f t="shared" si="16"/>
        <v>0</v>
      </c>
      <c r="T105" s="22">
        <f t="shared" si="16"/>
        <v>0</v>
      </c>
      <c r="U105" s="22">
        <f t="shared" si="16"/>
        <v>0</v>
      </c>
      <c r="V105" s="22">
        <f t="shared" si="16"/>
        <v>0</v>
      </c>
      <c r="W105" s="22">
        <f t="shared" si="16"/>
        <v>0</v>
      </c>
      <c r="X105" s="22">
        <f t="shared" si="16"/>
        <v>0</v>
      </c>
      <c r="Y105" s="22">
        <f t="shared" si="16"/>
        <v>0</v>
      </c>
      <c r="Z105" s="22">
        <f t="shared" si="16"/>
        <v>0</v>
      </c>
      <c r="AA105" s="22">
        <f t="shared" si="16"/>
        <v>0</v>
      </c>
      <c r="AB105" s="22">
        <f t="shared" si="16"/>
        <v>0</v>
      </c>
      <c r="AC105" s="22">
        <f t="shared" si="16"/>
        <v>0</v>
      </c>
      <c r="AD105" s="22">
        <f t="shared" si="16"/>
        <v>0</v>
      </c>
      <c r="AE105" s="22">
        <f t="shared" si="16"/>
        <v>0</v>
      </c>
      <c r="AF105" s="22">
        <f t="shared" si="16"/>
        <v>0</v>
      </c>
      <c r="AG105" s="22">
        <f t="shared" si="16"/>
        <v>0</v>
      </c>
      <c r="AH105" s="22">
        <f t="shared" si="16"/>
        <v>0</v>
      </c>
      <c r="AI105" s="22">
        <f t="shared" si="16"/>
        <v>0</v>
      </c>
      <c r="AJ105" s="22">
        <f t="shared" si="16"/>
        <v>0</v>
      </c>
      <c r="AK105" s="22">
        <f t="shared" si="16"/>
        <v>0</v>
      </c>
      <c r="AL105" s="22">
        <f t="shared" si="16"/>
        <v>0</v>
      </c>
      <c r="AM105" s="16">
        <f t="shared" ref="AM105:AM114" si="17">SUM(AL105+AI105+AF105+AC105+Z105+W105+T105+Q105+N105+K105+H105+E105)</f>
        <v>0</v>
      </c>
    </row>
    <row r="106" spans="1:39" ht="30" customHeight="1">
      <c r="A106" s="28" t="s">
        <v>32</v>
      </c>
      <c r="B106" s="19">
        <v>750000</v>
      </c>
      <c r="C106" s="19">
        <v>0</v>
      </c>
      <c r="D106" s="19">
        <v>0</v>
      </c>
      <c r="E106" s="19">
        <v>0</v>
      </c>
      <c r="F106" s="19">
        <v>0</v>
      </c>
      <c r="G106" s="19">
        <v>0</v>
      </c>
      <c r="H106" s="19">
        <v>0</v>
      </c>
      <c r="I106" s="19">
        <v>0</v>
      </c>
      <c r="J106" s="19">
        <v>0</v>
      </c>
      <c r="K106" s="19">
        <v>0</v>
      </c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6">
        <f t="shared" si="17"/>
        <v>0</v>
      </c>
    </row>
    <row r="107" spans="1:39" ht="29.25" customHeight="1">
      <c r="A107" s="28" t="s">
        <v>35</v>
      </c>
      <c r="B107" s="19">
        <v>100000</v>
      </c>
      <c r="C107" s="19">
        <v>0</v>
      </c>
      <c r="D107" s="19">
        <v>0</v>
      </c>
      <c r="E107" s="19">
        <v>0</v>
      </c>
      <c r="F107" s="19">
        <v>0</v>
      </c>
      <c r="G107" s="19">
        <v>0</v>
      </c>
      <c r="H107" s="19">
        <v>0</v>
      </c>
      <c r="I107" s="19">
        <v>0</v>
      </c>
      <c r="J107" s="19">
        <v>0</v>
      </c>
      <c r="K107" s="19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6">
        <f t="shared" si="17"/>
        <v>0</v>
      </c>
    </row>
    <row r="108" spans="1:39" ht="30" customHeight="1">
      <c r="A108" s="28" t="s">
        <v>60</v>
      </c>
      <c r="B108" s="19">
        <v>100000</v>
      </c>
      <c r="C108" s="19">
        <v>0</v>
      </c>
      <c r="D108" s="19">
        <v>0</v>
      </c>
      <c r="E108" s="19">
        <v>0</v>
      </c>
      <c r="F108" s="19">
        <v>0</v>
      </c>
      <c r="G108" s="19">
        <v>0</v>
      </c>
      <c r="H108" s="19">
        <v>0</v>
      </c>
      <c r="I108" s="19">
        <v>0</v>
      </c>
      <c r="J108" s="19">
        <v>0</v>
      </c>
      <c r="K108" s="19">
        <v>0</v>
      </c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6">
        <f t="shared" si="17"/>
        <v>0</v>
      </c>
    </row>
    <row r="109" spans="1:39" ht="15.75">
      <c r="A109" s="28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6">
        <f t="shared" si="17"/>
        <v>0</v>
      </c>
    </row>
    <row r="110" spans="1:39" ht="15.75">
      <c r="A110" s="20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6">
        <f t="shared" si="17"/>
        <v>0</v>
      </c>
    </row>
    <row r="111" spans="1:39" ht="15.75">
      <c r="A111" s="15" t="s">
        <v>48</v>
      </c>
      <c r="B111" s="23">
        <f t="shared" ref="B111:AL111" si="18">SUM(B112)</f>
        <v>50000</v>
      </c>
      <c r="C111" s="23">
        <f t="shared" si="18"/>
        <v>0</v>
      </c>
      <c r="D111" s="23">
        <f t="shared" si="18"/>
        <v>0</v>
      </c>
      <c r="E111" s="23">
        <f t="shared" si="18"/>
        <v>0</v>
      </c>
      <c r="F111" s="23">
        <f t="shared" si="18"/>
        <v>0</v>
      </c>
      <c r="G111" s="23">
        <f t="shared" si="18"/>
        <v>0</v>
      </c>
      <c r="H111" s="23">
        <f t="shared" si="18"/>
        <v>0</v>
      </c>
      <c r="I111" s="23">
        <f t="shared" si="18"/>
        <v>0</v>
      </c>
      <c r="J111" s="23">
        <f t="shared" si="18"/>
        <v>0</v>
      </c>
      <c r="K111" s="23">
        <f t="shared" si="18"/>
        <v>0</v>
      </c>
      <c r="L111" s="23">
        <f t="shared" si="18"/>
        <v>0</v>
      </c>
      <c r="M111" s="23">
        <f t="shared" si="18"/>
        <v>0</v>
      </c>
      <c r="N111" s="23">
        <f t="shared" si="18"/>
        <v>0</v>
      </c>
      <c r="O111" s="23">
        <f t="shared" si="18"/>
        <v>0</v>
      </c>
      <c r="P111" s="23">
        <f t="shared" si="18"/>
        <v>0</v>
      </c>
      <c r="Q111" s="23">
        <f t="shared" si="18"/>
        <v>0</v>
      </c>
      <c r="R111" s="23">
        <f t="shared" si="18"/>
        <v>0</v>
      </c>
      <c r="S111" s="23">
        <f t="shared" si="18"/>
        <v>0</v>
      </c>
      <c r="T111" s="23">
        <f t="shared" si="18"/>
        <v>0</v>
      </c>
      <c r="U111" s="23">
        <f t="shared" si="18"/>
        <v>0</v>
      </c>
      <c r="V111" s="23">
        <f t="shared" si="18"/>
        <v>0</v>
      </c>
      <c r="W111" s="23">
        <f t="shared" si="18"/>
        <v>0</v>
      </c>
      <c r="X111" s="23">
        <f t="shared" si="18"/>
        <v>0</v>
      </c>
      <c r="Y111" s="23">
        <f t="shared" si="18"/>
        <v>0</v>
      </c>
      <c r="Z111" s="23">
        <f t="shared" si="18"/>
        <v>0</v>
      </c>
      <c r="AA111" s="23">
        <f t="shared" si="18"/>
        <v>0</v>
      </c>
      <c r="AB111" s="23">
        <f t="shared" si="18"/>
        <v>0</v>
      </c>
      <c r="AC111" s="23">
        <f t="shared" si="18"/>
        <v>0</v>
      </c>
      <c r="AD111" s="23">
        <f t="shared" si="18"/>
        <v>0</v>
      </c>
      <c r="AE111" s="23">
        <f t="shared" si="18"/>
        <v>0</v>
      </c>
      <c r="AF111" s="23">
        <f t="shared" si="18"/>
        <v>0</v>
      </c>
      <c r="AG111" s="23">
        <f t="shared" si="18"/>
        <v>0</v>
      </c>
      <c r="AH111" s="23">
        <f t="shared" si="18"/>
        <v>0</v>
      </c>
      <c r="AI111" s="23">
        <f t="shared" si="18"/>
        <v>0</v>
      </c>
      <c r="AJ111" s="23">
        <f t="shared" si="18"/>
        <v>0</v>
      </c>
      <c r="AK111" s="23">
        <f t="shared" si="18"/>
        <v>0</v>
      </c>
      <c r="AL111" s="23">
        <f t="shared" si="18"/>
        <v>0</v>
      </c>
      <c r="AM111" s="16">
        <f t="shared" si="17"/>
        <v>0</v>
      </c>
    </row>
    <row r="112" spans="1:39" ht="32.25" customHeight="1">
      <c r="A112" s="28" t="s">
        <v>49</v>
      </c>
      <c r="B112" s="19">
        <v>50000</v>
      </c>
      <c r="C112" s="19">
        <v>0</v>
      </c>
      <c r="D112" s="19">
        <v>0</v>
      </c>
      <c r="E112" s="19">
        <v>0</v>
      </c>
      <c r="F112" s="19">
        <v>0</v>
      </c>
      <c r="G112" s="19">
        <v>0</v>
      </c>
      <c r="H112" s="19">
        <v>0</v>
      </c>
      <c r="I112" s="19">
        <v>0</v>
      </c>
      <c r="J112" s="19">
        <v>0</v>
      </c>
      <c r="K112" s="19">
        <v>0</v>
      </c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6">
        <f t="shared" si="17"/>
        <v>0</v>
      </c>
    </row>
    <row r="113" spans="1:39" ht="30" customHeight="1">
      <c r="A113" s="28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6">
        <f t="shared" si="17"/>
        <v>0</v>
      </c>
    </row>
    <row r="114" spans="1:39" ht="30" customHeight="1">
      <c r="A114" s="28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6">
        <f t="shared" si="17"/>
        <v>0</v>
      </c>
    </row>
    <row r="115" spans="1:39" ht="15.75">
      <c r="A115" s="27" t="s">
        <v>57</v>
      </c>
      <c r="B115" s="22">
        <f t="shared" ref="B115:AL115" si="19">B111+B105</f>
        <v>1000000</v>
      </c>
      <c r="C115" s="22">
        <f t="shared" si="19"/>
        <v>0</v>
      </c>
      <c r="D115" s="22">
        <f t="shared" si="19"/>
        <v>0</v>
      </c>
      <c r="E115" s="22">
        <f t="shared" si="19"/>
        <v>0</v>
      </c>
      <c r="F115" s="22">
        <f t="shared" si="19"/>
        <v>0</v>
      </c>
      <c r="G115" s="22">
        <f t="shared" si="19"/>
        <v>0</v>
      </c>
      <c r="H115" s="22">
        <f t="shared" si="19"/>
        <v>0</v>
      </c>
      <c r="I115" s="22">
        <f t="shared" si="19"/>
        <v>0</v>
      </c>
      <c r="J115" s="22">
        <f t="shared" si="19"/>
        <v>0</v>
      </c>
      <c r="K115" s="22">
        <f t="shared" si="19"/>
        <v>0</v>
      </c>
      <c r="L115" s="22">
        <f t="shared" si="19"/>
        <v>0</v>
      </c>
      <c r="M115" s="22">
        <f t="shared" si="19"/>
        <v>0</v>
      </c>
      <c r="N115" s="22">
        <f t="shared" si="19"/>
        <v>0</v>
      </c>
      <c r="O115" s="22">
        <f t="shared" si="19"/>
        <v>0</v>
      </c>
      <c r="P115" s="22">
        <f t="shared" si="19"/>
        <v>0</v>
      </c>
      <c r="Q115" s="22">
        <f t="shared" si="19"/>
        <v>0</v>
      </c>
      <c r="R115" s="22">
        <f t="shared" si="19"/>
        <v>0</v>
      </c>
      <c r="S115" s="22">
        <f t="shared" si="19"/>
        <v>0</v>
      </c>
      <c r="T115" s="22">
        <f t="shared" si="19"/>
        <v>0</v>
      </c>
      <c r="U115" s="22">
        <f t="shared" si="19"/>
        <v>0</v>
      </c>
      <c r="V115" s="22">
        <f t="shared" si="19"/>
        <v>0</v>
      </c>
      <c r="W115" s="22">
        <f t="shared" si="19"/>
        <v>0</v>
      </c>
      <c r="X115" s="22">
        <f t="shared" si="19"/>
        <v>0</v>
      </c>
      <c r="Y115" s="22">
        <f t="shared" si="19"/>
        <v>0</v>
      </c>
      <c r="Z115" s="22">
        <f t="shared" si="19"/>
        <v>0</v>
      </c>
      <c r="AA115" s="22">
        <f t="shared" si="19"/>
        <v>0</v>
      </c>
      <c r="AB115" s="22">
        <f t="shared" si="19"/>
        <v>0</v>
      </c>
      <c r="AC115" s="22">
        <f t="shared" si="19"/>
        <v>0</v>
      </c>
      <c r="AD115" s="22">
        <f t="shared" si="19"/>
        <v>0</v>
      </c>
      <c r="AE115" s="22">
        <f t="shared" si="19"/>
        <v>0</v>
      </c>
      <c r="AF115" s="22">
        <f t="shared" si="19"/>
        <v>0</v>
      </c>
      <c r="AG115" s="22">
        <f t="shared" si="19"/>
        <v>0</v>
      </c>
      <c r="AH115" s="22">
        <f t="shared" si="19"/>
        <v>0</v>
      </c>
      <c r="AI115" s="22">
        <f t="shared" si="19"/>
        <v>0</v>
      </c>
      <c r="AJ115" s="22">
        <f t="shared" si="19"/>
        <v>0</v>
      </c>
      <c r="AK115" s="22">
        <f t="shared" si="19"/>
        <v>0</v>
      </c>
      <c r="AL115" s="22">
        <f t="shared" si="19"/>
        <v>0</v>
      </c>
      <c r="AM115" s="16">
        <f>SUM(AL115+AI115+AF115+AC115+Z115+W115+T115+Q115+N115+K115+H115+E115)</f>
        <v>0</v>
      </c>
    </row>
    <row r="116" spans="1:39" ht="15">
      <c r="A116" s="9" t="s">
        <v>58</v>
      </c>
    </row>
    <row r="117" spans="1:39" ht="15">
      <c r="A117" s="9" t="str">
        <f>A54</f>
        <v>Data da última atualização: 07/05/2026</v>
      </c>
    </row>
    <row r="121" spans="1:39">
      <c r="A121" t="s">
        <v>66</v>
      </c>
    </row>
    <row r="122" spans="1:39">
      <c r="A122" t="s">
        <v>67</v>
      </c>
    </row>
    <row r="123" spans="1:39">
      <c r="A123" t="s">
        <v>68</v>
      </c>
    </row>
    <row r="124" spans="1:39">
      <c r="A124" t="s">
        <v>69</v>
      </c>
    </row>
    <row r="127" spans="1:39">
      <c r="H127" t="s">
        <v>70</v>
      </c>
    </row>
  </sheetData>
  <sheetProtection selectLockedCells="1" selectUnlockedCells="1"/>
  <mergeCells count="51">
    <mergeCell ref="AD103:AF103"/>
    <mergeCell ref="AG103:AI103"/>
    <mergeCell ref="AJ103:AL103"/>
    <mergeCell ref="AJ6:AL6"/>
    <mergeCell ref="A59:AM59"/>
    <mergeCell ref="AD6:AF6"/>
    <mergeCell ref="AG6:AI6"/>
    <mergeCell ref="U6:W6"/>
    <mergeCell ref="A100:AM100"/>
    <mergeCell ref="A102:A104"/>
    <mergeCell ref="B102:B104"/>
    <mergeCell ref="E102:AM102"/>
    <mergeCell ref="C103:E103"/>
    <mergeCell ref="A61:A63"/>
    <mergeCell ref="B61:B63"/>
    <mergeCell ref="C61:AM61"/>
    <mergeCell ref="C62:E62"/>
    <mergeCell ref="F62:H62"/>
    <mergeCell ref="I62:K62"/>
    <mergeCell ref="L62:N62"/>
    <mergeCell ref="O62:Q62"/>
    <mergeCell ref="R62:T62"/>
    <mergeCell ref="U62:W62"/>
    <mergeCell ref="AG62:AI62"/>
    <mergeCell ref="AJ62:AL62"/>
    <mergeCell ref="AD62:AF62"/>
    <mergeCell ref="F103:H103"/>
    <mergeCell ref="I103:K103"/>
    <mergeCell ref="L103:N103"/>
    <mergeCell ref="O103:Q103"/>
    <mergeCell ref="R103:T103"/>
    <mergeCell ref="U103:W103"/>
    <mergeCell ref="X103:Z103"/>
    <mergeCell ref="AA103:AC103"/>
    <mergeCell ref="AA6:AC6"/>
    <mergeCell ref="X62:Z62"/>
    <mergeCell ref="AA62:AC62"/>
    <mergeCell ref="X6:Z6"/>
    <mergeCell ref="A2:K2"/>
    <mergeCell ref="N2:Z2"/>
    <mergeCell ref="AC2:AM2"/>
    <mergeCell ref="A3:AM3"/>
    <mergeCell ref="A5:A7"/>
    <mergeCell ref="B5:B7"/>
    <mergeCell ref="C6:E6"/>
    <mergeCell ref="C5:AM5"/>
    <mergeCell ref="F6:H6"/>
    <mergeCell ref="I6:K6"/>
    <mergeCell ref="L6:N6"/>
    <mergeCell ref="O6:Q6"/>
    <mergeCell ref="R6:T6"/>
  </mergeCells>
  <phoneticPr fontId="28" type="noConversion"/>
  <pageMargins left="0.25" right="0.25" top="0.75" bottom="0.75" header="0.3" footer="0.3"/>
  <pageSetup paperSize="9" scale="14" firstPageNumber="0" fitToHeight="0" orientation="landscape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8534A7A0B96B4C83348FD15B6D0298" ma:contentTypeVersion="14" ma:contentTypeDescription="Create a new document." ma:contentTypeScope="" ma:versionID="1b65b3812b40662eb1696e7a70da4c86">
  <xsd:schema xmlns:xsd="http://www.w3.org/2001/XMLSchema" xmlns:xs="http://www.w3.org/2001/XMLSchema" xmlns:p="http://schemas.microsoft.com/office/2006/metadata/properties" xmlns:ns2="55306d8f-6ac8-4d4b-898a-9b8a7bc1d116" xmlns:ns3="eec51211-4e70-446f-ac4c-34342dd19df9" targetNamespace="http://schemas.microsoft.com/office/2006/metadata/properties" ma:root="true" ma:fieldsID="1e17f4d1431f42b483f88d39a88f2343" ns2:_="" ns3:_="">
    <xsd:import namespace="55306d8f-6ac8-4d4b-898a-9b8a7bc1d116"/>
    <xsd:import namespace="eec51211-4e70-446f-ac4c-34342dd19d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06d8f-6ac8-4d4b-898a-9b8a7bc1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0003ed2-23c4-4d48-b39f-1dd2a6065e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51211-4e70-446f-ac4c-34342dd19d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59f93d8-bad1-43f0-a56c-0a2b12f0acf7}" ma:internalName="TaxCatchAll" ma:showField="CatchAllData" ma:web="eec51211-4e70-446f-ac4c-34342dd19d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306d8f-6ac8-4d4b-898a-9b8a7bc1d116">
      <Terms xmlns="http://schemas.microsoft.com/office/infopath/2007/PartnerControls"/>
    </lcf76f155ced4ddcb4097134ff3c332f>
    <TaxCatchAll xmlns="eec51211-4e70-446f-ac4c-34342dd19df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A0C17A-F14B-44B2-AB9A-F61EF16D2E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306d8f-6ac8-4d4b-898a-9b8a7bc1d116"/>
    <ds:schemaRef ds:uri="eec51211-4e70-446f-ac4c-34342dd19d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AAA76E-410A-4ACE-8489-267ABE9236AA}">
  <ds:schemaRefs>
    <ds:schemaRef ds:uri="http://purl.org/dc/terms/"/>
    <ds:schemaRef ds:uri="55306d8f-6ac8-4d4b-898a-9b8a7bc1d116"/>
    <ds:schemaRef ds:uri="eec51211-4e70-446f-ac4c-34342dd19df9"/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558CC7-4210-44AA-86A8-9DF7F8E5207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Kamilla Rayanne Costa Izel</dc:creator>
  <cp:keywords/>
  <dc:description/>
  <cp:lastModifiedBy>Kamilla Rayanne Costa Izel</cp:lastModifiedBy>
  <cp:revision/>
  <cp:lastPrinted>2026-07-03T12:18:53Z</cp:lastPrinted>
  <dcterms:created xsi:type="dcterms:W3CDTF">2024-05-07T14:55:29Z</dcterms:created>
  <dcterms:modified xsi:type="dcterms:W3CDTF">2026-07-03T12:23:00Z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cf76f155ced4ddcb4097134ff3c332f">
    <vt:lpwstr/>
  </property>
  <property fmtid="{D5CDD505-2E9C-101B-9397-08002B2CF9AE}" pid="3" name="TaxCatchAll">
    <vt:lpwstr/>
  </property>
  <property fmtid="{D5CDD505-2E9C-101B-9397-08002B2CF9AE}" pid="4" name="MediaServiceImageTags">
    <vt:lpwstr/>
  </property>
  <property fmtid="{D5CDD505-2E9C-101B-9397-08002B2CF9AE}" pid="5" name="ContentTypeId">
    <vt:lpwstr>0x010100618534A7A0B96B4C83348FD15B6D0298</vt:lpwstr>
  </property>
</Properties>
</file>