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mpeam.sharepoint.com/sites/DOF/Shared Documents/General/DOF/ANO 2026/TRANSPARÊNCIA/5 - DISPONIBILDADE FUNDOS/"/>
    </mc:Choice>
  </mc:AlternateContent>
  <xr:revisionPtr revIDLastSave="0" documentId="8_{B3D85DF9-F6EB-4F97-9064-527BA976F51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RECEITA" sheetId="1" r:id="rId1"/>
    <sheet name="Plan1" sheetId="2" r:id="rId2"/>
  </sheets>
  <definedNames>
    <definedName name="_xlnm.Print_Area" localSheetId="0">RECEITA!$A$1:$O$24</definedName>
    <definedName name="g" localSheetId="0">RECEITA!$A$1:$E$7</definedName>
    <definedName name="Print_Area_0" localSheetId="0">RECEITA!$A$1:$E$24</definedName>
    <definedName name="Print_Area_0_0" localSheetId="0">RECEITA!$A$1:$E$7</definedName>
    <definedName name="Print_Area_0_0_0" localSheetId="0">RECEITA!$A$1:$E$7</definedName>
    <definedName name="Print_Area_0_0_0_0" localSheetId="0">RECEITA!$A$1:$E$7</definedName>
    <definedName name="Print_Area_0_0_0_0_0" localSheetId="0">RECEITA!$A$1:$E$7</definedName>
    <definedName name="Print_Area_0_0_0_0_0_0" localSheetId="0">RECEITA!$A$1:$E$7</definedName>
    <definedName name="Print_Area_0_0_0_0_0_0_0" localSheetId="0">RECEITA!$A$1:$E$7</definedName>
    <definedName name="Print_Area_0_0_0_0_0_0_0_0" localSheetId="0">RECEITA!$A$1:$E$7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" l="1"/>
  <c r="K24" i="2"/>
  <c r="G24" i="2"/>
  <c r="D12" i="1"/>
  <c r="C18" i="1" l="1"/>
  <c r="B18" i="1"/>
  <c r="B12" i="1"/>
  <c r="C24" i="2"/>
  <c r="C13" i="2"/>
  <c r="O16" i="1" l="1"/>
  <c r="O11" i="1"/>
  <c r="O9" i="1" l="1"/>
  <c r="O10" i="1"/>
  <c r="O12" i="1"/>
  <c r="O13" i="1"/>
  <c r="C14" i="1"/>
  <c r="D14" i="1"/>
  <c r="E14" i="1"/>
  <c r="F14" i="1"/>
  <c r="G14" i="1"/>
  <c r="H14" i="1"/>
  <c r="I14" i="1"/>
  <c r="I19" i="1" s="1"/>
  <c r="J14" i="1"/>
  <c r="K14" i="1"/>
  <c r="L14" i="1"/>
  <c r="M14" i="1"/>
  <c r="N14" i="1"/>
  <c r="B14" i="1"/>
  <c r="G8" i="2"/>
  <c r="F19" i="1" l="1"/>
  <c r="N19" i="1" l="1"/>
  <c r="M19" i="1"/>
  <c r="L19" i="1"/>
  <c r="K19" i="1"/>
  <c r="J19" i="1"/>
  <c r="H19" i="1"/>
  <c r="O8" i="1"/>
  <c r="O14" i="1" s="1"/>
  <c r="K8" i="2"/>
  <c r="G19" i="1"/>
  <c r="D19" i="1"/>
  <c r="O17" i="1"/>
  <c r="O18" i="1" s="1"/>
  <c r="C19" i="1"/>
  <c r="E19" i="1"/>
  <c r="B19" i="1" l="1"/>
  <c r="O19" i="1" l="1"/>
</calcChain>
</file>

<file path=xl/sharedStrings.xml><?xml version="1.0" encoding="utf-8"?>
<sst xmlns="http://schemas.openxmlformats.org/spreadsheetml/2006/main" count="44" uniqueCount="39">
  <si>
    <t>FUNDOS: SALDOS E RECEITAS</t>
  </si>
  <si>
    <t>FUNDO</t>
  </si>
  <si>
    <t>VALORES RECEBIDOS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</si>
  <si>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</si>
  <si>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</si>
  <si>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</si>
  <si>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</si>
  <si>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</si>
  <si>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</si>
  <si>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</si>
  <si>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</si>
  <si>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</si>
  <si>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</si>
  <si>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</si>
  <si>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</si>
  <si>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SALDO ATUAL</t>
  </si>
  <si>
    <t>FUNDO DE APOIO DO MINISTÉRIO PÚBLICO DO ESTADO DO AMAZONAS - FAMP/AM</t>
  </si>
  <si>
    <r>
      <t xml:space="preserve">Fonte de Recursos 285/485 - Outras Fontes - Fundamento Legal: Resolução n.º 06/2008 - PGJ/AM de 07 de março de 2008 </t>
    </r>
    <r>
      <rPr>
        <sz val="12"/>
        <color indexed="17"/>
        <rFont val="Arial1"/>
      </rPr>
      <t>CONTA 13000</t>
    </r>
  </si>
  <si>
    <r>
      <t xml:space="preserve">Fonte de Recursos 201/401 - Recursos Diretamente Arrecadados - Fundamento Legal: Resolução n.º 06/2008 - PGJ/AM de 07 de março de 2008 </t>
    </r>
    <r>
      <rPr>
        <sz val="12"/>
        <color indexed="17"/>
        <rFont val="Arial1"/>
      </rPr>
      <t>CONTA 13100 e 13200</t>
    </r>
  </si>
  <si>
    <r>
      <t xml:space="preserve">Fonte de Recursos 115/315 - Alienação de bens  - Fundamento Legal: Resolução n.º 06/2008 - PGJ/AM de 07 de março de 2008 </t>
    </r>
    <r>
      <rPr>
        <sz val="12"/>
        <color indexed="17"/>
        <rFont val="Arial1"/>
      </rPr>
      <t>CONTA 13300</t>
    </r>
  </si>
  <si>
    <t>SUBTOTAL:</t>
  </si>
  <si>
    <t>FUNDO DE AMPARO E PROTEÇÃO A VÍTIMAS E TESTEMUNHAS AMEAÇADAS - PROVITA</t>
  </si>
  <si>
    <t>Fonte de Recursos 300 - Superavit Financeiro - Fundamento Legal: Lei nº 3.309 de 12 de novembro de 2008.</t>
  </si>
  <si>
    <t>TOTAL:</t>
  </si>
  <si>
    <r>
      <rPr>
        <b/>
        <sz val="12"/>
        <rFont val="Arial1"/>
      </rPr>
      <t>FUNDAMENTO LEGAL</t>
    </r>
    <r>
      <rPr>
        <sz val="12"/>
        <rFont val="Arial1"/>
      </rPr>
      <t>: Lei Complementar 101/2000, art. 48 e 48-A, Lei 4.320/64 arts 2°, 35 e 74; Lei 12.527/2011 art. 2°, art. 3°, art. 7°, art. 8°, § 1°, II, III e V; Resolução CNMP nº 86/2012, art. 5º, inciso I, alínea “h”; Resolução CNMP nº 89/2012, art. 5º, IV e V.</t>
    </r>
  </si>
  <si>
    <r>
      <rPr>
        <b/>
        <sz val="11"/>
        <rFont val="Arial1"/>
      </rPr>
      <t xml:space="preserve">Fonte: </t>
    </r>
    <r>
      <rPr>
        <sz val="11"/>
        <rFont val="Arial1"/>
      </rPr>
      <t xml:space="preserve"> Sistema de Administração Financeira  Integrada - AFI (SEFAZ-AM). Diretoria de Orçamento e Finanças- DOF/MPAM</t>
    </r>
  </si>
  <si>
    <t>D</t>
  </si>
  <si>
    <t>C</t>
  </si>
  <si>
    <t>13100-13200</t>
  </si>
  <si>
    <r>
      <t xml:space="preserve">Fonte de Recursos 285/485 - Outras Fontes - Fundamento Legal: Resolução n.º 06/2008 - PGJ/AM de 07 de março de 2008 </t>
    </r>
    <r>
      <rPr>
        <sz val="12"/>
        <color indexed="17"/>
        <rFont val="Arial1"/>
      </rPr>
      <t>CONTA 13600</t>
    </r>
  </si>
  <si>
    <r>
      <t xml:space="preserve">Fonte de Recursos 201/401 - Recursos Diretamente Arrecadados - Fundamento Legal: Resolução n.º 06/2008 - PGJ/AM de 07 de março de 2008 </t>
    </r>
    <r>
      <rPr>
        <sz val="12"/>
        <color indexed="17"/>
        <rFont val="Arial1"/>
      </rPr>
      <t>CONTA 13610 e 13620</t>
    </r>
  </si>
  <si>
    <r>
      <t xml:space="preserve">Fonte de Recursos 115/315 - Alienação de bens  - Fundamento Legal: Resolução n.º 06/2008 - PGJ/AM de 07 de março de 2008 </t>
    </r>
    <r>
      <rPr>
        <sz val="12"/>
        <color indexed="17"/>
        <rFont val="Arial1"/>
      </rPr>
      <t>CONTA 13630</t>
    </r>
  </si>
  <si>
    <t>13610-13620</t>
  </si>
  <si>
    <t>Contas 13000, 13100, 13200 e 13300 atualizadas respectivamente para as contas 13600, 13610, 13620 e 13630, de acordo com o OFÍCIO Nº 6.2024.DOF - CONTABILIDADE.1319798.2024.010653.</t>
  </si>
  <si>
    <r>
      <t xml:space="preserve">Fonte de Recursos 100/140/145 - Recursos Próprios - Fundamento Legal: Lei nº 3.309 de 12 de novembro de 2008. </t>
    </r>
    <r>
      <rPr>
        <sz val="12"/>
        <rFont val="Arial1"/>
      </rPr>
      <t xml:space="preserve">  CONTA (12000 e 13500)</t>
    </r>
  </si>
  <si>
    <t>12000-13500</t>
  </si>
  <si>
    <t>SALDO DO FUNDO EM  31  DEZEMBRO/2025</t>
  </si>
  <si>
    <t>Data da última atualização: 05/10/2026</t>
  </si>
  <si>
    <t>SETEMBRO/2026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</si>
</sst>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9">
    <font>
      <sz val="11"/>
      <color indexed="63"/>
      <name val="Arial1"/>
      <charset val="1"/>
    </font>
    <font>
      <sz val="10"/>
      <name val="Arial"/>
      <family val="2"/>
    </font>
    <font>
      <b/>
      <sz val="11"/>
      <color indexed="63"/>
      <name val="Arial1"/>
      <charset val="1"/>
    </font>
    <font>
      <b/>
      <sz val="16"/>
      <color indexed="63"/>
      <name val="Arial1"/>
      <charset val="1"/>
    </font>
    <font>
      <b/>
      <sz val="12"/>
      <color indexed="9"/>
      <name val="Arial1"/>
      <charset val="1"/>
    </font>
    <font>
      <b/>
      <sz val="12"/>
      <color indexed="63"/>
      <name val="Arial1"/>
      <charset val="1"/>
    </font>
    <font>
      <b/>
      <sz val="10"/>
      <name val="Arial1"/>
      <charset val="1"/>
    </font>
    <font>
      <b/>
      <sz val="11"/>
      <name val="Arial1"/>
      <charset val="1"/>
    </font>
    <font>
      <sz val="11"/>
      <color indexed="22"/>
      <name val="Arial1"/>
      <charset val="1"/>
    </font>
    <font>
      <b/>
      <sz val="12"/>
      <color indexed="63"/>
      <name val="Arial1"/>
    </font>
    <font>
      <sz val="12"/>
      <color indexed="63"/>
      <name val="Arial1"/>
      <charset val="1"/>
    </font>
    <font>
      <sz val="12"/>
      <color indexed="17"/>
      <name val="Arial1"/>
    </font>
    <font>
      <b/>
      <sz val="11"/>
      <color indexed="63"/>
      <name val="Arial1"/>
    </font>
    <font>
      <b/>
      <sz val="12"/>
      <color indexed="8"/>
      <name val="Arial1"/>
    </font>
    <font>
      <sz val="12"/>
      <color indexed="8"/>
      <name val="Arial1"/>
      <charset val="1"/>
    </font>
    <font>
      <sz val="12"/>
      <name val="Arial1"/>
    </font>
    <font>
      <b/>
      <sz val="11"/>
      <name val="Arial1"/>
    </font>
    <font>
      <b/>
      <sz val="14"/>
      <color indexed="63"/>
      <name val="Arial1"/>
    </font>
    <font>
      <b/>
      <sz val="13"/>
      <color indexed="63"/>
      <name val="Arial1"/>
    </font>
    <font>
      <sz val="11"/>
      <name val="Arial1"/>
    </font>
    <font>
      <b/>
      <sz val="12"/>
      <name val="Arial1"/>
    </font>
    <font>
      <sz val="11"/>
      <name val="Arial1"/>
      <charset val="1"/>
    </font>
    <font>
      <b/>
      <sz val="12"/>
      <name val="Arial1"/>
      <charset val="1"/>
    </font>
    <font>
      <b/>
      <sz val="13"/>
      <name val="Arial1"/>
    </font>
    <font>
      <b/>
      <sz val="14"/>
      <color rgb="FFFF0000"/>
      <name val="Arial1"/>
      <charset val="1"/>
    </font>
    <font>
      <sz val="8"/>
      <color rgb="FF000000"/>
      <name val="Verdana"/>
      <family val="2"/>
    </font>
    <font>
      <i/>
      <sz val="12"/>
      <color indexed="63"/>
      <name val="Arial1"/>
    </font>
    <font>
      <sz val="11"/>
      <color indexed="63"/>
      <name val="Arial1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6"/>
        <bgColor indexed="37"/>
      </patternFill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4" fontId="0" fillId="0" borderId="1" xfId="0" applyNumberFormat="1" applyBorder="1" applyAlignment="1">
      <alignment horizontal="right" vertical="center" wrapText="1"/>
    </xf>
    <xf numFmtId="0" fontId="0" fillId="0" borderId="1" xfId="0" applyBorder="1"/>
    <xf numFmtId="0" fontId="10" fillId="0" borderId="1" xfId="0" applyFont="1" applyBorder="1" applyAlignment="1">
      <alignment horizontal="left" vertical="center" wrapText="1"/>
    </xf>
    <xf numFmtId="4" fontId="12" fillId="0" borderId="0" xfId="0" applyNumberFormat="1" applyFont="1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0" fontId="10" fillId="0" borderId="0" xfId="0" applyFont="1" applyAlignment="1">
      <alignment horizontal="left" vertical="center" wrapText="1"/>
    </xf>
    <xf numFmtId="4" fontId="0" fillId="0" borderId="0" xfId="0" applyNumberFormat="1"/>
    <xf numFmtId="0" fontId="13" fillId="0" borderId="1" xfId="0" applyFont="1" applyBorder="1" applyAlignment="1">
      <alignment horizontal="left" vertical="center" wrapText="1"/>
    </xf>
    <xf numFmtId="44" fontId="1" fillId="0" borderId="0" xfId="1"/>
    <xf numFmtId="4" fontId="16" fillId="3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/>
    <xf numFmtId="0" fontId="12" fillId="0" borderId="0" xfId="0" applyFont="1"/>
    <xf numFmtId="4" fontId="17" fillId="0" borderId="0" xfId="0" applyNumberFormat="1" applyFont="1"/>
    <xf numFmtId="0" fontId="13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18" fillId="0" borderId="3" xfId="0" applyFont="1" applyBorder="1" applyAlignment="1">
      <alignment horizontal="left" vertical="center" wrapText="1"/>
    </xf>
    <xf numFmtId="0" fontId="19" fillId="0" borderId="0" xfId="0" applyFont="1"/>
    <xf numFmtId="0" fontId="15" fillId="0" borderId="0" xfId="0" applyFont="1" applyAlignment="1">
      <alignment horizontal="left" vertical="top" wrapText="1"/>
    </xf>
    <xf numFmtId="4" fontId="21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vertical="center"/>
    </xf>
    <xf numFmtId="4" fontId="7" fillId="0" borderId="2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4" fontId="23" fillId="0" borderId="3" xfId="0" applyNumberFormat="1" applyFont="1" applyBorder="1" applyAlignment="1">
      <alignment horizontal="right" wrapText="1"/>
    </xf>
    <xf numFmtId="4" fontId="21" fillId="0" borderId="2" xfId="0" applyNumberFormat="1" applyFont="1" applyBorder="1" applyAlignment="1">
      <alignment horizontal="right" vertical="center" wrapText="1"/>
    </xf>
    <xf numFmtId="0" fontId="14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4" fontId="7" fillId="0" borderId="6" xfId="0" applyNumberFormat="1" applyFont="1" applyBorder="1" applyAlignment="1">
      <alignment vertical="center"/>
    </xf>
    <xf numFmtId="4" fontId="22" fillId="0" borderId="7" xfId="0" applyNumberFormat="1" applyFont="1" applyBorder="1" applyAlignment="1">
      <alignment vertical="center"/>
    </xf>
    <xf numFmtId="0" fontId="21" fillId="0" borderId="2" xfId="0" applyFont="1" applyBorder="1" applyAlignment="1">
      <alignment vertical="center"/>
    </xf>
    <xf numFmtId="4" fontId="21" fillId="0" borderId="3" xfId="0" applyNumberFormat="1" applyFont="1" applyBorder="1" applyAlignment="1">
      <alignment horizontal="righ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4" fontId="2" fillId="0" borderId="0" xfId="0" applyNumberFormat="1" applyFont="1"/>
    <xf numFmtId="4" fontId="0" fillId="0" borderId="0" xfId="0" applyNumberFormat="1" applyAlignment="1">
      <alignment wrapText="1"/>
    </xf>
    <xf numFmtId="4" fontId="12" fillId="0" borderId="0" xfId="0" applyNumberFormat="1" applyFont="1"/>
    <xf numFmtId="0" fontId="26" fillId="0" borderId="0" xfId="0" applyFont="1" applyAlignment="1">
      <alignment horizontal="left" vertical="center" wrapText="1"/>
    </xf>
    <xf numFmtId="4" fontId="25" fillId="0" borderId="0" xfId="0" applyNumberFormat="1" applyFont="1" applyAlignment="1">
      <alignment horizontal="right" vertical="center" wrapText="1"/>
    </xf>
    <xf numFmtId="44" fontId="1" fillId="0" borderId="0" xfId="1" applyAlignment="1">
      <alignment wrapText="1"/>
    </xf>
    <xf numFmtId="44" fontId="0" fillId="0" borderId="0" xfId="0" applyNumberFormat="1"/>
    <xf numFmtId="4" fontId="25" fillId="0" borderId="8" xfId="0" applyNumberFormat="1" applyFont="1" applyBorder="1" applyAlignment="1">
      <alignment horizontal="right" vertical="center" wrapText="1"/>
    </xf>
    <xf numFmtId="0" fontId="0" fillId="0" borderId="3" xfId="0" applyBorder="1"/>
    <xf numFmtId="4" fontId="0" fillId="0" borderId="3" xfId="0" applyNumberFormat="1" applyBorder="1"/>
    <xf numFmtId="4" fontId="2" fillId="0" borderId="3" xfId="0" applyNumberFormat="1" applyFont="1" applyBorder="1"/>
    <xf numFmtId="0" fontId="0" fillId="0" borderId="10" xfId="0" applyBorder="1"/>
    <xf numFmtId="4" fontId="0" fillId="0" borderId="11" xfId="0" applyNumberForma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1" xfId="0" applyBorder="1"/>
    <xf numFmtId="4" fontId="2" fillId="0" borderId="9" xfId="0" applyNumberFormat="1" applyFont="1" applyBorder="1"/>
    <xf numFmtId="4" fontId="12" fillId="0" borderId="9" xfId="0" applyNumberFormat="1" applyFont="1" applyBorder="1"/>
    <xf numFmtId="4" fontId="0" fillId="0" borderId="14" xfId="0" applyNumberFormat="1" applyBorder="1"/>
    <xf numFmtId="4" fontId="27" fillId="0" borderId="3" xfId="0" applyNumberFormat="1" applyFont="1" applyBorder="1"/>
    <xf numFmtId="4" fontId="27" fillId="0" borderId="11" xfId="0" applyNumberFormat="1" applyFont="1" applyBorder="1"/>
    <xf numFmtId="0" fontId="25" fillId="0" borderId="3" xfId="0" applyFont="1" applyBorder="1"/>
    <xf numFmtId="2" fontId="0" fillId="0" borderId="3" xfId="0" applyNumberFormat="1" applyBorder="1"/>
    <xf numFmtId="2" fontId="0" fillId="0" borderId="14" xfId="0" applyNumberFormat="1" applyBorder="1"/>
    <xf numFmtId="44" fontId="28" fillId="0" borderId="0" xfId="1" applyFont="1"/>
    <xf numFmtId="49" fontId="24" fillId="0" borderId="0" xfId="0" applyNumberFormat="1" applyFont="1" applyAlignment="1">
      <alignment horizontal="right" vertical="center"/>
    </xf>
    <xf numFmtId="0" fontId="3" fillId="3" borderId="0" xfId="0" applyFont="1" applyFill="1" applyAlignment="1">
      <alignment horizontal="left"/>
    </xf>
    <xf numFmtId="0" fontId="4" fillId="2" borderId="1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3B3B3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5638800</xdr:colOff>
      <xdr:row>0</xdr:row>
      <xdr:rowOff>1266825</xdr:rowOff>
    </xdr:to>
    <xdr:pic>
      <xdr:nvPicPr>
        <xdr:cNvPr id="1329" name="Figuras 5">
          <a:extLst>
            <a:ext uri="{FF2B5EF4-FFF2-40B4-BE49-F238E27FC236}">
              <a16:creationId xmlns:a16="http://schemas.microsoft.com/office/drawing/2014/main" id="{C611F6B0-150A-B675-8D2C-DBF6B2F6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388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361950</xdr:colOff>
      <xdr:row>0</xdr:row>
      <xdr:rowOff>285750</xdr:rowOff>
    </xdr:from>
    <xdr:to>
      <xdr:col>14</xdr:col>
      <xdr:colOff>685800</xdr:colOff>
      <xdr:row>0</xdr:row>
      <xdr:rowOff>1257300</xdr:rowOff>
    </xdr:to>
    <xdr:pic>
      <xdr:nvPicPr>
        <xdr:cNvPr id="1330" name="Figuras 8">
          <a:extLst>
            <a:ext uri="{FF2B5EF4-FFF2-40B4-BE49-F238E27FC236}">
              <a16:creationId xmlns:a16="http://schemas.microsoft.com/office/drawing/2014/main" id="{1A5BF34D-1AA7-58AD-72B3-F7612D4FF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93350" y="285750"/>
          <a:ext cx="202882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4"/>
  <sheetViews>
    <sheetView tabSelected="1" topLeftCell="A5" zoomScale="85" zoomScaleNormal="85" zoomScaleSheetLayoutView="55" workbookViewId="0">
      <selection activeCell="K21" sqref="K21"/>
    </sheetView>
  </sheetViews>
  <sheetFormatPr defaultColWidth="10.625" defaultRowHeight="25.5" customHeight="1"/>
  <cols>
    <col min="1" max="1" width="81.625" customWidth="1"/>
    <col min="2" max="2" width="25.5" customWidth="1"/>
    <col min="3" max="4" width="18.375" customWidth="1"/>
    <col min="5" max="5" width="19" customWidth="1"/>
    <col min="6" max="6" width="16.5" customWidth="1"/>
    <col min="7" max="7" width="20.5" customWidth="1"/>
    <col min="8" max="8" width="16.5" customWidth="1"/>
    <col min="9" max="9" width="15.375" customWidth="1"/>
    <col min="10" max="10" width="15.125" customWidth="1"/>
    <col min="11" max="11" width="16.375" customWidth="1"/>
    <col min="12" max="12" width="17.375" customWidth="1"/>
    <col min="13" max="13" width="16.5" customWidth="1"/>
    <col min="14" max="14" width="18.625" customWidth="1"/>
    <col min="15" max="15" width="20.125" customWidth="1"/>
    <col min="16" max="16" width="16.5" bestFit="1" customWidth="1"/>
    <col min="17" max="17" width="13.875" bestFit="1" customWidth="1"/>
  </cols>
  <sheetData>
    <row r="1" spans="1:15" ht="102" customHeight="1">
      <c r="E1" s="1"/>
    </row>
    <row r="2" spans="1:15" ht="27.75" customHeight="1">
      <c r="K2" s="65" t="s">
        <v>38</v>
      </c>
      <c r="L2" s="65"/>
      <c r="M2" s="65"/>
      <c r="N2" s="65"/>
      <c r="O2" s="65"/>
    </row>
    <row r="3" spans="1:15" ht="28.9" customHeight="1">
      <c r="A3" s="66" t="s">
        <v>0</v>
      </c>
      <c r="B3" s="66"/>
      <c r="C3" s="66"/>
      <c r="D3" s="66"/>
      <c r="E3" s="66"/>
      <c r="J3" s="16"/>
    </row>
    <row r="5" spans="1:15" s="3" customFormat="1" ht="63" customHeight="1">
      <c r="A5" s="2" t="s">
        <v>1</v>
      </c>
      <c r="B5" s="2" t="s">
        <v>36</v>
      </c>
      <c r="C5" s="67" t="s">
        <v>2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</row>
    <row r="6" spans="1:15" s="7" customFormat="1" ht="43.5" customHeight="1">
      <c r="A6" s="4"/>
      <c r="B6" s="5"/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  <c r="N6" s="6" t="s">
        <v>14</v>
      </c>
      <c r="O6" s="17" t="s">
        <v>15</v>
      </c>
    </row>
    <row r="7" spans="1:15" ht="47.25" customHeight="1">
      <c r="A7" s="22" t="s">
        <v>16</v>
      </c>
      <c r="C7" s="8"/>
      <c r="D7" s="8"/>
      <c r="E7" s="8"/>
      <c r="F7" s="9"/>
      <c r="G7" s="9"/>
      <c r="H7" s="9"/>
      <c r="I7" s="9"/>
      <c r="J7" s="9"/>
      <c r="K7" s="26"/>
      <c r="L7" s="9"/>
      <c r="M7" s="9"/>
      <c r="N7" s="9"/>
      <c r="O7" s="18"/>
    </row>
    <row r="8" spans="1:15" ht="33" customHeight="1">
      <c r="A8" s="10" t="s">
        <v>17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/>
      <c r="M8" s="26"/>
      <c r="N8" s="26"/>
      <c r="O8" s="27">
        <f>SUM(B8:N8)</f>
        <v>0</v>
      </c>
    </row>
    <row r="9" spans="1:15" ht="51.75" customHeight="1">
      <c r="A9" s="10" t="s">
        <v>18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/>
      <c r="M9" s="26"/>
      <c r="N9" s="26"/>
      <c r="O9" s="27">
        <f t="shared" ref="O9:O13" si="0">SUM(B9:N9)</f>
        <v>0</v>
      </c>
    </row>
    <row r="10" spans="1:15" ht="30">
      <c r="A10" s="10" t="s">
        <v>19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/>
      <c r="M10" s="26"/>
      <c r="N10" s="26"/>
      <c r="O10" s="27">
        <f t="shared" si="0"/>
        <v>0</v>
      </c>
    </row>
    <row r="11" spans="1:15" ht="30">
      <c r="A11" s="10" t="s">
        <v>29</v>
      </c>
      <c r="B11" s="31">
        <v>519934.15</v>
      </c>
      <c r="C11" s="26">
        <v>0</v>
      </c>
      <c r="D11" s="26">
        <v>5572.28</v>
      </c>
      <c r="E11" s="26">
        <v>4897.5600000000004</v>
      </c>
      <c r="F11" s="26">
        <v>6067.33</v>
      </c>
      <c r="G11" s="26">
        <v>5414.36</v>
      </c>
      <c r="H11" s="26">
        <v>5380.16</v>
      </c>
      <c r="I11" s="26">
        <v>5668.53</v>
      </c>
      <c r="J11" s="31">
        <v>6277.8</v>
      </c>
      <c r="K11" s="31">
        <v>5728.7</v>
      </c>
      <c r="L11" s="31"/>
      <c r="M11" s="31"/>
      <c r="N11" s="31"/>
      <c r="O11" s="27">
        <f>SUM(B11:N11)</f>
        <v>564940.87000000011</v>
      </c>
    </row>
    <row r="12" spans="1:15" ht="30">
      <c r="A12" s="10" t="s">
        <v>30</v>
      </c>
      <c r="B12" s="31">
        <f>416930.08+226822.69</f>
        <v>643752.77</v>
      </c>
      <c r="C12" s="26">
        <v>0</v>
      </c>
      <c r="D12" s="26">
        <f>4468.36+2430.92</f>
        <v>6899.28</v>
      </c>
      <c r="E12" s="26">
        <v>7788.87</v>
      </c>
      <c r="F12" s="26">
        <v>7512.22</v>
      </c>
      <c r="G12" s="26">
        <v>-227875.14</v>
      </c>
      <c r="H12" s="26">
        <v>6214.38</v>
      </c>
      <c r="I12" s="26">
        <v>4597.74</v>
      </c>
      <c r="J12" s="31">
        <v>5091.92</v>
      </c>
      <c r="K12" s="31">
        <v>4646.55</v>
      </c>
      <c r="L12" s="31"/>
      <c r="M12" s="31"/>
      <c r="N12" s="31"/>
      <c r="O12" s="27">
        <f t="shared" si="0"/>
        <v>458628.58999999997</v>
      </c>
    </row>
    <row r="13" spans="1:15" ht="30">
      <c r="A13" s="10" t="s">
        <v>31</v>
      </c>
      <c r="B13" s="31">
        <v>1354962.65</v>
      </c>
      <c r="C13" s="26">
        <v>0</v>
      </c>
      <c r="D13" s="26">
        <v>14521.53</v>
      </c>
      <c r="E13" s="26">
        <v>12763.16</v>
      </c>
      <c r="F13" s="26">
        <v>15811.62</v>
      </c>
      <c r="G13" s="26">
        <v>-985890.03</v>
      </c>
      <c r="H13" s="26">
        <v>12045.07</v>
      </c>
      <c r="I13" s="26">
        <v>4393.97</v>
      </c>
      <c r="J13" s="31">
        <v>4866.24</v>
      </c>
      <c r="K13" s="31">
        <v>4440.62</v>
      </c>
      <c r="L13" s="31"/>
      <c r="M13" s="31"/>
      <c r="N13" s="31"/>
      <c r="O13" s="27">
        <f t="shared" si="0"/>
        <v>437914.8299999999</v>
      </c>
    </row>
    <row r="14" spans="1:15" ht="25.5" customHeight="1">
      <c r="A14" s="21" t="s">
        <v>20</v>
      </c>
      <c r="B14" s="28">
        <f>SUM(B8:B13)</f>
        <v>2518649.5699999998</v>
      </c>
      <c r="C14" s="28">
        <f t="shared" ref="C14:O14" si="1">SUM(C8:C13)</f>
        <v>0</v>
      </c>
      <c r="D14" s="28">
        <f t="shared" si="1"/>
        <v>26993.09</v>
      </c>
      <c r="E14" s="28">
        <f t="shared" si="1"/>
        <v>25449.59</v>
      </c>
      <c r="F14" s="28">
        <f t="shared" si="1"/>
        <v>29391.17</v>
      </c>
      <c r="G14" s="28">
        <f t="shared" si="1"/>
        <v>-1208350.81</v>
      </c>
      <c r="H14" s="28">
        <f t="shared" si="1"/>
        <v>23639.61</v>
      </c>
      <c r="I14" s="28">
        <f t="shared" si="1"/>
        <v>14660.240000000002</v>
      </c>
      <c r="J14" s="28">
        <f t="shared" si="1"/>
        <v>16235.960000000001</v>
      </c>
      <c r="K14" s="28">
        <f t="shared" si="1"/>
        <v>14815.869999999999</v>
      </c>
      <c r="L14" s="28">
        <f t="shared" si="1"/>
        <v>0</v>
      </c>
      <c r="M14" s="28">
        <f t="shared" si="1"/>
        <v>0</v>
      </c>
      <c r="N14" s="28">
        <f t="shared" si="1"/>
        <v>0</v>
      </c>
      <c r="O14" s="28">
        <f t="shared" si="1"/>
        <v>1461484.29</v>
      </c>
    </row>
    <row r="15" spans="1:15" ht="36" customHeight="1">
      <c r="A15" s="15" t="s">
        <v>21</v>
      </c>
      <c r="B15" s="31"/>
      <c r="C15" s="31"/>
      <c r="D15" s="31"/>
      <c r="E15" s="31"/>
      <c r="F15" s="36"/>
      <c r="G15" s="36"/>
      <c r="H15" s="36"/>
      <c r="I15" s="36"/>
      <c r="J15" s="36"/>
      <c r="K15" s="36"/>
      <c r="L15" s="36"/>
      <c r="M15" s="36"/>
      <c r="N15" s="36"/>
      <c r="O15" s="29"/>
    </row>
    <row r="16" spans="1:15" ht="33" customHeight="1">
      <c r="A16" s="32" t="s">
        <v>34</v>
      </c>
      <c r="B16" s="37">
        <v>206796.56</v>
      </c>
      <c r="C16" s="31">
        <v>2352.8200000000002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/>
      <c r="M16" s="37"/>
      <c r="N16" s="37"/>
      <c r="O16" s="34">
        <f>SUM(B16:N16)</f>
        <v>209149.38</v>
      </c>
    </row>
    <row r="17" spans="1:17" ht="31.5" customHeight="1">
      <c r="A17" s="32" t="s">
        <v>22</v>
      </c>
      <c r="B17" s="37">
        <v>0</v>
      </c>
      <c r="C17" s="31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/>
      <c r="M17" s="37"/>
      <c r="N17" s="37"/>
      <c r="O17" s="34">
        <f>SUM(B17:N17)</f>
        <v>0</v>
      </c>
      <c r="Q17" s="16"/>
    </row>
    <row r="18" spans="1:17" ht="25.5" customHeight="1">
      <c r="A18" s="33" t="s">
        <v>20</v>
      </c>
      <c r="B18" s="38">
        <f>SUM(B16:B17)</f>
        <v>206796.56</v>
      </c>
      <c r="C18" s="31">
        <f>SUM(C16:C17)</f>
        <v>2352.8200000000002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/>
      <c r="M18" s="38"/>
      <c r="N18" s="38"/>
      <c r="O18" s="35">
        <f>SUM(O16:O17)</f>
        <v>209149.38</v>
      </c>
    </row>
    <row r="19" spans="1:17" s="19" customFormat="1" ht="25.5" customHeight="1">
      <c r="A19" s="23" t="s">
        <v>23</v>
      </c>
      <c r="B19" s="30">
        <f t="shared" ref="B19:H19" si="2">B14+B18</f>
        <v>2725446.13</v>
      </c>
      <c r="C19" s="30">
        <f t="shared" si="2"/>
        <v>2352.8200000000002</v>
      </c>
      <c r="D19" s="30">
        <f t="shared" si="2"/>
        <v>26993.09</v>
      </c>
      <c r="E19" s="30">
        <f t="shared" si="2"/>
        <v>25449.59</v>
      </c>
      <c r="F19" s="30">
        <f>F14+F18</f>
        <v>29391.17</v>
      </c>
      <c r="G19" s="30">
        <f t="shared" si="2"/>
        <v>-1208350.81</v>
      </c>
      <c r="H19" s="30">
        <f t="shared" si="2"/>
        <v>23639.61</v>
      </c>
      <c r="I19" s="30">
        <f>I14+I18</f>
        <v>14660.240000000002</v>
      </c>
      <c r="J19" s="30">
        <f t="shared" ref="J19:O19" si="3">J14+J18</f>
        <v>16235.960000000001</v>
      </c>
      <c r="K19" s="30">
        <f t="shared" si="3"/>
        <v>14815.869999999999</v>
      </c>
      <c r="L19" s="30">
        <f t="shared" si="3"/>
        <v>0</v>
      </c>
      <c r="M19" s="30">
        <f t="shared" si="3"/>
        <v>0</v>
      </c>
      <c r="N19" s="30">
        <f t="shared" si="3"/>
        <v>0</v>
      </c>
      <c r="O19" s="30">
        <f t="shared" si="3"/>
        <v>1670633.67</v>
      </c>
    </row>
    <row r="20" spans="1:17" ht="25.5" customHeight="1">
      <c r="A20" s="13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20"/>
    </row>
    <row r="21" spans="1:17" ht="45">
      <c r="A21" s="42" t="s">
        <v>33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20"/>
    </row>
    <row r="22" spans="1:17" ht="66" customHeight="1">
      <c r="A22" s="25" t="s">
        <v>24</v>
      </c>
      <c r="B22" s="12"/>
      <c r="C22" s="12"/>
      <c r="D22" s="12"/>
      <c r="E22" s="12"/>
      <c r="O22" s="64"/>
    </row>
    <row r="23" spans="1:17" ht="14.25" customHeight="1">
      <c r="A23" s="24" t="s">
        <v>25</v>
      </c>
      <c r="C23" s="14"/>
      <c r="O23" s="64"/>
    </row>
    <row r="24" spans="1:17" ht="14.25" customHeight="1">
      <c r="A24" s="19" t="s">
        <v>37</v>
      </c>
      <c r="N24" s="14"/>
      <c r="O24" s="45"/>
      <c r="P24" s="45"/>
    </row>
  </sheetData>
  <sheetProtection selectLockedCells="1" selectUnlockedCells="1"/>
  <mergeCells count="3">
    <mergeCell ref="K2:O2"/>
    <mergeCell ref="A3:E3"/>
    <mergeCell ref="C5:O5"/>
  </mergeCells>
  <printOptions horizontalCentered="1"/>
  <pageMargins left="0.39370078740157483" right="0.43307086614173229" top="0.27559055118110237" bottom="0.51181102362204722" header="0.51181102362204722" footer="0.51181102362204722"/>
  <pageSetup paperSize="9" scale="38" pageOrder="overThenDown" orientation="landscape" useFirstPageNumber="1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0"/>
  <sheetViews>
    <sheetView workbookViewId="0">
      <selection activeCell="N14" sqref="N14"/>
    </sheetView>
  </sheetViews>
  <sheetFormatPr defaultRowHeight="14.25"/>
  <cols>
    <col min="1" max="1" width="12.5" bestFit="1" customWidth="1"/>
    <col min="2" max="2" width="13.5" bestFit="1" customWidth="1"/>
    <col min="3" max="3" width="13.25" customWidth="1"/>
    <col min="5" max="5" width="12.125" customWidth="1"/>
    <col min="6" max="6" width="11.375" bestFit="1" customWidth="1"/>
    <col min="7" max="7" width="12" customWidth="1"/>
    <col min="10" max="10" width="12.125" customWidth="1"/>
    <col min="11" max="11" width="12" bestFit="1" customWidth="1"/>
    <col min="14" max="14" width="12.375" bestFit="1" customWidth="1"/>
    <col min="15" max="15" width="15.625" bestFit="1" customWidth="1"/>
    <col min="16" max="16" width="11.375" bestFit="1" customWidth="1"/>
    <col min="17" max="17" width="13.875" bestFit="1" customWidth="1"/>
  </cols>
  <sheetData>
    <row r="1" spans="1:17" ht="15" thickBot="1">
      <c r="A1" s="50"/>
      <c r="B1" s="52" t="s">
        <v>26</v>
      </c>
      <c r="C1" s="53" t="s">
        <v>27</v>
      </c>
      <c r="E1" s="47"/>
      <c r="F1" s="47" t="s">
        <v>26</v>
      </c>
      <c r="G1" s="47" t="s">
        <v>27</v>
      </c>
      <c r="I1" s="47"/>
      <c r="J1" s="47" t="s">
        <v>26</v>
      </c>
      <c r="K1" s="47" t="s">
        <v>27</v>
      </c>
    </row>
    <row r="2" spans="1:17">
      <c r="A2" s="47">
        <v>13000</v>
      </c>
      <c r="B2" s="51"/>
      <c r="C2" s="51"/>
      <c r="E2" s="47" t="s">
        <v>28</v>
      </c>
      <c r="F2" s="48"/>
      <c r="G2" s="48"/>
      <c r="I2" s="47">
        <v>13300</v>
      </c>
      <c r="J2" s="48"/>
      <c r="K2" s="48"/>
      <c r="Q2" s="14"/>
    </row>
    <row r="3" spans="1:17">
      <c r="A3" s="47">
        <v>1360000</v>
      </c>
      <c r="B3" s="48">
        <v>5728.7</v>
      </c>
      <c r="C3" s="48">
        <v>0</v>
      </c>
      <c r="E3" s="47"/>
      <c r="F3" s="48"/>
      <c r="G3" s="48"/>
      <c r="I3" s="47"/>
      <c r="J3" s="48"/>
      <c r="K3" s="48"/>
      <c r="Q3" s="40"/>
    </row>
    <row r="4" spans="1:17" ht="15">
      <c r="A4" s="47"/>
      <c r="B4" s="47"/>
      <c r="C4" s="48"/>
      <c r="E4" s="47"/>
      <c r="F4" s="48"/>
      <c r="G4" s="48"/>
      <c r="I4" s="47"/>
      <c r="J4" s="61"/>
      <c r="K4" s="47"/>
      <c r="Q4" s="41"/>
    </row>
    <row r="5" spans="1:17">
      <c r="A5" s="47"/>
      <c r="B5" s="47"/>
      <c r="C5" s="47"/>
      <c r="E5" s="47"/>
      <c r="F5" s="48"/>
      <c r="G5" s="48"/>
      <c r="I5" s="47"/>
      <c r="J5" s="47"/>
      <c r="K5" s="47"/>
    </row>
    <row r="6" spans="1:17">
      <c r="A6" s="47"/>
      <c r="B6" s="47"/>
      <c r="C6" s="47"/>
      <c r="E6" s="47"/>
      <c r="F6" s="47"/>
      <c r="G6" s="48"/>
      <c r="I6" s="47"/>
      <c r="J6" s="47"/>
      <c r="K6" s="47"/>
      <c r="Q6" s="43"/>
    </row>
    <row r="7" spans="1:17" ht="15" thickBot="1">
      <c r="A7" s="47"/>
      <c r="B7" s="47"/>
      <c r="C7" s="54"/>
      <c r="E7" s="47"/>
      <c r="F7" s="47"/>
      <c r="G7" s="54"/>
      <c r="I7" s="47"/>
      <c r="J7" s="47"/>
      <c r="K7" s="47"/>
      <c r="Q7" s="14"/>
    </row>
    <row r="8" spans="1:17" ht="15.75" thickBot="1">
      <c r="A8" s="47"/>
      <c r="B8" s="50"/>
      <c r="C8" s="56">
        <f>SUM(B2:B3)-SUM(C2:C4)</f>
        <v>5728.7</v>
      </c>
      <c r="E8" s="47"/>
      <c r="F8" s="50"/>
      <c r="G8" s="56">
        <f>SUM(F2:F5)-SUM(G2:G6)</f>
        <v>0</v>
      </c>
      <c r="I8" s="47"/>
      <c r="J8" s="47"/>
      <c r="K8" s="49">
        <f>SUM(J2:J4)-SUM(K2:K4)</f>
        <v>0</v>
      </c>
      <c r="N8" s="14"/>
      <c r="Q8" s="14"/>
    </row>
    <row r="9" spans="1:17">
      <c r="A9" s="47"/>
      <c r="B9" s="48"/>
      <c r="C9" s="55"/>
      <c r="E9" s="47" t="s">
        <v>32</v>
      </c>
      <c r="F9" s="48"/>
      <c r="G9" s="60"/>
      <c r="I9" s="47">
        <v>13630</v>
      </c>
      <c r="J9" s="48"/>
      <c r="K9" s="48"/>
      <c r="Q9" s="14"/>
    </row>
    <row r="10" spans="1:17">
      <c r="A10" s="47"/>
      <c r="B10" s="48"/>
      <c r="C10" s="47"/>
      <c r="E10" s="47">
        <v>1362003</v>
      </c>
      <c r="F10" s="48"/>
      <c r="G10" s="59"/>
      <c r="I10" s="47">
        <v>1363000</v>
      </c>
      <c r="J10" s="48">
        <v>4440.62</v>
      </c>
      <c r="K10" s="62">
        <v>0</v>
      </c>
      <c r="Q10" s="14"/>
    </row>
    <row r="11" spans="1:17" ht="15" thickBot="1">
      <c r="A11" s="47"/>
      <c r="B11" s="47"/>
      <c r="C11" s="47"/>
      <c r="E11" s="47">
        <v>1361007</v>
      </c>
      <c r="F11" s="48">
        <v>2128.98</v>
      </c>
      <c r="G11" s="59">
        <v>0</v>
      </c>
      <c r="I11" s="47"/>
      <c r="J11" s="47"/>
      <c r="K11" s="62"/>
      <c r="Q11" s="14"/>
    </row>
    <row r="12" spans="1:17" ht="15.75" thickTop="1" thickBot="1">
      <c r="A12" s="47"/>
      <c r="B12" s="47"/>
      <c r="C12" s="54"/>
      <c r="E12" s="47">
        <v>1362003</v>
      </c>
      <c r="F12" s="48">
        <v>2517.5700000000002</v>
      </c>
      <c r="G12" s="59">
        <v>0</v>
      </c>
      <c r="I12" s="47"/>
      <c r="J12" s="47"/>
      <c r="K12" s="62"/>
      <c r="P12" s="46"/>
      <c r="Q12" s="14"/>
    </row>
    <row r="13" spans="1:17" ht="16.5" thickTop="1" thickBot="1">
      <c r="A13" s="47"/>
      <c r="B13" s="50"/>
      <c r="C13" s="57">
        <f>SUM(B9:B10)-SUM(C9:C10)</f>
        <v>0</v>
      </c>
      <c r="E13" s="47"/>
      <c r="F13" s="47"/>
      <c r="G13" s="47"/>
      <c r="I13" s="47"/>
      <c r="J13" s="47"/>
      <c r="K13" s="62"/>
      <c r="P13" s="14"/>
      <c r="Q13" s="14"/>
    </row>
    <row r="14" spans="1:17" ht="15">
      <c r="A14" s="47" t="s">
        <v>35</v>
      </c>
      <c r="B14" s="48"/>
      <c r="C14" s="55"/>
      <c r="E14" s="47"/>
      <c r="F14" s="47"/>
      <c r="G14" s="49"/>
      <c r="I14" s="47"/>
      <c r="J14" s="47"/>
      <c r="K14" s="62"/>
      <c r="P14" s="14"/>
      <c r="Q14" s="40"/>
    </row>
    <row r="15" spans="1:17" ht="15">
      <c r="A15" s="47">
        <v>1350005</v>
      </c>
      <c r="B15" s="48"/>
      <c r="C15" s="48"/>
      <c r="E15" s="47"/>
      <c r="F15" s="47"/>
      <c r="G15" s="47"/>
      <c r="I15" s="47"/>
      <c r="J15" s="47"/>
      <c r="K15" s="62"/>
      <c r="Q15" s="39"/>
    </row>
    <row r="16" spans="1:17">
      <c r="A16" s="47"/>
      <c r="B16" s="48"/>
      <c r="C16" s="48"/>
      <c r="E16" s="47"/>
      <c r="F16" s="47"/>
      <c r="G16" s="47"/>
      <c r="I16" s="47"/>
      <c r="J16" s="47"/>
      <c r="K16" s="62"/>
    </row>
    <row r="17" spans="1:17">
      <c r="A17" s="47"/>
      <c r="B17" s="48"/>
      <c r="C17" s="48"/>
      <c r="E17" s="47"/>
      <c r="F17" s="47"/>
      <c r="G17" s="47"/>
      <c r="I17" s="47"/>
      <c r="J17" s="47"/>
      <c r="K17" s="62"/>
      <c r="P17" s="16"/>
    </row>
    <row r="18" spans="1:17">
      <c r="A18" s="47"/>
      <c r="B18" s="48"/>
      <c r="C18" s="58"/>
      <c r="E18" s="47"/>
      <c r="F18" s="47"/>
      <c r="G18" s="54"/>
      <c r="I18" s="47"/>
      <c r="J18" s="47"/>
      <c r="K18" s="63"/>
      <c r="P18" s="16"/>
    </row>
    <row r="19" spans="1:17">
      <c r="A19" s="47"/>
      <c r="B19" s="48"/>
      <c r="C19" s="58"/>
      <c r="E19" s="47"/>
      <c r="F19" s="47"/>
      <c r="G19" s="54"/>
      <c r="I19" s="47"/>
      <c r="J19" s="47"/>
      <c r="K19" s="63"/>
      <c r="P19" s="16"/>
    </row>
    <row r="20" spans="1:17">
      <c r="A20" s="47"/>
      <c r="B20" s="48"/>
      <c r="C20" s="58"/>
      <c r="E20" s="47"/>
      <c r="F20" s="47"/>
      <c r="G20" s="54"/>
      <c r="I20" s="47"/>
      <c r="J20" s="47"/>
      <c r="K20" s="63"/>
      <c r="P20" s="16"/>
    </row>
    <row r="21" spans="1:17">
      <c r="A21" s="47"/>
      <c r="B21" s="48"/>
      <c r="C21" s="58"/>
      <c r="E21" s="47"/>
      <c r="F21" s="47"/>
      <c r="G21" s="54"/>
      <c r="I21" s="47"/>
      <c r="J21" s="47"/>
      <c r="K21" s="63"/>
      <c r="P21" s="16"/>
    </row>
    <row r="22" spans="1:17">
      <c r="A22" s="47"/>
      <c r="B22" s="48"/>
      <c r="C22" s="58"/>
      <c r="E22" s="47"/>
      <c r="F22" s="47"/>
      <c r="G22" s="54"/>
      <c r="I22" s="47"/>
      <c r="J22" s="47"/>
      <c r="K22" s="63"/>
      <c r="P22" s="16"/>
    </row>
    <row r="23" spans="1:17" ht="15" thickBot="1">
      <c r="A23" s="47"/>
      <c r="B23" s="48"/>
      <c r="C23" s="58"/>
      <c r="E23" s="47"/>
      <c r="F23" s="47"/>
      <c r="G23" s="54"/>
      <c r="I23" s="47"/>
      <c r="J23" s="47"/>
      <c r="K23" s="63"/>
      <c r="N23" s="16"/>
      <c r="P23" s="44"/>
    </row>
    <row r="24" spans="1:17" ht="15.75" thickBot="1">
      <c r="A24" s="47"/>
      <c r="B24" s="50"/>
      <c r="C24" s="56">
        <f>SUM(B14:B23)-SUM(C14:C23)</f>
        <v>0</v>
      </c>
      <c r="E24" s="47"/>
      <c r="F24" s="50"/>
      <c r="G24" s="56">
        <f>SUM(F9:F12)-SUM(G9:G11)</f>
        <v>4646.55</v>
      </c>
      <c r="I24" s="47"/>
      <c r="J24" s="50"/>
      <c r="K24" s="57">
        <f>SUM(J9:J10)-SUM(K9:K10)</f>
        <v>4440.62</v>
      </c>
      <c r="N24" s="16"/>
      <c r="P24" s="45"/>
      <c r="Q24" s="16"/>
    </row>
    <row r="26" spans="1:17">
      <c r="O26" s="45"/>
    </row>
    <row r="30" spans="1:17">
      <c r="C30" s="14"/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06d8f-6ac8-4d4b-898a-9b8a7bc1d116">
      <Terms xmlns="http://schemas.microsoft.com/office/infopath/2007/PartnerControls"/>
    </lcf76f155ced4ddcb4097134ff3c332f>
    <TaxCatchAll xmlns="eec51211-4e70-446f-ac4c-34342dd19df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8534A7A0B96B4C83348FD15B6D0298" ma:contentTypeVersion="14" ma:contentTypeDescription="Create a new document." ma:contentTypeScope="" ma:versionID="1b65b3812b40662eb1696e7a70da4c86">
  <xsd:schema xmlns:xsd="http://www.w3.org/2001/XMLSchema" xmlns:xs="http://www.w3.org/2001/XMLSchema" xmlns:p="http://schemas.microsoft.com/office/2006/metadata/properties" xmlns:ns2="55306d8f-6ac8-4d4b-898a-9b8a7bc1d116" xmlns:ns3="eec51211-4e70-446f-ac4c-34342dd19df9" targetNamespace="http://schemas.microsoft.com/office/2006/metadata/properties" ma:root="true" ma:fieldsID="1e17f4d1431f42b483f88d39a88f2343" ns2:_="" ns3:_="">
    <xsd:import namespace="55306d8f-6ac8-4d4b-898a-9b8a7bc1d116"/>
    <xsd:import namespace="eec51211-4e70-446f-ac4c-34342dd19d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06d8f-6ac8-4d4b-898a-9b8a7bc1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51211-4e70-446f-ac4c-34342dd19d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59f93d8-bad1-43f0-a56c-0a2b12f0acf7}" ma:internalName="TaxCatchAll" ma:showField="CatchAllData" ma:web="eec51211-4e70-446f-ac4c-34342dd19d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6F7A7D-829C-42CF-9BE2-20E255C6D4AB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55306d8f-6ac8-4d4b-898a-9b8a7bc1d116"/>
    <ds:schemaRef ds:uri="http://purl.org/dc/dcmitype/"/>
    <ds:schemaRef ds:uri="http://schemas.openxmlformats.org/package/2006/metadata/core-properties"/>
    <ds:schemaRef ds:uri="http://purl.org/dc/elements/1.1/"/>
    <ds:schemaRef ds:uri="eec51211-4e70-446f-ac4c-34342dd19df9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7F030B0-1394-4288-80DF-ECC63539B2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306d8f-6ac8-4d4b-898a-9b8a7bc1d116"/>
    <ds:schemaRef ds:uri="eec51211-4e70-446f-ac4c-34342dd19d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BDF0576-D055-4B73-B085-560E5834FE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10</vt:i4>
      </vt:variant>
    </vt:vector>
  </HeadingPairs>
  <TitlesOfParts>
    <vt:vector size="12" baseType="lpstr">
      <vt:lpstr>RECEITA</vt:lpstr>
      <vt:lpstr>Plan1</vt:lpstr>
      <vt:lpstr>RECEITA!Area_de_impressao</vt:lpstr>
      <vt:lpstr>RECEITA!g</vt:lpstr>
      <vt:lpstr>RECEITA!Print_Area_0</vt:lpstr>
      <vt:lpstr>RECEITA!Print_Area_0_0</vt:lpstr>
      <vt:lpstr>RECEITA!Print_Area_0_0_0</vt:lpstr>
      <vt:lpstr>RECEITA!Print_Area_0_0_0_0</vt:lpstr>
      <vt:lpstr>RECEITA!Print_Area_0_0_0_0_0</vt:lpstr>
      <vt:lpstr>RECEITA!Print_Area_0_0_0_0_0_0</vt:lpstr>
      <vt:lpstr>RECEITA!Print_Area_0_0_0_0_0_0_0</vt:lpstr>
      <vt:lpstr>RECEITA!Print_Area_0_0_0_0_0_0_0_0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Marcos André Abensur</dc:creator>
  <cp:keywords/>
  <dc:description/>
  <cp:lastModifiedBy>Kamilla Rayanne Costa Izel</cp:lastModifiedBy>
  <cp:revision/>
  <cp:lastPrinted>2026-11-04T15:17:05Z</cp:lastPrinted>
  <dcterms:created xsi:type="dcterms:W3CDTF">2017-08-21T15:52:33Z</dcterms:created>
  <dcterms:modified xsi:type="dcterms:W3CDTF">2026-11-04T15:32:57Z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0x010100618534A7A0B96B4C83348FD15B6D0298</vt:lpwstr>
  </property>
  <property fmtid="{D5CDD505-2E9C-101B-9397-08002B2CF9AE}" pid="3" name="MediaServiceImageTags">
    <vt:lpwstr/>
  </property>
</Properties>
</file>