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5. Maio/"/>
    </mc:Choice>
  </mc:AlternateContent>
  <xr:revisionPtr revIDLastSave="0" documentId="8_{F21F7457-A1B4-474B-A055-82E1E09EB32D}" xr6:coauthVersionLast="47" xr6:coauthVersionMax="47" xr10:uidLastSave="{00000000-0000-0000-0000-000000000000}"/>
  <bookViews>
    <workbookView xWindow="-24120" yWindow="-120" windowWidth="24240" windowHeight="13020" xr2:uid="{232A3B76-610C-4513-949E-A739DF78E07A}"/>
  </bookViews>
  <sheets>
    <sheet name="Serviços" sheetId="1" r:id="rId1"/>
  </sheets>
  <externalReferences>
    <externalReference r:id="rId2"/>
  </externalReferences>
  <definedNames>
    <definedName name="_xlnm._FilterDatabase" localSheetId="0" hidden="1">Serviços!$D$1:$D$185</definedName>
    <definedName name="_xlnm.Print_Area" localSheetId="0">Serviços!$A$1:$M$94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0" i="1" l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2" i="1"/>
  <c r="L71" i="1"/>
  <c r="L70" i="1"/>
  <c r="L69" i="1"/>
  <c r="L65" i="1"/>
  <c r="L64" i="1"/>
  <c r="L62" i="1"/>
  <c r="L61" i="1"/>
  <c r="L60" i="1"/>
  <c r="L59" i="1"/>
  <c r="L57" i="1"/>
  <c r="L56" i="1"/>
  <c r="L51" i="1"/>
  <c r="L50" i="1"/>
  <c r="L49" i="1"/>
  <c r="L48" i="1"/>
  <c r="L47" i="1"/>
  <c r="L46" i="1"/>
  <c r="L45" i="1"/>
  <c r="L44" i="1"/>
  <c r="L43" i="1"/>
  <c r="L42" i="1"/>
  <c r="L41" i="1"/>
  <c r="L39" i="1"/>
  <c r="L37" i="1"/>
  <c r="L36" i="1"/>
  <c r="L34" i="1"/>
  <c r="L33" i="1"/>
  <c r="L32" i="1"/>
  <c r="L31" i="1"/>
  <c r="L28" i="1"/>
  <c r="L26" i="1"/>
  <c r="L24" i="1"/>
  <c r="L23" i="1"/>
  <c r="L22" i="1"/>
  <c r="L21" i="1"/>
  <c r="L17" i="1"/>
  <c r="L13" i="1"/>
  <c r="L12" i="1"/>
  <c r="L11" i="1"/>
  <c r="L10" i="1"/>
  <c r="L8" i="1"/>
  <c r="L7" i="1"/>
  <c r="A2" i="1"/>
</calcChain>
</file>

<file path=xl/sharedStrings.xml><?xml version="1.0" encoding="utf-8"?>
<sst xmlns="http://schemas.openxmlformats.org/spreadsheetml/2006/main" count="511" uniqueCount="362">
  <si>
    <t>ORDEM CRONOLÓGICA DE PAGAMENTOS – PGJ/AM</t>
  </si>
  <si>
    <r>
      <t xml:space="preserve">ORDEM CRONOLÓGICA DE PAGAMENTOS DE </t>
    </r>
    <r>
      <rPr>
        <b/>
        <sz val="14"/>
        <color theme="4" tint="-0.249977111117893"/>
        <rFont val="Arial"/>
        <family val="2"/>
      </rPr>
      <t>PRESTAÇÃO DE SERVIÇOS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</si>
  <si>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</si>
  <si>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</si>
  <si>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</si>
  <si>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</si>
  <si>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</si>
  <si>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</si>
  <si>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</si>
  <si>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</si>
  <si>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</si>
  <si>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</si>
  <si>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</si>
  <si>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</si>
  <si>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</si>
  <si>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MAIO</t>
  </si>
  <si>
    <t>MASTER DESENVOLVIMENTO LTDA</t>
  </si>
  <si>
    <t>Liquidação da NE nº 2026NE0000149 - Ref. a serviços relativos a 03 postos de Cerimonialistas(CBO 3548-25) (004/2026-MP/PGJ) no mês de MARÇO/2026. Conforme NF-nº 18 e demais documentos no SEI 2026.008506.</t>
  </si>
  <si>
    <t>18/2026</t>
  </si>
  <si>
    <t>830/2026</t>
  </si>
  <si>
    <t>2026.008506</t>
  </si>
  <si>
    <t>EYES NWHERE SISTEMAS INTELIGENTES DE IMAGEM LTDA</t>
  </si>
  <si>
    <t>Liquidação da NE nº 2026NE0000031 - Ref. a serviço de acesso dedicado a internet (Anti-DDoS) (033/2021-MP/PGJ - 4ºT.A.) no mês de FEVEREIRO/2026, conforme NF-nº 2195 e demais documentos no SEI 2026.006185.</t>
  </si>
  <si>
    <t>2195/2026</t>
  </si>
  <si>
    <t>831/2026</t>
  </si>
  <si>
    <t>2026.006185</t>
  </si>
  <si>
    <t>SERVICO AUTONOMO DE AGUA E ESGOTO DE ITACOATIARA</t>
  </si>
  <si>
    <t>Liquidação da NE nº 2025NE0000054 - Ref. serviços de fornecimento de água potável a sede da PGJ-AM Itacoatiara (CA 005/2022-MP/PGJ) relativo a Abril/2026, conforme FATURA nº 23074- 04/2026 e documentos no SEI 2026.009145.</t>
  </si>
  <si>
    <t>FATURA 23074004/2026</t>
  </si>
  <si>
    <t>832/2026</t>
  </si>
  <si>
    <t>2026.009145</t>
  </si>
  <si>
    <t>MANAUS AMBIENTAL S A</t>
  </si>
  <si>
    <t>Liquidação da NE nº 2025NE0001643 - Ref. serviço de fornecimento de água (CA 006/2023 - MP/PGJ) relativo a JUNHO/2025,com faturas individuais, conforme Fatura nº 19322925 e documentos no SEI 2025.015847.</t>
  </si>
  <si>
    <t>FATURA 1932292506/2025</t>
  </si>
  <si>
    <t>833/2026</t>
  </si>
  <si>
    <t>2025.015847</t>
  </si>
  <si>
    <t>Liquidação da NE nº 2025NE0001643 - Ref. serviço de fornecimento de água (CA 006/2023 - MP/PGJ) relativo a JUNHO/2025,com faturas individuais, conforme Fatura nº 12676390 e documentos no SEI 2025.015847.</t>
  </si>
  <si>
    <t>FATURA 12676390006/2025</t>
  </si>
  <si>
    <t>834/2026</t>
  </si>
  <si>
    <t>Liquidação da NE nº 2025NE0001643 - Ref. serviço de fornecimento de água (CA 006/2023 - MP/PGJ) relativo a JUNHO/2025,com faturas individuais, conforme Fatura nº 11242507 e documentos no SEI 2025.015847.</t>
  </si>
  <si>
    <t>FATURA 11242507006/2025</t>
  </si>
  <si>
    <t>835/2026</t>
  </si>
  <si>
    <t>Liquidação da NE nº 2025NE0001643 - Ref. serviço de fornecimento de água (CA 006/2023 - MP/PGJ) relativo a JUNHO/2025,com faturas individuais, conforme Fatura nº 12676632 e documentos no SEI 2025.015847.</t>
  </si>
  <si>
    <t>FATURA 12676632006/2025</t>
  </si>
  <si>
    <t>836/2026</t>
  </si>
  <si>
    <t>Liquidação da NE nº 2026NE0000595 - Ref. serviço de fornecimento de água (CA 006/2023 - MP/PGJ) relativo a JUNHO/2025,com faturas individuais, conforme Fatura nº 12676632 e documentos no SEI 2025.015847.</t>
  </si>
  <si>
    <t>837/2026</t>
  </si>
  <si>
    <t>ALELO S.A.</t>
  </si>
  <si>
    <t>Liquidação da NE nº 2026NE0000423 - Ref. a prestação de serviço de administração, gerenciamento e fornecimento de vale-alimentação no mês de MAIO/2026, NF 5944908, conf. documentos no 2026.010778.</t>
  </si>
  <si>
    <t>5944908/2026</t>
  </si>
  <si>
    <t>851/2026</t>
  </si>
  <si>
    <t>2026.010778</t>
  </si>
  <si>
    <t>Liquidação da NE nº 2026NE0000709 - Ref. a prestação de serviço de administração, gerenciamento e fornecimento de vale-alimentação no mês de MAIO/2026, NF 5944908, conf. documentos no 2026.010778.</t>
  </si>
  <si>
    <t>852/2026</t>
  </si>
  <si>
    <t>BRASOFTWARE INFORMATICA LTDA</t>
  </si>
  <si>
    <t>Liquidação da NE nº 2026NE0000370 - Fornecimento de subscrição de licenças de uso da plataforma de softwares Microsoft 365, pelo período de 36 (trinta e seis) meses, com suporte técnico, visando atender as necessidades da Procuradoria-Geral de Justiça do Estado do Amazonas (CA 031/2024 - MP/PGJ). NF-n° 779432 e demais documentos no SEI 2026.010318.</t>
  </si>
  <si>
    <t>779432/2026</t>
  </si>
  <si>
    <t>857/2026</t>
  </si>
  <si>
    <t>2026.010318</t>
  </si>
  <si>
    <t>PRIME CONSULTORIA E ASSESSORIA EMPRESARIAL LTDA</t>
  </si>
  <si>
    <t>Liquidação da NE nº 2026NE0000011- Ref. ao Serviço de gerenciamento de frota - CONSUMO (CA N° 007/2023-MP/PGJ) referente Março/2026, conforme a NF-e n° 0157557 e documentos no PI-SEI 2026.008446.</t>
  </si>
  <si>
    <t>0157557/2026</t>
  </si>
  <si>
    <t>858/2026</t>
  </si>
  <si>
    <t>2026.008446</t>
  </si>
  <si>
    <t>Liquidação da NE nº 2026NE0000379 - Ref. ao Serviço de gerenciamento de frota - SERVIÇO (CA N° 007/2023-MP/PGJ) referente  Março/2026, conforme a NF-e n° 0157558 e documentos no PI-SEI 2026.008446.</t>
  </si>
  <si>
    <t>0157558/2026</t>
  </si>
  <si>
    <t>859/2026</t>
  </si>
  <si>
    <t>2KS AGENCIA DIGITAL PUBLICIDADE LTDA</t>
  </si>
  <si>
    <t>Liquidação da NE nº 2026NE0000046 - Ref. a prestação de serviços de clipping digital e mailing (CA 019/2024 - MP/PGJ) referente ao período de 26/03/2026 à 26/04/2026, conforme NF n° 972 e demais documentos no SEI 2026.004018.</t>
  </si>
  <si>
    <t>972/2026</t>
  </si>
  <si>
    <t>887/2026</t>
  </si>
  <si>
    <t>2026.009778</t>
  </si>
  <si>
    <t>MARIA DE FATIMA RODRIGUES</t>
  </si>
  <si>
    <t>Liquidação da NE nº 2025NE0001870 - Ref. a quisição, sob demanda, de arranjos de flores naturais, para atender os eventos oficiais, e coroas de flores em ocasiões fúnebres (009/2025-MP/PGJ), conforme NF-nº 118 e demais documentos no SEI 2026.007054.</t>
  </si>
  <si>
    <t>118/2026</t>
  </si>
  <si>
    <t>889/2026</t>
  </si>
  <si>
    <t>2026.007054</t>
  </si>
  <si>
    <t>TELEFONICA BRASIL S.A.</t>
  </si>
  <si>
    <t>Liquidação da NE nº 2026NE0000030 - Ref. prestação de Serviços Móvel Pessoal – SMP (CA 016/2023 - MP/PGJ 2º TA) relativo a DEZEMBRO/25, boleto 202604230000992356 conforme documentos no SEI 2026.000088.</t>
  </si>
  <si>
    <t>BOLETO 202604230000992356001/2026</t>
  </si>
  <si>
    <t>890/2026</t>
  </si>
  <si>
    <t>2026.000088</t>
  </si>
  <si>
    <t>Liquidação da NE nº 2026NE0000030 - Ref. prestação de Serviços Móvel Pessoal – SMP (CA 016/2023 - MP/PGJ 2º TA) relativo a JANEIRO/26 conforme NFCOM 11 e demais documentos no SEI 2026.003990.</t>
  </si>
  <si>
    <t>011/2026</t>
  </si>
  <si>
    <t>891/2026</t>
  </si>
  <si>
    <t>2026.003990</t>
  </si>
  <si>
    <t>Liquidação da NE nº 2026NE0000030 - Ref. prestação de Serviços Móvel Pessoal – SMP (CA 016/2023 - MP/PGJ 2º TA) relativo a FEVEREIRO/26 conforme documentos no SEI 2026.009299.</t>
  </si>
  <si>
    <t>010/2026</t>
  </si>
  <si>
    <t>892/2026</t>
  </si>
  <si>
    <t>2026.009299</t>
  </si>
  <si>
    <t xml:space="preserve"> F. A. DOS SANTOS JUNIOR LTDA</t>
  </si>
  <si>
    <t>Liquidação da NE nº 2026NE0000060 - Referente ao fornecimento de 821 (oitocentos e vinte e um) garrafões de água mineral (C.A. 022/2023-MP/PGJ - 3ºT.A.), conforme NF-n° 1184, e demais documentos no SEI 2026.010482.</t>
  </si>
  <si>
    <t>1184/2026</t>
  </si>
  <si>
    <t>893/2026</t>
  </si>
  <si>
    <t>2026.010482</t>
  </si>
  <si>
    <t>Liquidação da NE nº 2025NE0001870 - Ref. aquisição, sob demanda, de arranjos de flores naturais, para atender os eventos oficiais, e coroas de flores em ocasiões fúnebres (009/2025-MP/PGJ), conforme NF-nº 119 e demais documentos no SEI 2026.007059.</t>
  </si>
  <si>
    <t>119/2026</t>
  </si>
  <si>
    <t>894/2026</t>
  </si>
  <si>
    <t>2026.007059</t>
  </si>
  <si>
    <t>E. F. GOMES PERSIANAS</t>
  </si>
  <si>
    <t>Liquidação da NE nº 2026NE0000235 - Ref. prestação de serv., sob demanda, de confecção, fornecimento e instalação de PERSIANAS CONVENCIONAIS EM PVC e PERSIANAS DO TIPO "ROLL-ON", destinadas para PJ de Iranduba- MP/PGJ. Conforme NFS-nº 1020267 documentos no SEI 2026.009534.</t>
  </si>
  <si>
    <t>1020267/2026</t>
  </si>
  <si>
    <t>897/2026</t>
  </si>
  <si>
    <t>2026.009534</t>
  </si>
  <si>
    <t>A S PINTO</t>
  </si>
  <si>
    <t>Liquidação da NE nº 2025NE0001183 - Ref. a prestação ao serviço de operação de equipamentos de som e vídeo com gravação e transmissão via canal no youtube nas sessões ordinária e extraordinária dos Órgãos Colegiados, ref. a ABRIL/2026, conforme NF-nº 133 e demais documentos no SEI 2026.010354.</t>
  </si>
  <si>
    <t>133/2026</t>
  </si>
  <si>
    <t>906/2026</t>
  </si>
  <si>
    <t>2026.010354</t>
  </si>
  <si>
    <t>Liquidação da NE nº 2026NE0000056 - Ref. a prestação ao serviço de operação de equipamentos de som e vídeo com gravação e transmissão via canal no youtube nas sessões ordinária e extraordinária dos Órgãos Colegiados, ref. a ABRIL/2026, conforme NF-nº 133 e demais documentos no SEI 2026.010354.</t>
  </si>
  <si>
    <t>907/2026</t>
  </si>
  <si>
    <t>EMPRESA BRASILEIRA DE CORREIOS E TELEGRAFOS</t>
  </si>
  <si>
    <t>Liquidação da NE nº 2026NE0000040 - Ref. serviços e venda de produtos postais (CA 035/2021-MP/PGJ - 3° TA), no período do mês de ABRIL/26 , conforme Fatura nº 85073 e documentos no SEI 2026.010580.</t>
  </si>
  <si>
    <t>FATURA 85073/2026</t>
  </si>
  <si>
    <t>908/2026</t>
  </si>
  <si>
    <t>2026.010580</t>
  </si>
  <si>
    <t>CREDENCIAL ENGENHARIA LTDA ME</t>
  </si>
  <si>
    <t>Liquidação da NE nº 2026NE0000422 - Ref. aos serviços relativos a impermeabilização da calha de concreto da Ouvidoria do MPAM, conf. NF-n° 15  e documentos no SEI 2026.009918.</t>
  </si>
  <si>
    <t>15/2026</t>
  </si>
  <si>
    <t>909/2026</t>
  </si>
  <si>
    <t>2026.009918</t>
  </si>
  <si>
    <t>Liquidação da NE nº 2026NE0000030 - Ref. prestação de Serviços Móvel Pessoal – SMP (CA 016/2023 - MP/PGJ 2º TA) relativo a MARÇO/2026 conforme documentos no SEI 2026.011159.</t>
  </si>
  <si>
    <t>FATURA 202605050001007583003/2026</t>
  </si>
  <si>
    <t>911/2026</t>
  </si>
  <si>
    <t>2026.011159</t>
  </si>
  <si>
    <t>CASA NOVA ENGENHARIA E CONSULTORIA LTDA  ME</t>
  </si>
  <si>
    <t>Liquidação da NE nº 2025NE0000013 - Ref. a serviço de manutenção preventiva e corretiva da ETE (C.A. 008/2021-MP/PGJ - 4ºT.A.), ref. Abril/2026, conforme NF n° 371 (corretiva) e documentos no SEI 2026.009907.</t>
  </si>
  <si>
    <t>371/2026</t>
  </si>
  <si>
    <t>917/2026</t>
  </si>
  <si>
    <t>2026.009907</t>
  </si>
  <si>
    <t>Liquidação da NE nº 2025NE0000717 - Ref. a serviço de manutenção preventiva e corretiva da ETE (C.A. 008/2021-MP/PGJ - 4ºT.A.), ref. Abril/2026, conforme NF n° 371 (corretiva) e documentos no SEI 2026.009907.</t>
  </si>
  <si>
    <t>918/2026</t>
  </si>
  <si>
    <t>Liquidação da NE nº 2025NE0000883 - Ref. a serviço de manutenção preventiva e corretiva da ETE (C.A. 008/2021-MP/PGJ - 4ºT.A.), ref. Abril/2026, conforme NF n° 371 (corretiva) e documentos no SEI 2026.009907.</t>
  </si>
  <si>
    <t>919/2026</t>
  </si>
  <si>
    <t>Liquidação da NE nº 2025NE0000883 - Ref. a serviço de manutenção preventiva e corretiva da ETE (C.A. 008/2021-MP/PGJ - 4ºT.A.), ref. Abril/2026, conforme NF n° 372 e documentos no SEI 2026.009924.</t>
  </si>
  <si>
    <t>372/2026</t>
  </si>
  <si>
    <t>920/2026</t>
  </si>
  <si>
    <t>2026.009924</t>
  </si>
  <si>
    <t>Liquidação da NE nº 2026NE0000035 - Ref. a serviço de manutenção preventiva e corretiva da ETE (C.A. 008/2021-MP/PGJ - 4ºT.A.), ref. Abril/2026, conforme NF n° 372 e documentos no SEI 2026.009924.</t>
  </si>
  <si>
    <t>921/2026</t>
  </si>
  <si>
    <t>COENCIL EMPREENDIMENTOS IMOBILIÁRIOS LTDA</t>
  </si>
  <si>
    <t>Liquidação da NE nº 2026NE0000760 - Ref. a reembolso de valores pagos pela COENCIL-Empreendimentos Imobiliários Ltda (CA 015/2025 MP/PGJ). Contas de água de 01 a 03/2026 conforme documentos contidos no SEI 2026.006521.</t>
  </si>
  <si>
    <t>FATURAS 001003/2026</t>
  </si>
  <si>
    <t>922/2026</t>
  </si>
  <si>
    <t>2026.006521</t>
  </si>
  <si>
    <t>CONTEMPORANEO FESTAS E EVENTOS LTDA</t>
  </si>
  <si>
    <t>Liquidação da NE nº 2026NE0000723 - Ref. a prestação de serviço de buffet, para fornecimento de coffee break, destinado a atender 30 pessoas/dia, totalizando 60 pessoas  durante a competências sócios emocionais para uma cultura organizacional de cooperação introdução á comunicação não violenta, conf. NF-nº 90 e demais documentos no SEI 2026.011430.</t>
  </si>
  <si>
    <t>90/2026</t>
  </si>
  <si>
    <t>923/2026</t>
  </si>
  <si>
    <t>2026.011430</t>
  </si>
  <si>
    <t>PREVILEMOS LTDA - ADMINISTRADORA E CORRETORA DE SEGUROS</t>
  </si>
  <si>
    <t>Liquidação da NE nº 2025NE0001775 - Ref.a prestação de seguro coletivo contra acidentes pessoais de Residentes Jurídicos (CA 007/2023-MP/PGJ) referente ao período de 01/04/2026 à 01/05/2026,  conforme Fatura nº 32 e demais documentos no SEI 2026.011114.</t>
  </si>
  <si>
    <t>FATURA 005/2026</t>
  </si>
  <si>
    <t>924/2026</t>
  </si>
  <si>
    <t>2026.011114</t>
  </si>
  <si>
    <t>VR BENEFICIOS E SERVICOS DE PROCESSAMENTO S.A</t>
  </si>
  <si>
    <t>Liquidação da NE nº 2026NE0000026 - Ref. a prestação de serviço do sistema informatizado de registro e controle de ponto eletrônico, em ambiente web, para a Procuradoria-Geral de Justiça (CA 008/2025 - MP/PGJ - 1ºT.A.). NF-n° 103211, competência de ABRIL/2026 e demais documentos no SEI 2026.010605.</t>
  </si>
  <si>
    <t>103211/2026</t>
  </si>
  <si>
    <t>925/2026</t>
  </si>
  <si>
    <t>2026.010605</t>
  </si>
  <si>
    <t>MOVX TECNOLOGIA LTDA</t>
  </si>
  <si>
    <t>Liquidação da NE nº 2026NE0000388 - Ref. a fornecimento de 01 (uma) licença de uso do software Freepik, plano Premium. Vigência: 12 (doze) meses conforme NFS-e n° 79 e documentos no PI-SEI  2026.010607.</t>
  </si>
  <si>
    <t>79/2026</t>
  </si>
  <si>
    <t>929/2026</t>
  </si>
  <si>
    <t>2026.010607</t>
  </si>
  <si>
    <t>SERVIX INFORMÁTICA LTDA</t>
  </si>
  <si>
    <t>Liquidação da NE nº 2026NE0000055 - Ref. a prestação de serviço de solução de firewall de próxima geração em alta disponibilidade, com monitoramento (CA 004/2023-MP/PGJ - 1ºT.A.) ref. a FEVEREIRO/2026 (parcela 29 de 48) conforme NFS-e n° 148 e demais documentos no SEI 2026.007503.</t>
  </si>
  <si>
    <t>148/2026</t>
  </si>
  <si>
    <t>930/2026</t>
  </si>
  <si>
    <t>2026.007503</t>
  </si>
  <si>
    <t>Liquidação da NE nº 2026NE0000055 - Ref. a prestação de serviço de solução de firewall de próxima geração em alta disponibilidade, com monitoramento (CA 004/2023-MP/PGJ - 1ºT.A.) ref. a FEVEREIRO/2026 (parcela 29 de 48) conforme NFS-e n° 149 e demais documentos no SEI 2026.007503.</t>
  </si>
  <si>
    <t>149/2026</t>
  </si>
  <si>
    <t>931/2026</t>
  </si>
  <si>
    <t>Liquidação da NE nº 2026NE0000055 - Ref. a prestação de serviço de solução de firewall de próxima geração em alta disponibilidade, com monitoramento (CA 004/2023-MP/PGJ - 1ºT.A.) ref. a MARÇO/2026 (parcela 30 de 48) conforme NFS-e n° 152 e demais documentos no SEI 2026.009750.</t>
  </si>
  <si>
    <t>152/2026</t>
  </si>
  <si>
    <t>932/2026</t>
  </si>
  <si>
    <t>2026.009750</t>
  </si>
  <si>
    <t>Liquidação da NE nº 2026NE0000055 - Ref. a prestação de serviço de solução de firewall de próxima geração em alta disponibilidade, com monitoramento (CA 004/2023-MP/PGJ - 1ºT.A.) ref. a MARÇO/2026 (parcela 30 de 48) conforme NFS-e n° 153 e demais documentos no SEI 2026.009750.</t>
  </si>
  <si>
    <t>153/2026</t>
  </si>
  <si>
    <t>933/2026</t>
  </si>
  <si>
    <t xml:space="preserve"> G REFRIGERAÇAO COM E SERV DE REFRIGERAÇAO LTDA  ME</t>
  </si>
  <si>
    <t>Liquidação da NE nº 2026NE0000003 - Ref. serv. manutenção preventiva e corretiva no sistema de refrigeração (CA 025/2022 MP/PGJ  3º TA) relativo a Abril - 2026 conforme NFS-nº 48 e documentos no SEI 2026.010457.</t>
  </si>
  <si>
    <t>48/2026</t>
  </si>
  <si>
    <t>934/2026</t>
  </si>
  <si>
    <t>2026.010457</t>
  </si>
  <si>
    <t>Liquidação da NE nº 2026NE0000160 - Ref. ao serviços de engenharia, visando atender o serviço de manutenção predial com fornecimento de materias da Promotoria de Justiça de Itapiranga/AM (CA 001/26), ref. a ABRIL/2026. Conf. NF-n° 19 e documentos no SEI 2026.009919.</t>
  </si>
  <si>
    <t>19/2026</t>
  </si>
  <si>
    <t>939/2026</t>
  </si>
  <si>
    <t>2026.009919</t>
  </si>
  <si>
    <t>Liquidação da NE nº 2026NE0000680 - Referente à prestação de serviços buffet durante a solenidade de certificação do Projeto REDE PCD, conf. NF-nº 78 e demais documentos contidos no SEI 2026.011058.</t>
  </si>
  <si>
    <t>78/2026</t>
  </si>
  <si>
    <t>940/2026</t>
  </si>
  <si>
    <t>2026.011058</t>
  </si>
  <si>
    <t xml:space="preserve"> CONTEMPORANEO FESTAS E EVENTOS LTDA</t>
  </si>
  <si>
    <t>Liquidação da NE  nº 2026NE0000501 - Referente à prestação de serviços de buffet, nos dias 25 e 26/03/2026, durante a realização do ciclo de palestras, conf. NF-nº 48 e demais documentos contidos no SEI 2026.011067.</t>
  </si>
  <si>
    <t>951/2026</t>
  </si>
  <si>
    <t>2026.011067</t>
  </si>
  <si>
    <t>Liquidação da NE nº 2026NE0000515 - Ref. a prestação de serviço de buffet, para fornecimento de caffee break, destinado a atender 30 pessoas/dia, totalizando 60 pessoas  durante a competências sócios emocionais para uma cultura organizacional de cooperação introdução à comunicação não violenta, conf. NF-nº 64 e demais documentos no SEI 2026.011063.</t>
  </si>
  <si>
    <t>64/2026</t>
  </si>
  <si>
    <t>952/2026</t>
  </si>
  <si>
    <t>2026.011063</t>
  </si>
  <si>
    <t>CONSELHO REGIONAL DE ENGENHARIA E AGRONOMIA DO ESTADO DO AMAZONAS</t>
  </si>
  <si>
    <t>Liquidação da NE nº 2026NE0000394 - Ref. ao pagamento de ART da atividade de Reforma da Edificação das Promotorias de Justiça da Comarca de Tabatinga, doc 29091288307291594-8, conf. documentos no SEI 2026.011903.</t>
  </si>
  <si>
    <t>BOLETO 1770/2026</t>
  </si>
  <si>
    <t>953/2026</t>
  </si>
  <si>
    <t>2026.011903</t>
  </si>
  <si>
    <t>FUNDO DE MODERNIZACAO E REAPARELHAMENTO DO PODER JUDICIARIO ESTADUAL - FUNJEAM - MANAUS</t>
  </si>
  <si>
    <t>Liquidação da NE nº 2026NE0000343 - Ref. a  CESSÃO ONEROSA DE USO DE BEM IMÓVEL N° 03/2026-TJAM, referente a Abril/2026, conforme documentos do SEI 2026.011465.</t>
  </si>
  <si>
    <t>MEMORANDO 110/2026 - TJAM</t>
  </si>
  <si>
    <t>954/2026</t>
  </si>
  <si>
    <t>2026.011465</t>
  </si>
  <si>
    <t>PROJELITE SOLUCOES TECNOLOGICAS LTDA</t>
  </si>
  <si>
    <t>Liquidação da NE nº 2025NE0000459 - Ref. à prestação de serviço de ativação de assinatura de banco de imagens Envato Elements, Plano Team Core, com 3 (três) usuários, pelo período de 12 (doze) meses, (CC 002/2025-MP/PGJ)  a partir de Março/2026, conforme NFS-nº 9  e documentos no SEI 2026.010774.</t>
  </si>
  <si>
    <t>009/2026</t>
  </si>
  <si>
    <t>956/2026</t>
  </si>
  <si>
    <t>2026.010774</t>
  </si>
  <si>
    <t>Liquidação da NE nº 2026NE0000401 - Ref. à prestação de serviço de ativação de assinatura de banco de imagens Envato Elements, Plano Team Core, com 3 (três) usuários, pelo período de 12 (doze) meses, (CC 002/2025-MP/PGJ)  a partir de Março/2026, conforme NFS-nº 9  e documentos no SEI 2026.010774.</t>
  </si>
  <si>
    <t>957/2026</t>
  </si>
  <si>
    <t xml:space="preserve"> AMAZONAS ENERGIA S.A</t>
  </si>
  <si>
    <t>Liquidação da NE nº 2026NE0000053 - Ref. serviço de fornecimento de energia elétrica dos Prédios Sede, Anexo Administrativo e Unidade da Belo Horizonte (CA 004/2024-MP/PGJ) relativo a ABRIL/2026, conforme Fatura nº 869937.04/2026.00&amp;#8203; e documentos no SEI 2026.010845.</t>
  </si>
  <si>
    <t xml:space="preserve">FATURA 100055004/2026 
</t>
  </si>
  <si>
    <t>959/2026</t>
  </si>
  <si>
    <t>2026.010845</t>
  </si>
  <si>
    <t xml:space="preserve"> JF ENGENHARIA E SERVICOS ESPECIALIZADOS LTDA</t>
  </si>
  <si>
    <t>Liquidação da NE nº 2026NE0000005 - Ref. prestação de serviços continuados de limpeza e conservação, higienização, serviços de copa, garçom, lavagem de veículos, jardinagem, manutenção predial com fornecimento de materiais e equipamentos, (CA 018/2025-MP/PGJ) relativo a Abril/2026, conforme NFS-nº 479 e documentos no SEI 2026.011041.</t>
  </si>
  <si>
    <t>479/2026</t>
  </si>
  <si>
    <t>960/2026</t>
  </si>
  <si>
    <t>2026.011041</t>
  </si>
  <si>
    <t>Liquidação da NE nº 2026NE0000555 - Ref. prestação de serviços continuados de limpeza e conservação, higienização, serviços de copa, garçom, lavagem de veículos, jardinagem, manutenção predial com fornecimento de materiais e equipamentos, (CA 018/2025-MP/PGJ) relativo a Abril/2026, conforme NFS-nº 479 e documentos no SEI 2026.011041.</t>
  </si>
  <si>
    <t>961/2026</t>
  </si>
  <si>
    <t>MACRO SERVICOS CONSERVACAO E LIMPEZA LTDA</t>
  </si>
  <si>
    <t>Liquidação da NE nº 2026NE0000058 - Ref. serviço continuados de limpeza, conservação e higienização, no mês de Abril/2026, conforme NF-nº  193 e documentos no SEI 2026.010749.</t>
  </si>
  <si>
    <t>193/2026</t>
  </si>
  <si>
    <t>962/2026</t>
  </si>
  <si>
    <t>2026.010749</t>
  </si>
  <si>
    <t xml:space="preserve"> MASTER DESENVOLVIMENTO LTDA</t>
  </si>
  <si>
    <t>Liquidação da NE nº 2026NE0000149 - Ref. à serviços relativos a 03 postos de Cerimonialistas(CBO 3548-25) (004/2026-MP/PGJ) no mês de ABRIL/2026. Conforme NF-nº 19 e demais documentos no SEI 2026.011238.</t>
  </si>
  <si>
    <t>963/2026</t>
  </si>
  <si>
    <t>2026.011238</t>
  </si>
  <si>
    <t>Liquidação da NE nº 2026NE0000008 - Ref. serviço de fornecimento de água (CA 006/2023 - MP/PGJ) relativo a MARÇO/2026, fatura agrupada Fatura nº 1223901/2026 e documentos no SEI 2026.003506.</t>
  </si>
  <si>
    <t>FATURA 1223901003/2026</t>
  </si>
  <si>
    <t>964/2026</t>
  </si>
  <si>
    <t>2026.009406</t>
  </si>
  <si>
    <t>Liquidação da NE nº 2026NE0000008 - Ref. serviço de fornecimento de água (CA 006/2023 - MP/PGJ) relativo a Abril/2026, fatura agrupada Fatura nº  1526715 / 2026 e documentos no SEI 2026.011731.</t>
  </si>
  <si>
    <t>FATURA 1523715004/2026</t>
  </si>
  <si>
    <t>965/2026</t>
  </si>
  <si>
    <t>2026.011731</t>
  </si>
  <si>
    <t xml:space="preserve">Liquidação da NE nº 2026NE0000394  - Ref. ao pagamento de ART da atividade do laudo de avaliação de imóvel solicitado pela 62ª Promotoria., doc 29091288307292856-0, conf. documentos no SEI 2026.011958. </t>
  </si>
  <si>
    <t>000290912883072928560/2026</t>
  </si>
  <si>
    <t>974/2026</t>
  </si>
  <si>
    <t>2026.011958</t>
  </si>
  <si>
    <t>MAPFRE SEGUROS GERAIS S/A</t>
  </si>
  <si>
    <t>Liquidação da NE nº 2026NE0000439 - Ref. a prestação do serviço de seguro da frota de veículos, por 12 (doze) meses a contar de 24.03.2026 (CA. 010/2023 - MP/PGJ), conforme os documentos no SEI 2026.008339.</t>
  </si>
  <si>
    <t>RECIBO 005/2026</t>
  </si>
  <si>
    <t>976/2026</t>
  </si>
  <si>
    <t>2026.008339</t>
  </si>
  <si>
    <t>CERRADO VIAGENS LTDA</t>
  </si>
  <si>
    <t>Liquidação da NE nº 2026NE0000057 -  Ref. a prestação de serviço de emissão, reserva e remarcação de bilhetes para voos nacionais e internacionais (C.A. N° 019/2023 - MP/PGJ - 3ºT.A.) referente a ABRIL/2026, conforme Fatura Nº 16856 e demais documentos contidos no SEI 2026.010609.</t>
  </si>
  <si>
    <t>FATURA 16856/2026</t>
  </si>
  <si>
    <t>977/2026</t>
  </si>
  <si>
    <t>2026.010609</t>
  </si>
  <si>
    <t>LINK CARD ADMINISTRADORA DE BENEFICIOS EIRELI EPP</t>
  </si>
  <si>
    <t>Liquidação da NE nº 2026NE0000239 - Ref. prestação do serviços de abastecimentos (CA 001/2024-MP/PGJ), ref. a ABRIL/2026 conforme NFS-e n° 0287690 e documentos no SEI 2026.011145.</t>
  </si>
  <si>
    <t>0287690/2026</t>
  </si>
  <si>
    <t>978/2026</t>
  </si>
  <si>
    <t>2026.011145</t>
  </si>
  <si>
    <t>PRODAM PROCESSAMENTO DE DADOS AMAZONAS S A</t>
  </si>
  <si>
    <t>Liquidação da NE nº 2026NE0000153 - Ref. serviço execução de Sistema Prodam RH (CA 002/2025– MP/PGJ), referente ao mês de Abril/2026, conforme NFS-nº 2088 e documentos no SEI 2026.010467.</t>
  </si>
  <si>
    <t>2088/2026</t>
  </si>
  <si>
    <t>979/2026</t>
  </si>
  <si>
    <t>2026.010467</t>
  </si>
  <si>
    <t>Liquidação da NE nº 2026NE0000039 - Ref. serviços do Sistema AJURI, Contrato nº 012/2021 e 4º TA, competência março/2026, conforme NF nº 1655 e documentos no SEI 2026.007801.</t>
  </si>
  <si>
    <t>1655/2026</t>
  </si>
  <si>
    <t>980/2026</t>
  </si>
  <si>
    <t>2026.007801</t>
  </si>
  <si>
    <t>AMBAR ENERGIA AMAZONAS S.A.</t>
  </si>
  <si>
    <t>Liquidação da NE nº 2026NE0000052 - Ref. serviço de fornecimento de energia elétrica dos  nas unidades consumidoras da Procuradoria-Geral de Justiça do Estado do Amazonas (CA 027/2024-MP/PGJ) relativo a ABRIL/2026, conforme Fatura nº 869937.04/2026.01 e documentos no SEI 2026.010844.</t>
  </si>
  <si>
    <t>FATURA  86993704/2026</t>
  </si>
  <si>
    <t>981/2026</t>
  </si>
  <si>
    <t>2026.010844</t>
  </si>
  <si>
    <t>ANA STEFANIE DA COSTA PAIVA LTDA</t>
  </si>
  <si>
    <t>Liquidação da NE nº 2025NE0001568 - Ref. a análise laboratorial dos efluentes da ETE da sede da PGJ/AM, abr/2026, NF 191, CC 005/2025-MP/PGJ, SEI 2026.011317.</t>
  </si>
  <si>
    <t>191/2026</t>
  </si>
  <si>
    <t>984/2026</t>
  </si>
  <si>
    <t>2026.011317</t>
  </si>
  <si>
    <t>SOFTPLAN PLANEJAMENTO E SISTEMAS LTDA</t>
  </si>
  <si>
    <t>Liquidação da NE nº 2026NE0000015 - Ref. a prestação de Garantia de Evolução Tecnológica e Funcional - GETF (019/2021-MP/PGJ - 4ºT.A.), no período de Fevereiro/2026, conf. NF-nº 2020 e demais documentos contidos no SEI 2026.008471.</t>
  </si>
  <si>
    <t>2020/2026</t>
  </si>
  <si>
    <t>985/2026</t>
  </si>
  <si>
    <t>2026.008471</t>
  </si>
  <si>
    <t>LOGIC PRO SERVICOS DE TECNOLOGIA DA INFORMACAO LTDA</t>
  </si>
  <si>
    <t>Liquidação da NE nº 2026NE0000007 - Ref. serviço de conectividade ponto a ponto em fibra óptica, CA 008/2023-MP/PGJ - 4º TA, competência mar/2026, conf. NF nº 2150 e docs. SEI 2026.007589.</t>
  </si>
  <si>
    <t>2150/2026</t>
  </si>
  <si>
    <t>986/2026</t>
  </si>
  <si>
    <t>2026.007589</t>
  </si>
  <si>
    <t>Liquidação da NE nº 2026NE0000387 - Ref. serviço de conectividade ponto a ponto em fibra óptica, CA 008/2023-MP/PGJ - 4º TA, competência mar/2026, conf. NF nº 2150 e docs. SEI 2026.007589.</t>
  </si>
  <si>
    <t>987/2026</t>
  </si>
  <si>
    <t>JF ENGENHARIA E SERVICOS ESPECIALIZADOS LTDA</t>
  </si>
  <si>
    <t>Liquidação da NE nº 2026NE0000555 - Ref. passivo de repactuação jan/2026 a mar/2026 do CT 018/2025 e 2º TA, serv. cont. de limpeza, conservação, copa, garçom, jardinagem e manutenção predial, conf. NF nº 540 e SEI 2026.012088.</t>
  </si>
  <si>
    <t>540/2026</t>
  </si>
  <si>
    <t>988/2026</t>
  </si>
  <si>
    <t>2026.012088</t>
  </si>
  <si>
    <t>COMPANHIA DE SANEAMENTO DO AMAZONAS S/A</t>
  </si>
  <si>
    <t>Liquidação da NE nº 2026NE0000032 - Ref. a fornecimento de água potável à PJ de Careiro da Várzea, fatura 7233444653364, ref. abr/2026, CA 006/2022-MPAM/PGJ, 1º TA e SEI 2026.011155.</t>
  </si>
  <si>
    <t>FATURA 7233444653364/2026</t>
  </si>
  <si>
    <t>1019/2026</t>
  </si>
  <si>
    <t>2026.011155</t>
  </si>
  <si>
    <t>Liquidação da NE nº 2026NE0000032 - Ref. a fornecimento de água potável à PJ de Tabatinga, fatura 7233444647341, ref. abr/2026, CA 006/2022-MPAM/PGJ, 1º TA e SEI 2026.011155.</t>
  </si>
  <si>
    <t>FATURA 7233444647341/2026</t>
  </si>
  <si>
    <t>1020/2026</t>
  </si>
  <si>
    <t>Liquidação da NE nº 2026NE0000032 - Ref. a fornecimento de água potável à PJ de Codajás, fatura 7233444698203, ref. abr/2026, CA 006/2022-MPAM/PGJ, 1º TA e SEI 2026.011155.</t>
  </si>
  <si>
    <t>FATURA 7233444698203/2026</t>
  </si>
  <si>
    <t>1021/2026</t>
  </si>
  <si>
    <t>Liquidação da NE nº 2026NE0000032 - Ref. a fornecimento de água potável à PJ de Autazes, fatura 7233444650659, ref. abr/2026, CA 006/2022-MPAM/PGJ, 1º TA e SEI 2026.011155.</t>
  </si>
  <si>
    <t>FATURA 7233444650659/2026</t>
  </si>
  <si>
    <t>1022/2026</t>
  </si>
  <si>
    <t>Liquidação da NE nº 2026NE0000032 - Ref. a fornecimento de água potável à PJ de Carauari, fatura 7233444695407, ref. abr/2026, CA 006/2022-MPAM/PGJ, 1º TA e SEI 2026.011155.</t>
  </si>
  <si>
    <t>FATURA 7233444695407/2026</t>
  </si>
  <si>
    <t>1023/2026</t>
  </si>
  <si>
    <t>Liquidação da NE nº 2026NE0000032 - Ref. a fornecimento de água potável à PJ de Juruá, fatura 7233444695399, ref. abr/2026, CA 006/2022-MPAM/PGJ, 1º TA e SEI 2026.011155.</t>
  </si>
  <si>
    <t>FATURA 7233444695399/2026</t>
  </si>
  <si>
    <t>1024/2026</t>
  </si>
  <si>
    <t>FIOS TECNOLOGIA DA INFORMACAO LTDA</t>
  </si>
  <si>
    <t>Liquidação da NE nº 2026NE0000414 - Ref. a prestação de Serviço Telefônico Fixo Comutado – STFC e Serviço de Comunicação Multimídia - SCM (CA 008/2024 - MP/PGJ) referente a ABRIL/2026, conforme NFS-e n° 1785 e documentos no SEI 2026.010603.</t>
  </si>
  <si>
    <t>1785/2026</t>
  </si>
  <si>
    <t>1034/2026</t>
  </si>
  <si>
    <t>2026.010603</t>
  </si>
  <si>
    <t>ALFAMA COM E SERVIÇOS LTDA</t>
  </si>
  <si>
    <t>Liquidação da NE nº 2026NE0000050 - Ref. prestação dos serviços de controle de pragas, nos prédios da PGJ/AM, em MANAUS, IRANDUBA, MANACAPURU e NOVO AIRÃO, relativo a ABRIL/2026 conforme NF-e n° 330 e documentos no SEI 2026.011247.</t>
  </si>
  <si>
    <t>330/2026</t>
  </si>
  <si>
    <t>1035/2026</t>
  </si>
  <si>
    <t>2026.011247</t>
  </si>
  <si>
    <t>MBM SEGURADORA S.A.</t>
  </si>
  <si>
    <t>Liquidação da NE nº 2025NE0001182 - Ref. seguro coletivo contra acidentes pessoais para estagiários da PGJ/MPAM, CA nº 007/2024-MP/PGJ, Apólice nº 56635, competência 10/02/2026 a 09/03/2026, Fatura nº 004/2026, SEI 2026.010564.</t>
  </si>
  <si>
    <t>FATURA 004/2026</t>
  </si>
  <si>
    <t>1036/2026</t>
  </si>
  <si>
    <t>2026.010564</t>
  </si>
  <si>
    <t>VIA DIRETA TELECOMUNICACOES VIA SATELITE E INTERNET LTDA</t>
  </si>
  <si>
    <t>Liquidação da NE nº 2026NE0000028 - Ref. serviços de conectividade à internet via satélite LEO e cessão de infraestrutura/equip. de rede p/ PJs do Interior, CA 023/2024-MPAM, 1º TA, comp. mar/2026, NFS-e 158, SEI 2026.008346.</t>
  </si>
  <si>
    <t>158/2026</t>
  </si>
  <si>
    <t>1038/2026</t>
  </si>
  <si>
    <t>2026.008346</t>
  </si>
  <si>
    <t>MÓDULO ENGENHARIA CONSULTORIA E GERENCIA PREDIAL LTDA</t>
  </si>
  <si>
    <t>Liquidação da NE nº 2026NE0000047 - Ref. a Manutenção preventiva e corretiva de elevadores, com reposição de peças, mão de obra, ferramentas, equipamentos e materiais necessários, nos prédios da PGJ/MPAM, ref. mar/2026, Contrato 015/2023, NF 57858, SEI 2026.008769.</t>
  </si>
  <si>
    <t>57585/2026</t>
  </si>
  <si>
    <t>1039/2026</t>
  </si>
  <si>
    <t>2026.008769</t>
  </si>
  <si>
    <t>Liquidação da NE nº 2026NE0000702 - Ref. serviço de buffet/café da manhã para 100 pessoas no lançamento do Programa de Preparação para Aposentadoria e Valorização dos Membros e Servidores Aposentados do MPAM, conf. NFSe nº 104, Ata RP nº 024/2024/TJAM e docs. no SEI 2026.012211.</t>
  </si>
  <si>
    <t>104/2026</t>
  </si>
  <si>
    <t>1040/2026</t>
  </si>
  <si>
    <t>2026.012211</t>
  </si>
  <si>
    <t>Liquidação da NE nº 2026NE0000787 - Ref. a prestação de serviço de buffet, para fornecimento de café da manhã, destinado a atender 100 pessoas/dia, durante o lançamento do "1º evento sobre inteligência artificial do MPAM", conf. NF-nº 105 e demais documentos no SEI 2026.012214.</t>
  </si>
  <si>
    <t>105/2026</t>
  </si>
  <si>
    <t>1041/2026</t>
  </si>
  <si>
    <t>2026.012214</t>
  </si>
  <si>
    <t>Liquidação da NE nº 2026NE0000027 - Ref. serviços de conectividade à internet via satélite LEO e cessão de infraestrutura/equip. de rede p/ PJs do Interior, CA 023/2024-MPAM, 1º TA, comp. mar/2026, NFCom 259, SEI 2026.008346.</t>
  </si>
  <si>
    <t>259/2026</t>
  </si>
  <si>
    <t>1043/2026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</si>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</sst>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[$-416]d/m/yyyy"/>
    <numFmt numFmtId="167" formatCode="_-&quot;R$ &quot;* #,##0.00_-;&quot;-R$ &quot;* #,##0.00_-;_-&quot;R$ &quot;* \-??_-;_-@_-"/>
    <numFmt numFmtId="168" formatCode="&quot;R$&quot;\ #,##0.00"/>
    <numFmt numFmtId="169" formatCode="0.0"/>
    <numFmt numFmtId="170" formatCode="_-[$R$-416]\ * #,##0.00_-;\-[$R$-416]\ * #,##0.00_-;_-[$R$-416]\ * &quot;-&quot;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b/>
      <sz val="12"/>
      <color rgb="FFFFFFFF"/>
      <name val="Arial1"/>
      <charset val="1"/>
    </font>
    <font>
      <sz val="11"/>
      <name val="Calibri"/>
      <family val="2"/>
    </font>
    <font>
      <sz val="11"/>
      <name val="Calibri"/>
      <family val="2"/>
      <charset val="1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7" fontId="1" fillId="0" borderId="0" applyBorder="0" applyProtection="0"/>
    <xf numFmtId="0" fontId="10" fillId="0" borderId="0" applyBorder="0" applyProtection="0"/>
    <xf numFmtId="0" fontId="2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/>
    </xf>
    <xf numFmtId="0" fontId="5" fillId="0" borderId="1" xfId="3" applyFont="1" applyBorder="1" applyAlignment="1">
      <alignment horizontal="left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Border="1" applyAlignment="1" applyProtection="1">
      <alignment wrapText="1"/>
    </xf>
    <xf numFmtId="0" fontId="10" fillId="0" borderId="2" xfId="2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7" fontId="8" fillId="0" borderId="2" xfId="1" applyFont="1" applyBorder="1" applyAlignment="1" applyProtection="1">
      <alignment vertical="center" wrapText="1"/>
    </xf>
    <xf numFmtId="0" fontId="9" fillId="0" borderId="0" xfId="0" applyFont="1" applyAlignment="1">
      <alignment wrapText="1"/>
    </xf>
    <xf numFmtId="0" fontId="10" fillId="0" borderId="2" xfId="2" applyBorder="1" applyAlignment="1">
      <alignment wrapText="1"/>
    </xf>
    <xf numFmtId="0" fontId="10" fillId="0" borderId="2" xfId="2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49" fontId="9" fillId="0" borderId="2" xfId="0" applyNumberFormat="1" applyFont="1" applyBorder="1" applyAlignment="1">
      <alignment horizontal="center" vertical="center" wrapText="1"/>
    </xf>
    <xf numFmtId="167" fontId="9" fillId="0" borderId="2" xfId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/>
    </xf>
    <xf numFmtId="167" fontId="8" fillId="0" borderId="2" xfId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/>
    <xf numFmtId="0" fontId="9" fillId="0" borderId="2" xfId="2" applyFont="1" applyBorder="1" applyAlignment="1">
      <alignment wrapText="1"/>
    </xf>
    <xf numFmtId="166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7" fontId="9" fillId="0" borderId="2" xfId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8" fontId="8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169" fontId="8" fillId="0" borderId="2" xfId="0" applyNumberFormat="1" applyFont="1" applyBorder="1" applyAlignment="1">
      <alignment horizontal="center" vertical="center" wrapText="1"/>
    </xf>
    <xf numFmtId="170" fontId="9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0" fillId="0" borderId="2" xfId="2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</cellXfs>
  <cellStyles count="4">
    <cellStyle name="Hiperlink" xfId="2" builtinId="8"/>
    <cellStyle name="Moeda" xfId="1" builtinId="4"/>
    <cellStyle name="Normal" xfId="0" builtinId="0"/>
    <cellStyle name="Normal 2" xfId="3" xr:uid="{B18FF36B-01D4-4F82-A76A-2EA10416366A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6B9B40BA-1BAF-4F77-B944-308833126ED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05708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5.%20Maio/5.ORDEM_CRONOL&#211;GICA_%20DE_%20PAGAMENTOS_MAIO.xlsx" TargetMode="External"/><Relationship Id="rId1" Type="http://schemas.openxmlformats.org/officeDocument/2006/relationships/externalLinkPath" Target="5.ORDEM_CRONOL&#211;GICA_%20DE_%20PAGAMENTOS_M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M2" t="str">
            <v>MAIO/2026</v>
          </cell>
        </row>
        <row r="24">
          <cell r="A24" t="str">
            <v>Data da última atualização: 01/06/2026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pam.mp.br/images/CT_27-2024_-_MP-PGJ_e0a09.pdf" TargetMode="External"/><Relationship Id="rId21" Type="http://schemas.openxmlformats.org/officeDocument/2006/relationships/hyperlink" Target="https://www.mpam.mp.br/images/CT_17-2024_-_MP-PGJ_5fa2a.pdf" TargetMode="External"/><Relationship Id="rId42" Type="http://schemas.openxmlformats.org/officeDocument/2006/relationships/hyperlink" Target="https://www.mpam.mp.br/images-j5/DCCON/2026/CONTRATOS/CT%20004-2026.pdf" TargetMode="External"/><Relationship Id="rId63" Type="http://schemas.openxmlformats.org/officeDocument/2006/relationships/hyperlink" Target="https://www.mpam.mp.br/images-j5/DOF/2026/TRANSPARENCIA/Ordem%20Cronologica/Maio/SERVICOS/NFS_372_2026_CASA_NOVA.pdf" TargetMode="External"/><Relationship Id="rId84" Type="http://schemas.openxmlformats.org/officeDocument/2006/relationships/hyperlink" Target="https://www.mpam.mp.br/images-j5/DOF/2026/TRANSPARENCIA/Ordem%20Cronologica/Maio/SERVICOS/NFS_64_2026_CONTEMPORANEO.pdf" TargetMode="External"/><Relationship Id="rId138" Type="http://schemas.openxmlformats.org/officeDocument/2006/relationships/hyperlink" Target="https://www.mpam.mp.br/images-j5/DOF/2026/TRANSPARENCIA/Ordem%20Cronologica/Maio/SERVICOS/FATURA_7233444650659_2026_COSAMA_AUTAZES.pdf" TargetMode="External"/><Relationship Id="rId107" Type="http://schemas.openxmlformats.org/officeDocument/2006/relationships/hyperlink" Target="https://www.mpam.mp.br/images-j5/DCCON/2026/TERMOS%20ADITIVOS%20-%20CONTRATO/4o%20TA%20AO%20CT%20010-2023.pdf" TargetMode="External"/><Relationship Id="rId11" Type="http://schemas.openxmlformats.org/officeDocument/2006/relationships/hyperlink" Target="https://www.mpam.mp.br/images-j5/DOF/2026/TRANSPARENCIA/Ordem%20Cronologica/Maio/SERVICOS/NFS_0157558_2026_PRIME_CONSULTORIA.pdf" TargetMode="External"/><Relationship Id="rId32" Type="http://schemas.openxmlformats.org/officeDocument/2006/relationships/hyperlink" Target="https://www.mpam.mp.br/images/CT_19-2024_-_MP-PGJ_419d8.pdf" TargetMode="External"/><Relationship Id="rId53" Type="http://schemas.openxmlformats.org/officeDocument/2006/relationships/hyperlink" Target="https://www.mpam.mp.br/images-j5/DOF/2026/TRANSPARENCIA/Ordem%20Cronologica/Maio/SERVICOS/FATURA_202605050001007583003_2026_TELEFONICA_BRASIL.pdf" TargetMode="External"/><Relationship Id="rId74" Type="http://schemas.openxmlformats.org/officeDocument/2006/relationships/hyperlink" Target="https://www.mpam.mp.br/images-j5/DOF/2026/TRANSPARENCIA/Ordem%20Cronologica/Maio/SERVICOS/NFS_148_2026_SERVIX_LTDA.pdf" TargetMode="External"/><Relationship Id="rId128" Type="http://schemas.openxmlformats.org/officeDocument/2006/relationships/hyperlink" Target="https://www.mpam.mp.br/images-j5/DCCON/2026/TERMOS%20ADITIVOS%20-%20CONTRATO/2o%20TA%20AO%20CT%20018-2025.pdf" TargetMode="External"/><Relationship Id="rId149" Type="http://schemas.openxmlformats.org/officeDocument/2006/relationships/hyperlink" Target="https://www.mpam.mp.br/images/2%C2%BA_TA_ao_CT_n%C2%BA_015-2023_-_MP-PGJ_8aa1a.pdf" TargetMode="External"/><Relationship Id="rId5" Type="http://schemas.openxmlformats.org/officeDocument/2006/relationships/hyperlink" Target="https://www.mpam.mp.br/images-j5/DOF/2026/TRANSPARENCIA/Ordem%20Cronologica/Maio/SERVICOS/FATURA_12676390006_2025_MANAUS_AMBIENTAL.pdf" TargetMode="External"/><Relationship Id="rId95" Type="http://schemas.openxmlformats.org/officeDocument/2006/relationships/hyperlink" Target="https://www.mpam.mp.br/repositorio-de-arquivos-transparencia/contratos/2024" TargetMode="External"/><Relationship Id="rId22" Type="http://schemas.openxmlformats.org/officeDocument/2006/relationships/hyperlink" Target="https://www.mpam.mp.br/images/CT_17-2024_-_MP-PGJ_5fa2a.pdf" TargetMode="External"/><Relationship Id="rId43" Type="http://schemas.openxmlformats.org/officeDocument/2006/relationships/hyperlink" Target="https://www.mpam.mp.br/images/CT_020-2025_b9814.pdf" TargetMode="External"/><Relationship Id="rId64" Type="http://schemas.openxmlformats.org/officeDocument/2006/relationships/hyperlink" Target="https://www.mpam.mp.br/images-j5/DOF/2026/TRANSPARENCIA/Ordem%20Cronologica/Maio/SERVICOS/FATURAS_001003_2026_COENCIL.pdf" TargetMode="External"/><Relationship Id="rId118" Type="http://schemas.openxmlformats.org/officeDocument/2006/relationships/hyperlink" Target="https://www.mpam.mp.br/images-j5/DOF/2026/TRANSPARENCIA/Ordem%20Cronologica/Maio/SERVICOS/FATURA_86993704_2026_AMAZONAS_ENERGIA.pdf" TargetMode="External"/><Relationship Id="rId139" Type="http://schemas.openxmlformats.org/officeDocument/2006/relationships/hyperlink" Target="https://www.mpam.mp.br/images-j5/DOF/2026/TRANSPARENCIA/Ordem%20Cronologica/Maio/SERVICOS/FATURA_7233444695407_2026_COSAMA_CARAUARI.pdf" TargetMode="External"/><Relationship Id="rId80" Type="http://schemas.openxmlformats.org/officeDocument/2006/relationships/hyperlink" Target="https://www.mpam.mp.br/images-j5/DCCON/2026/CONTRATOS/CT%20001-2026.pdf" TargetMode="External"/><Relationship Id="rId85" Type="http://schemas.openxmlformats.org/officeDocument/2006/relationships/hyperlink" Target="https://www.mpam.mp.br/images-j5/DOF/2026/TRANSPARENCIA/Ordem%20Cronologica/Maio/SERVICOS/BOLETO_1770_2026_CREA_AM.pdf" TargetMode="External"/><Relationship Id="rId150" Type="http://schemas.openxmlformats.org/officeDocument/2006/relationships/hyperlink" Target="https://www.mpam.mp.br/images-j5/DOF/2026/TRANSPARENCIA/Ordem%20Cronologica/Maio/SERVICOS/NFS_57585_2026_MODULO_LTDA.pdf" TargetMode="External"/><Relationship Id="rId155" Type="http://schemas.openxmlformats.org/officeDocument/2006/relationships/hyperlink" Target="https://www.mpam.mp.br/images-j5/DOF/2026/TRANSPARENCIA/Ordem%20Cronologica/Maio/SERVICOS/FATURA_23074004_2026_SAAE_ITACOATIARA.pdf" TargetMode="External"/><Relationship Id="rId12" Type="http://schemas.openxmlformats.org/officeDocument/2006/relationships/hyperlink" Target="https://www.mpam.mp.br/images-j5/DOF/2026/TRANSPARENCIA/Ordem%20Cronologica/Maio/SERVICOS/NFS_972_2026_2KS.pdf" TargetMode="External"/><Relationship Id="rId17" Type="http://schemas.openxmlformats.org/officeDocument/2006/relationships/hyperlink" Target="https://www.mpam.mp.br/images-j5/DOF/2026/TRANSPARENCIA/Ordem%20Cronologica/Maio/SERVICOS/NFS_1184_2026_F_ALVES.pdf" TargetMode="External"/><Relationship Id="rId33" Type="http://schemas.openxmlformats.org/officeDocument/2006/relationships/hyperlink" Target="https://www.mpam.mp.br/images/CT_31-2024_-_MP-PGJ_d897e.pdf" TargetMode="External"/><Relationship Id="rId38" Type="http://schemas.openxmlformats.org/officeDocument/2006/relationships/hyperlink" Target="https://www.mpam.mp.br/images/1%C2%BA_TA_%C3%A0_CC_006-2023_-_MP-PGJ_bf2b1.pdf" TargetMode="External"/><Relationship Id="rId59" Type="http://schemas.openxmlformats.org/officeDocument/2006/relationships/hyperlink" Target="https://www.mpam.mp.br/images-j5/DOF/2026/TRANSPARENCIA/Ordem%20Cronologica/Maio/SERVICOS/NFS_371_2026_CASA_NOVA.pdf" TargetMode="External"/><Relationship Id="rId103" Type="http://schemas.openxmlformats.org/officeDocument/2006/relationships/hyperlink" Target="https://www.mpam.mp.br/images/1%C2%BA_TA_%C3%A0_CC_006-2023_-_MP-PGJ_bf2b1.pdf" TargetMode="External"/><Relationship Id="rId108" Type="http://schemas.openxmlformats.org/officeDocument/2006/relationships/hyperlink" Target="https://www.mpam.mp.br/images-j5/DOF/2026/TRANSPARENCIA/Ordem%20Cronologica/Maio/SERVICOS/RECIBO_005_2026_MAPFRE.pdf" TargetMode="External"/><Relationship Id="rId124" Type="http://schemas.openxmlformats.org/officeDocument/2006/relationships/hyperlink" Target="https://www.mpam.mp.br/images-j5/DOF/2026/TRANSPARENCIA/Ordem%20Cronologica/Maio/SERVICOS/NFS_2150_2026_LOGIC_PRO.pdf" TargetMode="External"/><Relationship Id="rId129" Type="http://schemas.openxmlformats.org/officeDocument/2006/relationships/hyperlink" Target="https://www.mpam.mp.br/images/1%C2%BA_TA_%C3%A0_CC_006-2022_-_MP-PGJ_db10d.pdf" TargetMode="External"/><Relationship Id="rId54" Type="http://schemas.openxmlformats.org/officeDocument/2006/relationships/hyperlink" Target="https://www.mpam.mp.br/images/4%C2%BA_TA_ao_CT_n%C2%BA_008-2021_-_MP-PGJ_fda14.pdf" TargetMode="External"/><Relationship Id="rId70" Type="http://schemas.openxmlformats.org/officeDocument/2006/relationships/hyperlink" Target="https://www.mpam.mp.br/images/1%C2%BA_TA_ao_CT_004-2023_-_MP-PGJ_67ebc.pdf" TargetMode="External"/><Relationship Id="rId75" Type="http://schemas.openxmlformats.org/officeDocument/2006/relationships/hyperlink" Target="https://www.mpam.mp.br/images-j5/DOF/2026/TRANSPARENCIA/Ordem%20Cronologica/Maio/SERVICOS/NFS_149_2026_SERVIX_LTDA.pdf" TargetMode="External"/><Relationship Id="rId91" Type="http://schemas.openxmlformats.org/officeDocument/2006/relationships/hyperlink" Target="https://www.mpam.mp.br/images-j5/DCCON/2026/TERMOS%20ADITIVOS%20-%20CONTRATO/1o%20TA%20A%20CC%20002-2025.pdf" TargetMode="External"/><Relationship Id="rId96" Type="http://schemas.openxmlformats.org/officeDocument/2006/relationships/hyperlink" Target="https://www.mpam.mp.br/repositorio-de-arquivos-transparencia/contratos/2024" TargetMode="External"/><Relationship Id="rId140" Type="http://schemas.openxmlformats.org/officeDocument/2006/relationships/hyperlink" Target="https://www.mpam.mp.br/images-j5/DOF/2026/TRANSPARENCIA/Ordem%20Cronologica/Maio/SERVICOS/FATURA_7233444695399_2026_COSAMA_JURUA.pdf" TargetMode="External"/><Relationship Id="rId145" Type="http://schemas.openxmlformats.org/officeDocument/2006/relationships/hyperlink" Target="https://www.mpam.mp.br/images/CCT_n%C2%BA_07-2024-MP-PGJ_2d3d7.pdf" TargetMode="External"/><Relationship Id="rId1" Type="http://schemas.openxmlformats.org/officeDocument/2006/relationships/hyperlink" Target="https://www.mpam.mp.br/images-j5/DOF/2026/TRANSPARENCIA/Ordem%20Cronologica/Maio/SERVICOS/NFS_18_2026_MASTER.pdf" TargetMode="External"/><Relationship Id="rId6" Type="http://schemas.openxmlformats.org/officeDocument/2006/relationships/hyperlink" Target="https://www.mpam.mp.br/images-j5/DOF/2026/TRANSPARENCIA/Ordem%20Cronologica/Maio/SERVICOS/FATURA_12676632006_2025_MANAUS_AMBIENTAL.pdf" TargetMode="External"/><Relationship Id="rId23" Type="http://schemas.openxmlformats.org/officeDocument/2006/relationships/hyperlink" Target="https://www.mpam.mp.br/images-j5/DOF/2026/TRANSPARENCIA/Ordem%20Cronologica/Maio/SERVICOS/NFS_133_2026_A_S_PINTO.pdf" TargetMode="External"/><Relationship Id="rId28" Type="http://schemas.openxmlformats.org/officeDocument/2006/relationships/hyperlink" Target="https://www.mpam.mp.br/images/CT_16-2023_-_MP-PGJ_8a82c.pdf" TargetMode="External"/><Relationship Id="rId49" Type="http://schemas.openxmlformats.org/officeDocument/2006/relationships/hyperlink" Target="https://www.mpam.mp.br/images/CT_16-2023_-_MP-PGJ_8a82c.pdf" TargetMode="External"/><Relationship Id="rId114" Type="http://schemas.openxmlformats.org/officeDocument/2006/relationships/hyperlink" Target="https://www.mpam.mp.br/images-j5/DOF/2026/TRANSPARENCIA/Ordem%20Cronologica/Maio/SERVICOS/NFS_2088_2026_PRODAM.pdf" TargetMode="External"/><Relationship Id="rId119" Type="http://schemas.openxmlformats.org/officeDocument/2006/relationships/hyperlink" Target="https://www.mpam.mp.br/images/CC_005-2025_fe9a8.pdf" TargetMode="External"/><Relationship Id="rId44" Type="http://schemas.openxmlformats.org/officeDocument/2006/relationships/hyperlink" Target="https://www.mpam.mp.br/images/CT_020-2025_b9814.pdf" TargetMode="External"/><Relationship Id="rId60" Type="http://schemas.openxmlformats.org/officeDocument/2006/relationships/hyperlink" Target="https://www.mpam.mp.br/images-j5/DOF/2026/TRANSPARENCIA/Ordem%20Cronologica/Maio/SERVICOS/NFS_371_2026_CASA_NOVA.pdf" TargetMode="External"/><Relationship Id="rId65" Type="http://schemas.openxmlformats.org/officeDocument/2006/relationships/hyperlink" Target="https://www.mpam.mp.br/images-j5/DOF/2026/TRANSPARENCIA/Ordem%20Cronologica/Maio/SERVICOS/NFS_90_2026_CONTEMPORANEO.pdf" TargetMode="External"/><Relationship Id="rId81" Type="http://schemas.openxmlformats.org/officeDocument/2006/relationships/hyperlink" Target="https://www.mpam.mp.br/images-j5/DOF/2026/TRANSPARENCIA/Ordem%20Cronologica/Maio/SERVICOS/NFS_19_2026_CREDENCIAL_LTDA.pdf" TargetMode="External"/><Relationship Id="rId86" Type="http://schemas.openxmlformats.org/officeDocument/2006/relationships/hyperlink" Target="https://www.mpam.mp.br/images-j5/DCCON/2026/CONVENIOS%20E%20ACORDOS/TCU%20003-2026%20-%20TJAM.pdf" TargetMode="External"/><Relationship Id="rId130" Type="http://schemas.openxmlformats.org/officeDocument/2006/relationships/hyperlink" Target="https://www.mpam.mp.br/images/1%C2%BA_TA_%C3%A0_CC_006-2022_-_MP-PGJ_db10d.pdf" TargetMode="External"/><Relationship Id="rId135" Type="http://schemas.openxmlformats.org/officeDocument/2006/relationships/hyperlink" Target="https://www.mpam.mp.br/images-j5/DOF/2026/TRANSPARENCIA/Ordem%20Cronologica/Maio/SERVICOS/FATURA_7233444653364_2026_COSAMA_CAREIRO_DA_VARZEA.pdf" TargetMode="External"/><Relationship Id="rId151" Type="http://schemas.openxmlformats.org/officeDocument/2006/relationships/hyperlink" Target="https://www.mpam.mp.br/images-j5/DOF/2026/TRANSPARENCIA/Ordem%20Cronologica/Maio/SERVICOS/NFS_104_2026_CONTEMPORANEO_LTDA.pdf" TargetMode="External"/><Relationship Id="rId156" Type="http://schemas.openxmlformats.org/officeDocument/2006/relationships/printerSettings" Target="../printerSettings/printerSettings1.bin"/><Relationship Id="rId13" Type="http://schemas.openxmlformats.org/officeDocument/2006/relationships/hyperlink" Target="https://www.mpam.mp.br/images-j5/DOF/2026/TRANSPARENCIA/Ordem%20Cronologica/Maio/SERVICOS/NFS_118_2026_MARIA_RODRIGUES.pdf" TargetMode="External"/><Relationship Id="rId18" Type="http://schemas.openxmlformats.org/officeDocument/2006/relationships/hyperlink" Target="https://www.mpam.mp.br/images-j5/DOF/2026/TRANSPARENCIA/Ordem%20Cronologica/Maio/SERVICOS/NFS_119_2026_MARIA_RODRIGUES.pdf" TargetMode="External"/><Relationship Id="rId39" Type="http://schemas.openxmlformats.org/officeDocument/2006/relationships/hyperlink" Target="https://www.mpam.mp.br/images/1%C2%BA_TA_%C3%A0_CC_006-2023_-_MP-PGJ_bf2b1.pdf" TargetMode="External"/><Relationship Id="rId109" Type="http://schemas.openxmlformats.org/officeDocument/2006/relationships/hyperlink" Target="https://www.mpam.mp.br/images/3%C2%BA_TA_ao_CT_019-2023_83dbc.pdf" TargetMode="External"/><Relationship Id="rId34" Type="http://schemas.openxmlformats.org/officeDocument/2006/relationships/hyperlink" Target="https://www.mpam.mp.br/images/CC_009-2025_bc0e3.pdf" TargetMode="External"/><Relationship Id="rId50" Type="http://schemas.openxmlformats.org/officeDocument/2006/relationships/hyperlink" Target="https://www.mpam.mp.br/images/CT_015-2025_-_MP-PGJ_1f96c.pdf" TargetMode="External"/><Relationship Id="rId55" Type="http://schemas.openxmlformats.org/officeDocument/2006/relationships/hyperlink" Target="https://www.mpam.mp.br/images/4%C2%BA_TA_ao_CT_n%C2%BA_008-2021_-_MP-PGJ_fda14.pdf" TargetMode="External"/><Relationship Id="rId76" Type="http://schemas.openxmlformats.org/officeDocument/2006/relationships/hyperlink" Target="https://www.mpam.mp.br/images-j5/DOF/2026/TRANSPARENCIA/Ordem%20Cronologica/Maio/SERVICOS/NFS_152_2026_SERVIX_LTDA.pdf" TargetMode="External"/><Relationship Id="rId97" Type="http://schemas.openxmlformats.org/officeDocument/2006/relationships/hyperlink" Target="https://www.mpam.mp.br/images-j5/DOF/2026/TRANSPARENCIA/Ordem%20Cronologica/Maio/SERVICOS/NFS_479_2026_JF_ENGENHARIA.pdf" TargetMode="External"/><Relationship Id="rId104" Type="http://schemas.openxmlformats.org/officeDocument/2006/relationships/hyperlink" Target="https://www.mpam.mp.br/images-j5/DOF/2026/TRANSPARENCIA/Ordem%20Cronologica/Maio/SERVICOS/FATURA_1523715004_2026_MANAUS_AMBIENTAL.pdf" TargetMode="External"/><Relationship Id="rId120" Type="http://schemas.openxmlformats.org/officeDocument/2006/relationships/hyperlink" Target="https://www.mpam.mp.br/images-j5/DOF/2026/TRANSPARENCIA/Ordem%20Cronologica/Maio/SERVICOS/NFS_191_2026_ANA_STEFANIE.pdf" TargetMode="External"/><Relationship Id="rId125" Type="http://schemas.openxmlformats.org/officeDocument/2006/relationships/hyperlink" Target="https://www.mpam.mp.br/images-j5/DCCON/2026/TERMOS%20ADITIVOS%20-%20CONTRATO/4o%20TA%20AO%20CT%20008-2023.pdf" TargetMode="External"/><Relationship Id="rId141" Type="http://schemas.openxmlformats.org/officeDocument/2006/relationships/hyperlink" Target="https://www.mpam.mp.br/images-j5/DCCON/2026/TERMOS%20ADITIVOS%20-%20CONTRATO/2o%20TA%20AO%20CT%20008-2024.pdf" TargetMode="External"/><Relationship Id="rId146" Type="http://schemas.openxmlformats.org/officeDocument/2006/relationships/hyperlink" Target="https://www.mpam.mp.br/images-j5/DOF/2026/TRANSPARENCIA/Ordem%20Cronologica/Maio/SERVICOS/FATURA_004_2026_MBM.pdf" TargetMode="External"/><Relationship Id="rId7" Type="http://schemas.openxmlformats.org/officeDocument/2006/relationships/hyperlink" Target="https://www.mpam.mp.br/images-j5/DOF/2026/TRANSPARENCIA/Ordem%20Cronologica/Maio/SERVICOS/NFS_5944908_2026_ALELO.pdf" TargetMode="External"/><Relationship Id="rId71" Type="http://schemas.openxmlformats.org/officeDocument/2006/relationships/hyperlink" Target="https://www.mpam.mp.br/images/1%C2%BA_TA_ao_CT_004-2023_-_MP-PGJ_67ebc.pdf" TargetMode="External"/><Relationship Id="rId92" Type="http://schemas.openxmlformats.org/officeDocument/2006/relationships/hyperlink" Target="https://www.mpam.mp.br/images/1%C2%BA_TA_ao_CT_04-2024_-_MP-PGJ_08dce.pdf" TargetMode="External"/><Relationship Id="rId2" Type="http://schemas.openxmlformats.org/officeDocument/2006/relationships/hyperlink" Target="https://www.mpam.mp.br/images-j5/DOF/2026/TRANSPARENCIA/Ordem%20Cronologica/Maio/SERVICOS/NFS_2195_2026_EYES_NWHERE.pdf" TargetMode="External"/><Relationship Id="rId29" Type="http://schemas.openxmlformats.org/officeDocument/2006/relationships/hyperlink" Target="https://www.mpam.mp.br/images/CT_16-2023_-_MP-PGJ_8a82c.pdf" TargetMode="External"/><Relationship Id="rId24" Type="http://schemas.openxmlformats.org/officeDocument/2006/relationships/hyperlink" Target="https://www.mpam.mp.br/images-j5/DOF/2026/TRANSPARENCIA/Ordem%20Cronologica/Maio/SERVICOS/NFS_133_2026_A_S_PINTO.pdf" TargetMode="External"/><Relationship Id="rId40" Type="http://schemas.openxmlformats.org/officeDocument/2006/relationships/hyperlink" Target="https://www.mpam.mp.br/images/Contratos/2022/Carta_Contrato/CC_05-2022_MP_-_PGJ_596f4.pdf" TargetMode="External"/><Relationship Id="rId45" Type="http://schemas.openxmlformats.org/officeDocument/2006/relationships/hyperlink" Target="https://www.mpam.mp.br/images/CT_n%C2%BA_035-2021-MP-PGJ_8bef6.pdf" TargetMode="External"/><Relationship Id="rId66" Type="http://schemas.openxmlformats.org/officeDocument/2006/relationships/hyperlink" Target="https://www.mpam.mp.br/images-j5/DOF/2026/TRANSPARENCIA/Ordem%20Cronologica/Maio/SERVICOS/FATURA_005_2026_PRIVILEMOS_LTDA.pdf" TargetMode="External"/><Relationship Id="rId87" Type="http://schemas.openxmlformats.org/officeDocument/2006/relationships/hyperlink" Target="https://www.mpam.mp.br/images-j5/DOF/2026/TRANSPARENCIA/Ordem%20Cronologica/Maio/SERVICOS/MEMORANDO_110_2026_TJ_AM.pdf" TargetMode="External"/><Relationship Id="rId110" Type="http://schemas.openxmlformats.org/officeDocument/2006/relationships/hyperlink" Target="https://www.mpam.mp.br/images-j5/DOF/2026/TRANSPARENCIA/Ordem%20Cronologica/Maio/SERVICOS/FATURA_16856_2026_CERRADO.pdf" TargetMode="External"/><Relationship Id="rId115" Type="http://schemas.openxmlformats.org/officeDocument/2006/relationships/hyperlink" Target="https://www.mpam.mp.br/images/4%C2%BA_TA_ao_CT_012-2021_-_MP-PGJ_abff4.pdf" TargetMode="External"/><Relationship Id="rId131" Type="http://schemas.openxmlformats.org/officeDocument/2006/relationships/hyperlink" Target="https://www.mpam.mp.br/images/1%C2%BA_TA_%C3%A0_CC_006-2022_-_MP-PGJ_db10d.pdf" TargetMode="External"/><Relationship Id="rId136" Type="http://schemas.openxmlformats.org/officeDocument/2006/relationships/hyperlink" Target="https://www.mpam.mp.br/images-j5/DOF/2026/TRANSPARENCIA/Ordem%20Cronologica/Maio/SERVICOS/FATURA_7233444647341_2026_COSAMA_TABATINGA.pdf" TargetMode="External"/><Relationship Id="rId157" Type="http://schemas.openxmlformats.org/officeDocument/2006/relationships/drawing" Target="../drawings/drawing1.xml"/><Relationship Id="rId61" Type="http://schemas.openxmlformats.org/officeDocument/2006/relationships/hyperlink" Target="https://www.mpam.mp.br/images-j5/DOF/2026/TRANSPARENCIA/Ordem%20Cronologica/Maio/SERVICOS/NFS_371_2026_CASA_NOVA.pdf" TargetMode="External"/><Relationship Id="rId82" Type="http://schemas.openxmlformats.org/officeDocument/2006/relationships/hyperlink" Target="https://www.mpam.mp.br/images-j5/DOF/2026/TRANSPARENCIA/Ordem%20Cronologica/Maio/SERVICOS/NFS_78_2026_CONTEMPORANEO_LTDA.pdf" TargetMode="External"/><Relationship Id="rId152" Type="http://schemas.openxmlformats.org/officeDocument/2006/relationships/hyperlink" Target="https://www.mpam.mp.br/images-j5/DOF/2026/TRANSPARENCIA/Ordem%20Cronologica/Maio/SERVICOS/NFS_105_2026_CONTEMPORANEO_LTDA.pdf" TargetMode="External"/><Relationship Id="rId19" Type="http://schemas.openxmlformats.org/officeDocument/2006/relationships/hyperlink" Target="https://www.mpam.mp.br/images-j5/DOF/2026/TRANSPARENCIA/Ordem%20Cronologica/Maio/SERVICOS/NFS_102067_2026_E_F_GOMES.pdf" TargetMode="External"/><Relationship Id="rId14" Type="http://schemas.openxmlformats.org/officeDocument/2006/relationships/hyperlink" Target="https://www.mpam.mp.br/images-j5/DOF/2026/TRANSPARENCIA/Ordem%20Cronologica/Maio/SERVICOS/BOLETO_202604230000992356001_2026_TELEFONICA.pdf" TargetMode="External"/><Relationship Id="rId30" Type="http://schemas.openxmlformats.org/officeDocument/2006/relationships/hyperlink" Target="https://www.mpam.mp.br/images/CT_07-2023_-_MP-PGJ_fb5b5.pdf" TargetMode="External"/><Relationship Id="rId35" Type="http://schemas.openxmlformats.org/officeDocument/2006/relationships/hyperlink" Target="https://www.mpam.mp.br/images/1%C2%BA_TA_%C3%A0_CC_006-2023_-_MP-PGJ_bf2b1.pdf" TargetMode="External"/><Relationship Id="rId56" Type="http://schemas.openxmlformats.org/officeDocument/2006/relationships/hyperlink" Target="https://www.mpam.mp.br/images/4%C2%BA_TA_ao_CT_n%C2%BA_008-2021_-_MP-PGJ_fda14.pdf" TargetMode="External"/><Relationship Id="rId77" Type="http://schemas.openxmlformats.org/officeDocument/2006/relationships/hyperlink" Target="https://www.mpam.mp.br/images-j5/DOF/2026/TRANSPARENCIA/Ordem%20Cronologica/Maio/SERVICOS/NFS_153_2026_SERVIX_LTDA.pdf" TargetMode="External"/><Relationship Id="rId100" Type="http://schemas.openxmlformats.org/officeDocument/2006/relationships/hyperlink" Target="https://www.mpam.mp.br/images-j5/DCCON/2026/CONTRATOS/CT%20004-2026.pdf" TargetMode="External"/><Relationship Id="rId105" Type="http://schemas.openxmlformats.org/officeDocument/2006/relationships/hyperlink" Target="https://www.mpam.mp.br/images/CT_019-2025_e6af8.pdf" TargetMode="External"/><Relationship Id="rId126" Type="http://schemas.openxmlformats.org/officeDocument/2006/relationships/hyperlink" Target="https://www.mpam.mp.br/images-j5/DCCON/2026/TERMOS%20ADITIVOS%20-%20CONTRATO/4o%20TA%20AO%20CT%20008-2023.pdf" TargetMode="External"/><Relationship Id="rId147" Type="http://schemas.openxmlformats.org/officeDocument/2006/relationships/hyperlink" Target="https://www.mpam.mp.br/images/1%C2%BA_TA_ao_CT_023-2024_-_MP-PGJ_8a6fe.pdf" TargetMode="External"/><Relationship Id="rId8" Type="http://schemas.openxmlformats.org/officeDocument/2006/relationships/hyperlink" Target="https://www.mpam.mp.br/images-j5/DOF/2026/TRANSPARENCIA/Ordem%20Cronologica/Maio/SERVICOS/NFS_5944908_2026_ALELO.pdf" TargetMode="External"/><Relationship Id="rId51" Type="http://schemas.openxmlformats.org/officeDocument/2006/relationships/hyperlink" Target="https://www.mpam.mp.br/images/Carta_Contrato_n%C2%BA_07-PGJ_-_MP-PGJ_7e36e.pdf" TargetMode="External"/><Relationship Id="rId72" Type="http://schemas.openxmlformats.org/officeDocument/2006/relationships/hyperlink" Target="https://www.mpam.mp.br/images/1%C2%BA_TA_ao_CT_004-2023_-_MP-PGJ_67ebc.pdf" TargetMode="External"/><Relationship Id="rId93" Type="http://schemas.openxmlformats.org/officeDocument/2006/relationships/hyperlink" Target="https://www.mpam.mp.br/images-j5/DOF/2026/TRANSPARENCIA/Ordem%20Cronologica/Maio/SERVICOS/FATURA_100055004_2026_AMAZONAS_ENERGIA.pdf" TargetMode="External"/><Relationship Id="rId98" Type="http://schemas.openxmlformats.org/officeDocument/2006/relationships/hyperlink" Target="https://www.mpam.mp.br/images-j5/DOF/2026/TRANSPARENCIA/Ordem%20Cronologica/Maio/SERVICOS/NFS_193_2026_MACRO_LTDA.pdf" TargetMode="External"/><Relationship Id="rId121" Type="http://schemas.openxmlformats.org/officeDocument/2006/relationships/hyperlink" Target="https://www.mpam.mp.br/images/4%C2%BA_TA_ao_CT_019-2021_9db96.pdf" TargetMode="External"/><Relationship Id="rId142" Type="http://schemas.openxmlformats.org/officeDocument/2006/relationships/hyperlink" Target="https://www.mpam.mp.br/images-j5/DOF/2026/TRANSPARENCIA/Ordem%20Cronologica/Maio/SERVICOS/NFS_1785_2026_FIOS_LTDA.pdf" TargetMode="External"/><Relationship Id="rId3" Type="http://schemas.openxmlformats.org/officeDocument/2006/relationships/hyperlink" Target="https://www.mpam.mp.br/images-j5/DOF/2026/TRANSPARENCIA/Ordem%20Cronologica/Maio/SERVICOS/FATURA_1932292506_2025_MANAUS_AMBIENTAL.pdf" TargetMode="External"/><Relationship Id="rId25" Type="http://schemas.openxmlformats.org/officeDocument/2006/relationships/hyperlink" Target="https://www.mpam.mp.br/images/CC_009-2025_bc0e3.pdf" TargetMode="External"/><Relationship Id="rId46" Type="http://schemas.openxmlformats.org/officeDocument/2006/relationships/hyperlink" Target="https://www.mpam.mp.br/images-j5/DOF/2026/TRANSPARENCIA/Ordem%20Cronologica/Maio/SERVICOS/FATURA_85073_2026_CORREIOS.pdf" TargetMode="External"/><Relationship Id="rId67" Type="http://schemas.openxmlformats.org/officeDocument/2006/relationships/hyperlink" Target="https://www.mpam.mp.br/images-j5/DOF/2026/TRANSPARENCIA/Ordem%20Cronologica/Maio/SERVICOS/NFS_103211_2026_VR_BENEFICIOS.pdf" TargetMode="External"/><Relationship Id="rId116" Type="http://schemas.openxmlformats.org/officeDocument/2006/relationships/hyperlink" Target="https://www.mpam.mp.br/images-j5/DOF/2026/TRANSPARENCIA/Ordem%20Cronologica/Maio/SERVICOS/NFS_1655_2026_PRODAM.pdf" TargetMode="External"/><Relationship Id="rId137" Type="http://schemas.openxmlformats.org/officeDocument/2006/relationships/hyperlink" Target="https://www.mpam.mp.br/images-j5/DOF/2026/TRANSPARENCIA/Ordem%20Cronologica/Maio/SERVICOS/FATURA_7233444698203_2026_COSAMA_CODAJAS.pdf" TargetMode="External"/><Relationship Id="rId20" Type="http://schemas.openxmlformats.org/officeDocument/2006/relationships/hyperlink" Target="https://www.mpam.mp.br/images-j5/DOF/2026/TRANSPARENCIA/Ordem%20Cronologica/Maio/SERVICOS/FATURA_12676632006_2025_MANAUS_AMBIENTAL.pdf" TargetMode="External"/><Relationship Id="rId41" Type="http://schemas.openxmlformats.org/officeDocument/2006/relationships/hyperlink" Target="https://www.mpam.mp.br/images/CT_n%C2%BA_33-MP-PGJ_94190.pdf" TargetMode="External"/><Relationship Id="rId62" Type="http://schemas.openxmlformats.org/officeDocument/2006/relationships/hyperlink" Target="https://www.mpam.mp.br/images-j5/DOF/2026/TRANSPARENCIA/Ordem%20Cronologica/Maio/SERVICOS/NFS_372_2026_CASA_NOVA.pdf" TargetMode="External"/><Relationship Id="rId83" Type="http://schemas.openxmlformats.org/officeDocument/2006/relationships/hyperlink" Target="https://www.mpam.mp.br/images-j5/DOF/2026/TRANSPARENCIA/Ordem%20Cronologica/Maio/SERVICOS/NFS_48_2026_CONTEMPORANEO.pdf" TargetMode="External"/><Relationship Id="rId88" Type="http://schemas.openxmlformats.org/officeDocument/2006/relationships/hyperlink" Target="https://www.mpam.mp.br/images-j5/DCCON/2026/TERMOS%20ADITIVOS%20-%20CONTRATO/1o%20TA%20A%20CC%20002-2025.pdf" TargetMode="External"/><Relationship Id="rId111" Type="http://schemas.openxmlformats.org/officeDocument/2006/relationships/hyperlink" Target="https://www.mpam.mp.br/images-j5/DCCON/Termo%20Aditivo%20-%202025/1o%20TA%20ao%20CT%20001-2024.pdf" TargetMode="External"/><Relationship Id="rId132" Type="http://schemas.openxmlformats.org/officeDocument/2006/relationships/hyperlink" Target="https://www.mpam.mp.br/images/1%C2%BA_TA_%C3%A0_CC_006-2022_-_MP-PGJ_db10d.pdf" TargetMode="External"/><Relationship Id="rId153" Type="http://schemas.openxmlformats.org/officeDocument/2006/relationships/hyperlink" Target="https://www.mpam.mp.br/images/1%C2%BA_TA_ao_CT_023-2024_-_MP-PGJ_8a6fe.pdf" TargetMode="External"/><Relationship Id="rId15" Type="http://schemas.openxmlformats.org/officeDocument/2006/relationships/hyperlink" Target="https://www.mpam.mp.br/images-j5/DOF/2026/TRANSPARENCIA/Ordem%20Cronologica/Maio/SERVICOS/NFS_011_2026_TELEFONICA.pdf" TargetMode="External"/><Relationship Id="rId36" Type="http://schemas.openxmlformats.org/officeDocument/2006/relationships/hyperlink" Target="https://www.mpam.mp.br/images/1%C2%BA_TA_%C3%A0_CC_006-2023_-_MP-PGJ_bf2b1.pdf" TargetMode="External"/><Relationship Id="rId57" Type="http://schemas.openxmlformats.org/officeDocument/2006/relationships/hyperlink" Target="https://www.mpam.mp.br/images/4%C2%BA_TA_ao_CT_n%C2%BA_008-2021_-_MP-PGJ_fda14.pdf" TargetMode="External"/><Relationship Id="rId106" Type="http://schemas.openxmlformats.org/officeDocument/2006/relationships/hyperlink" Target="https://www.mpam.mp.br/images-j5/DOF/2026/TRANSPARENCIA/Ordem%20Cronologica/Maio/SERVICOS/BOLETO_000290912883072928560_2026_CREA_AM.pdf" TargetMode="External"/><Relationship Id="rId127" Type="http://schemas.openxmlformats.org/officeDocument/2006/relationships/hyperlink" Target="https://www.mpam.mp.br/images-j5/DOF/2026/TRANSPARENCIA/Ordem%20Cronologica/Maio/SERVICOS/NFS_540_2026_JF_LTDA.pdf" TargetMode="External"/><Relationship Id="rId10" Type="http://schemas.openxmlformats.org/officeDocument/2006/relationships/hyperlink" Target="https://www.mpam.mp.br/images-j5/DOF/2026/TRANSPARENCIA/Ordem%20Cronologica/Maio/SERVICOS/NFS_0157557_2026_PRIME_CONSULTORIA.pdf" TargetMode="External"/><Relationship Id="rId31" Type="http://schemas.openxmlformats.org/officeDocument/2006/relationships/hyperlink" Target="https://www.mpam.mp.br/images/CT_07-2023_-_MP-PGJ_fb5b5.pdf" TargetMode="External"/><Relationship Id="rId52" Type="http://schemas.openxmlformats.org/officeDocument/2006/relationships/hyperlink" Target="https://www.mpam.mp.br/images/1%C2%BA_TA_ao_CT_008-2025_5e850.pdf" TargetMode="External"/><Relationship Id="rId73" Type="http://schemas.openxmlformats.org/officeDocument/2006/relationships/hyperlink" Target="https://www.mpam.mp.br/images/1%C2%BA_TA_ao_CT_004-2023_-_MP-PGJ_67ebc.pdf" TargetMode="External"/><Relationship Id="rId78" Type="http://schemas.openxmlformats.org/officeDocument/2006/relationships/hyperlink" Target="https://www.mpam.mp.br/images/4%C2%BA_TA_ao_CT_025-2022_bbff1.pdf" TargetMode="External"/><Relationship Id="rId94" Type="http://schemas.openxmlformats.org/officeDocument/2006/relationships/hyperlink" Target="https://www.mpam.mp.br/images-j5/DOF/2026/TRANSPARENCIA/Ordem%20Cronologica/Maio/SERVICOS/NFS_479_2026_JF_ENGENHARIA.pdf" TargetMode="External"/><Relationship Id="rId99" Type="http://schemas.openxmlformats.org/officeDocument/2006/relationships/hyperlink" Target="https://www.mpam.mp.br/images-j5/DOF/2026/TRANSPARENCIA/Ordem%20Cronologica/Maio/SERVICOS/NFS_19_2026_MASTER_LTDA.pdf" TargetMode="External"/><Relationship Id="rId101" Type="http://schemas.openxmlformats.org/officeDocument/2006/relationships/hyperlink" Target="https://www.mpam.mp.br/images-j5/DOF/2026/TRANSPARENCIA/Ordem%20Cronologica/Maio/SERVICOS/FATURA_1223901003_2026_MANAUS_AMBIENTAL.pdf" TargetMode="External"/><Relationship Id="rId122" Type="http://schemas.openxmlformats.org/officeDocument/2006/relationships/hyperlink" Target="https://www.mpam.mp.br/images-j5/DOF/2026/TRANSPARENCIA/Ordem%20Cronologica/Maio/SERVICOS/NFS_2020_2026_SOFTPLAN.pdf" TargetMode="External"/><Relationship Id="rId143" Type="http://schemas.openxmlformats.org/officeDocument/2006/relationships/hyperlink" Target="https://www.mpam.mp.br/images-j5/DOF/2026/TRANSPARENCIA/Ordem%20Cronologica/Maio/SERVICOS/NFS_330_2026_ALFAMA_LTDA.pdf" TargetMode="External"/><Relationship Id="rId148" Type="http://schemas.openxmlformats.org/officeDocument/2006/relationships/hyperlink" Target="https://www.mpam.mp.br/images-j5/DOF/2026/TRANSPARENCIA/Ordem%20Cronologica/Maio/SERVICOS/NFS_158_2026_VIA_DIRETA.pdf" TargetMode="External"/><Relationship Id="rId4" Type="http://schemas.openxmlformats.org/officeDocument/2006/relationships/hyperlink" Target="https://www.mpam.mp.br/images-j5/DOF/2026/TRANSPARENCIA/Ordem%20Cronologica/Maio/SERVICOS/FATURA_11242507006_2025_MANAUS_AMBIENTAL.pdf" TargetMode="External"/><Relationship Id="rId9" Type="http://schemas.openxmlformats.org/officeDocument/2006/relationships/hyperlink" Target="https://www.mpam.mp.br/images-j5/DOF/2026/TRANSPARENCIA/Ordem%20Cronologica/Maio/SERVICOS/NFS_779432_2026_BRASOFTWARE_INFORMATICA.pdf" TargetMode="External"/><Relationship Id="rId26" Type="http://schemas.openxmlformats.org/officeDocument/2006/relationships/hyperlink" Target="https://www.mpam.mp.br/images/CT_22-2023_-_MP-PGJ_e60b0.pdf" TargetMode="External"/><Relationship Id="rId47" Type="http://schemas.openxmlformats.org/officeDocument/2006/relationships/hyperlink" Target="https://www.mpam.mp.br/images-j5/DCCON/2026/CONTRATOS/CT%20006-2026.pdf" TargetMode="External"/><Relationship Id="rId68" Type="http://schemas.openxmlformats.org/officeDocument/2006/relationships/hyperlink" Target="https://www.mpam.mp.br/images-j5/DCCON/2026/TERMOS%20ADITIVOS%20-%20CONTRATO/1o%20TA%20A%20CC%20003-2025.pdf" TargetMode="External"/><Relationship Id="rId89" Type="http://schemas.openxmlformats.org/officeDocument/2006/relationships/hyperlink" Target="https://www.mpam.mp.br/images-j5/DOF/2026/TRANSPARENCIA/Ordem%20Cronologica/Maio/SERVICOS/NFS_009_2026_PROJELITE_LTDA.pdf" TargetMode="External"/><Relationship Id="rId112" Type="http://schemas.openxmlformats.org/officeDocument/2006/relationships/hyperlink" Target="https://www.mpam.mp.br/images-j5/DOF/2026/TRANSPARENCIA/Ordem%20Cronologica/Maio/SERVICOS/NFS_0287690_2026_LINK_CARD.pdf" TargetMode="External"/><Relationship Id="rId133" Type="http://schemas.openxmlformats.org/officeDocument/2006/relationships/hyperlink" Target="https://www.mpam.mp.br/images/1%C2%BA_TA_%C3%A0_CC_006-2022_-_MP-PGJ_db10d.pdf" TargetMode="External"/><Relationship Id="rId154" Type="http://schemas.openxmlformats.org/officeDocument/2006/relationships/hyperlink" Target="https://www.mpam.mp.br/images-j5/DOF/2026/TRANSPARENCIA/Ordem%20Cronologica/Maio/SERVICOS/NFS_259_2026_VIA_DIRETA.pdf" TargetMode="External"/><Relationship Id="rId16" Type="http://schemas.openxmlformats.org/officeDocument/2006/relationships/hyperlink" Target="https://www.mpam.mp.br/images-j5/DOF/2026/TRANSPARENCIA/Ordem%20Cronologica/Maio/SERVICOS/NFS_010_2026_TELEFONICA.pdf" TargetMode="External"/><Relationship Id="rId37" Type="http://schemas.openxmlformats.org/officeDocument/2006/relationships/hyperlink" Target="https://www.mpam.mp.br/images/1%C2%BA_TA_%C3%A0_CC_006-2023_-_MP-PGJ_bf2b1.pdf" TargetMode="External"/><Relationship Id="rId58" Type="http://schemas.openxmlformats.org/officeDocument/2006/relationships/hyperlink" Target="https://www.mpam.mp.br/images/4%C2%BA_TA_ao_CT_n%C2%BA_008-2021_-_MP-PGJ_fda14.pdf" TargetMode="External"/><Relationship Id="rId79" Type="http://schemas.openxmlformats.org/officeDocument/2006/relationships/hyperlink" Target="https://www.mpam.mp.br/images-j5/DOF/2026/TRANSPARENCIA/Ordem%20Cronologica/Maio/SERVICOS/NFS_48_2026_G_REFRIGERACAO.pdf" TargetMode="External"/><Relationship Id="rId102" Type="http://schemas.openxmlformats.org/officeDocument/2006/relationships/hyperlink" Target="https://www.mpam.mp.br/images/1%C2%BA_TA_%C3%A0_CC_006-2023_-_MP-PGJ_bf2b1.pdf" TargetMode="External"/><Relationship Id="rId123" Type="http://schemas.openxmlformats.org/officeDocument/2006/relationships/hyperlink" Target="https://www.mpam.mp.br/images-j5/DOF/2026/TRANSPARENCIA/Ordem%20Cronologica/Maio/SERVICOS/NFS_2150_2026_LOGIC_PRO.pdf" TargetMode="External"/><Relationship Id="rId144" Type="http://schemas.openxmlformats.org/officeDocument/2006/relationships/hyperlink" Target="https://www.mpam.mp.br/images/2%C2%BA_TA_ao_CT_024-2023_6bd18.pdf" TargetMode="External"/><Relationship Id="rId90" Type="http://schemas.openxmlformats.org/officeDocument/2006/relationships/hyperlink" Target="https://www.mpam.mp.br/images-j5/DOF/2026/TRANSPARENCIA/Ordem%20Cronologica/Maio/SERVICOS/NFS_009_2026_PROJELITE_LTDA.pdf" TargetMode="External"/><Relationship Id="rId27" Type="http://schemas.openxmlformats.org/officeDocument/2006/relationships/hyperlink" Target="https://www.mpam.mp.br/images/CT_16-2023_-_MP-PGJ_8a82c.pdf" TargetMode="External"/><Relationship Id="rId48" Type="http://schemas.openxmlformats.org/officeDocument/2006/relationships/hyperlink" Target="https://www.mpam.mp.br/images-j5/DOF/2026/TRANSPARENCIA/Ordem%20Cronologica/Maio/SERVICOS/NFS_15_2026_CREDENCIAL.pdf" TargetMode="External"/><Relationship Id="rId69" Type="http://schemas.openxmlformats.org/officeDocument/2006/relationships/hyperlink" Target="https://www.mpam.mp.br/images-j5/DOF/2026/TRANSPARENCIA/Ordem%20Cronologica/Maio/SERVICOS/NFS_79_2026_MOVX_LTDA.pdf" TargetMode="External"/><Relationship Id="rId113" Type="http://schemas.openxmlformats.org/officeDocument/2006/relationships/hyperlink" Target="https://www.mpam.mp.br/images-j5/DCCON/2026/TERMOS%20ADITIVOS%20-%20CONTRATO/1o%20TA%20AO%20CT%20002-2025.pdf" TargetMode="External"/><Relationship Id="rId134" Type="http://schemas.openxmlformats.org/officeDocument/2006/relationships/hyperlink" Target="https://www.mpam.mp.br/images/1%C2%BA_TA_%C3%A0_CC_006-2022_-_MP-PGJ_db10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FA096-311A-4469-9898-D808620F73A0}">
  <dimension ref="A1:N182"/>
  <sheetViews>
    <sheetView tabSelected="1" topLeftCell="A64" zoomScale="85" zoomScaleNormal="85" zoomScaleSheetLayoutView="80" workbookViewId="0">
      <selection activeCell="F99" sqref="F99"/>
    </sheetView>
  </sheetViews>
  <sheetFormatPr defaultRowHeight="15"/>
  <cols>
    <col min="1" max="1" width="13.7109375" customWidth="1"/>
    <col min="2" max="2" width="14.7109375" customWidth="1"/>
    <col min="3" max="3" width="19.140625" customWidth="1"/>
    <col min="4" max="4" width="45.28515625" customWidth="1"/>
    <col min="5" max="5" width="29.5703125" style="2" customWidth="1"/>
    <col min="6" max="6" width="22.140625" style="3" customWidth="1"/>
    <col min="7" max="7" width="13" customWidth="1"/>
    <col min="8" max="8" width="11.140625" hidden="1" customWidth="1"/>
    <col min="9" max="9" width="16.5703125" hidden="1" customWidth="1"/>
    <col min="10" max="10" width="17" bestFit="1" customWidth="1"/>
    <col min="11" max="11" width="17.42578125" customWidth="1"/>
    <col min="12" max="12" width="15.5703125" customWidth="1"/>
    <col min="13" max="13" width="12.7109375" bestFit="1" customWidth="1"/>
    <col min="14" max="14" width="14.42578125" customWidth="1"/>
    <col min="16" max="16" width="10.85546875" bestFit="1" customWidth="1"/>
    <col min="17" max="17" width="10.5703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 customHeight="1">
      <c r="A2" s="5" t="str">
        <f>[1]Bens!M2</f>
        <v>MAIO/2026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 customHeight="1">
      <c r="A3" s="6" t="s">
        <v>0</v>
      </c>
      <c r="B3" s="6"/>
      <c r="C3" s="6"/>
      <c r="D3" s="6"/>
      <c r="E3" s="6"/>
      <c r="G3" s="4"/>
      <c r="H3" s="4"/>
      <c r="I3" s="4"/>
      <c r="J3" s="1"/>
    </row>
    <row r="4" spans="1:13" ht="15" customHeight="1"/>
    <row r="5" spans="1:13" ht="18" customHeight="1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 customHeight="1">
      <c r="A6" s="8" t="s">
        <v>2</v>
      </c>
      <c r="B6" s="8" t="s">
        <v>3</v>
      </c>
      <c r="C6" s="9" t="s">
        <v>4</v>
      </c>
      <c r="D6" s="9" t="s">
        <v>5</v>
      </c>
      <c r="E6" s="8" t="s">
        <v>6</v>
      </c>
      <c r="F6" s="8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9" t="s">
        <v>14</v>
      </c>
    </row>
    <row r="7" spans="1:13" s="19" customFormat="1" ht="120">
      <c r="A7" s="11" t="s">
        <v>15</v>
      </c>
      <c r="B7" s="12">
        <v>1</v>
      </c>
      <c r="C7" s="13">
        <v>23624599000130</v>
      </c>
      <c r="D7" s="12" t="s">
        <v>16</v>
      </c>
      <c r="E7" s="14" t="s">
        <v>17</v>
      </c>
      <c r="F7" s="15" t="s">
        <v>18</v>
      </c>
      <c r="G7" s="16">
        <v>46148</v>
      </c>
      <c r="H7" s="17" t="s">
        <v>19</v>
      </c>
      <c r="I7" s="18">
        <v>24786.58</v>
      </c>
      <c r="J7" s="16">
        <v>46148</v>
      </c>
      <c r="K7" s="12"/>
      <c r="L7" s="18">
        <f>2726.52+446.16+21613.9</f>
        <v>24786.58</v>
      </c>
      <c r="M7" s="17" t="s">
        <v>20</v>
      </c>
    </row>
    <row r="8" spans="1:13" s="19" customFormat="1" ht="120">
      <c r="A8" s="11" t="s">
        <v>15</v>
      </c>
      <c r="B8" s="12">
        <v>2</v>
      </c>
      <c r="C8" s="13">
        <v>7244008000223</v>
      </c>
      <c r="D8" s="12" t="s">
        <v>21</v>
      </c>
      <c r="E8" s="20" t="s">
        <v>22</v>
      </c>
      <c r="F8" s="15" t="s">
        <v>23</v>
      </c>
      <c r="G8" s="16">
        <v>46148</v>
      </c>
      <c r="H8" s="17" t="s">
        <v>24</v>
      </c>
      <c r="I8" s="18">
        <v>11250</v>
      </c>
      <c r="J8" s="16">
        <v>46148</v>
      </c>
      <c r="K8" s="12"/>
      <c r="L8" s="18">
        <f>540+10710</f>
        <v>11250</v>
      </c>
      <c r="M8" s="17" t="s">
        <v>25</v>
      </c>
    </row>
    <row r="9" spans="1:13" s="19" customFormat="1" ht="135">
      <c r="A9" s="11" t="s">
        <v>15</v>
      </c>
      <c r="B9" s="12">
        <v>3</v>
      </c>
      <c r="C9" s="13">
        <v>4320180000140</v>
      </c>
      <c r="D9" s="12" t="s">
        <v>26</v>
      </c>
      <c r="E9" s="20" t="s">
        <v>27</v>
      </c>
      <c r="F9" s="21" t="s">
        <v>28</v>
      </c>
      <c r="G9" s="16">
        <v>46148</v>
      </c>
      <c r="H9" s="13" t="s">
        <v>29</v>
      </c>
      <c r="I9" s="18">
        <v>129</v>
      </c>
      <c r="J9" s="16">
        <v>46148</v>
      </c>
      <c r="K9" s="22"/>
      <c r="L9" s="18">
        <v>129</v>
      </c>
      <c r="M9" s="17" t="s">
        <v>30</v>
      </c>
    </row>
    <row r="10" spans="1:13" s="19" customFormat="1" ht="120">
      <c r="A10" s="11" t="s">
        <v>15</v>
      </c>
      <c r="B10" s="12">
        <v>4</v>
      </c>
      <c r="C10" s="13">
        <v>3264927000127</v>
      </c>
      <c r="D10" s="12" t="s">
        <v>31</v>
      </c>
      <c r="E10" s="20" t="s">
        <v>32</v>
      </c>
      <c r="F10" s="21" t="s">
        <v>33</v>
      </c>
      <c r="G10" s="16">
        <v>46148</v>
      </c>
      <c r="H10" s="17" t="s">
        <v>34</v>
      </c>
      <c r="I10" s="18">
        <v>569.23</v>
      </c>
      <c r="J10" s="16">
        <v>46148</v>
      </c>
      <c r="K10" s="12"/>
      <c r="L10" s="18">
        <f>541.91+27.32</f>
        <v>569.23</v>
      </c>
      <c r="M10" s="17" t="s">
        <v>35</v>
      </c>
    </row>
    <row r="11" spans="1:13" s="19" customFormat="1" ht="120">
      <c r="A11" s="11" t="s">
        <v>15</v>
      </c>
      <c r="B11" s="12">
        <v>5</v>
      </c>
      <c r="C11" s="13">
        <v>3264927000127</v>
      </c>
      <c r="D11" s="12" t="s">
        <v>31</v>
      </c>
      <c r="E11" s="20" t="s">
        <v>36</v>
      </c>
      <c r="F11" s="21" t="s">
        <v>37</v>
      </c>
      <c r="G11" s="16">
        <v>46148</v>
      </c>
      <c r="H11" s="17" t="s">
        <v>38</v>
      </c>
      <c r="I11" s="18">
        <v>2653.55</v>
      </c>
      <c r="J11" s="16">
        <v>46148</v>
      </c>
      <c r="K11" s="12"/>
      <c r="L11" s="18">
        <f>127.37+2526.18</f>
        <v>2653.5499999999997</v>
      </c>
      <c r="M11" s="17" t="s">
        <v>35</v>
      </c>
    </row>
    <row r="12" spans="1:13" s="19" customFormat="1" ht="120">
      <c r="A12" s="11" t="s">
        <v>15</v>
      </c>
      <c r="B12" s="12">
        <v>6</v>
      </c>
      <c r="C12" s="13">
        <v>3264927000127</v>
      </c>
      <c r="D12" s="12" t="s">
        <v>31</v>
      </c>
      <c r="E12" s="20" t="s">
        <v>39</v>
      </c>
      <c r="F12" s="21" t="s">
        <v>40</v>
      </c>
      <c r="G12" s="16">
        <v>46148</v>
      </c>
      <c r="H12" s="17" t="s">
        <v>41</v>
      </c>
      <c r="I12" s="18">
        <v>612.21</v>
      </c>
      <c r="J12" s="16">
        <v>46148</v>
      </c>
      <c r="K12" s="12"/>
      <c r="L12" s="18">
        <f>582.82+29.39</f>
        <v>612.21</v>
      </c>
      <c r="M12" s="17" t="s">
        <v>35</v>
      </c>
    </row>
    <row r="13" spans="1:13" s="19" customFormat="1" ht="120">
      <c r="A13" s="11" t="s">
        <v>15</v>
      </c>
      <c r="B13" s="13">
        <v>7</v>
      </c>
      <c r="C13" s="13">
        <v>3264927000127</v>
      </c>
      <c r="D13" s="12" t="s">
        <v>31</v>
      </c>
      <c r="E13" s="20" t="s">
        <v>42</v>
      </c>
      <c r="F13" s="21" t="s">
        <v>43</v>
      </c>
      <c r="G13" s="16">
        <v>46148</v>
      </c>
      <c r="H13" s="23" t="s">
        <v>44</v>
      </c>
      <c r="I13" s="24">
        <v>1955.6</v>
      </c>
      <c r="J13" s="16">
        <v>46148</v>
      </c>
      <c r="K13" s="13"/>
      <c r="L13" s="18">
        <f>1813.41+142.19</f>
        <v>1955.6000000000001</v>
      </c>
      <c r="M13" s="23" t="s">
        <v>35</v>
      </c>
    </row>
    <row r="14" spans="1:13" s="19" customFormat="1" ht="120">
      <c r="A14" s="11" t="s">
        <v>15</v>
      </c>
      <c r="B14" s="13">
        <v>8</v>
      </c>
      <c r="C14" s="13">
        <v>3264927000127</v>
      </c>
      <c r="D14" s="12" t="s">
        <v>31</v>
      </c>
      <c r="E14" s="20" t="s">
        <v>45</v>
      </c>
      <c r="F14" s="21" t="s">
        <v>43</v>
      </c>
      <c r="G14" s="16">
        <v>46148</v>
      </c>
      <c r="H14" s="23" t="s">
        <v>46</v>
      </c>
      <c r="I14" s="18">
        <v>1006.73</v>
      </c>
      <c r="J14" s="16">
        <v>46148</v>
      </c>
      <c r="K14" s="12"/>
      <c r="L14" s="18">
        <v>1006.73</v>
      </c>
      <c r="M14" s="23" t="s">
        <v>35</v>
      </c>
    </row>
    <row r="15" spans="1:13" s="19" customFormat="1" ht="120">
      <c r="A15" s="11" t="s">
        <v>15</v>
      </c>
      <c r="B15" s="13">
        <v>9</v>
      </c>
      <c r="C15" s="13">
        <v>4740876000125</v>
      </c>
      <c r="D15" s="12" t="s">
        <v>47</v>
      </c>
      <c r="E15" s="20" t="s">
        <v>48</v>
      </c>
      <c r="F15" s="21" t="s">
        <v>49</v>
      </c>
      <c r="G15" s="16">
        <v>46149</v>
      </c>
      <c r="H15" s="23" t="s">
        <v>50</v>
      </c>
      <c r="I15" s="18">
        <v>178771.25</v>
      </c>
      <c r="J15" s="16">
        <v>46149</v>
      </c>
      <c r="K15" s="12"/>
      <c r="L15" s="18">
        <v>178771.25</v>
      </c>
      <c r="M15" s="23" t="s">
        <v>51</v>
      </c>
    </row>
    <row r="16" spans="1:13" s="19" customFormat="1" ht="120">
      <c r="A16" s="11" t="s">
        <v>15</v>
      </c>
      <c r="B16" s="13">
        <v>10</v>
      </c>
      <c r="C16" s="13">
        <v>4740876000125</v>
      </c>
      <c r="D16" s="12" t="s">
        <v>47</v>
      </c>
      <c r="E16" s="20" t="s">
        <v>52</v>
      </c>
      <c r="F16" s="15" t="s">
        <v>49</v>
      </c>
      <c r="G16" s="16">
        <v>46149</v>
      </c>
      <c r="H16" s="23" t="s">
        <v>53</v>
      </c>
      <c r="I16" s="18">
        <v>489083.92</v>
      </c>
      <c r="J16" s="16">
        <v>46149</v>
      </c>
      <c r="K16" s="12"/>
      <c r="L16" s="18">
        <v>489083.92</v>
      </c>
      <c r="M16" s="23" t="s">
        <v>51</v>
      </c>
    </row>
    <row r="17" spans="1:13" s="19" customFormat="1" ht="195">
      <c r="A17" s="11" t="s">
        <v>15</v>
      </c>
      <c r="B17" s="13">
        <v>11</v>
      </c>
      <c r="C17" s="13">
        <v>57142978000105</v>
      </c>
      <c r="D17" s="12" t="s">
        <v>54</v>
      </c>
      <c r="E17" s="20" t="s">
        <v>55</v>
      </c>
      <c r="F17" s="21" t="s">
        <v>56</v>
      </c>
      <c r="G17" s="16">
        <v>46150</v>
      </c>
      <c r="H17" s="13" t="s">
        <v>57</v>
      </c>
      <c r="I17" s="18">
        <v>53284.800000000003</v>
      </c>
      <c r="J17" s="16">
        <v>46150</v>
      </c>
      <c r="K17" s="22"/>
      <c r="L17" s="18">
        <f>50727.13+2557.67</f>
        <v>53284.799999999996</v>
      </c>
      <c r="M17" s="23" t="s">
        <v>58</v>
      </c>
    </row>
    <row r="18" spans="1:13" s="19" customFormat="1" ht="120">
      <c r="A18" s="11" t="s">
        <v>15</v>
      </c>
      <c r="B18" s="13">
        <v>12</v>
      </c>
      <c r="C18" s="13">
        <v>5340639000130</v>
      </c>
      <c r="D18" s="12" t="s">
        <v>59</v>
      </c>
      <c r="E18" s="20" t="s">
        <v>60</v>
      </c>
      <c r="F18" s="21" t="s">
        <v>61</v>
      </c>
      <c r="G18" s="16">
        <v>46150</v>
      </c>
      <c r="H18" s="23" t="s">
        <v>62</v>
      </c>
      <c r="I18" s="18">
        <v>14947.66</v>
      </c>
      <c r="J18" s="16">
        <v>46150</v>
      </c>
      <c r="K18" s="12"/>
      <c r="L18" s="18">
        <v>14947.66</v>
      </c>
      <c r="M18" s="23" t="s">
        <v>63</v>
      </c>
    </row>
    <row r="19" spans="1:13" s="19" customFormat="1" ht="120">
      <c r="A19" s="11" t="s">
        <v>15</v>
      </c>
      <c r="B19" s="13">
        <v>13</v>
      </c>
      <c r="C19" s="13">
        <v>5340639000130</v>
      </c>
      <c r="D19" s="12" t="s">
        <v>59</v>
      </c>
      <c r="E19" s="20" t="s">
        <v>64</v>
      </c>
      <c r="F19" s="15" t="s">
        <v>65</v>
      </c>
      <c r="G19" s="16">
        <v>46150</v>
      </c>
      <c r="H19" s="23" t="s">
        <v>66</v>
      </c>
      <c r="I19" s="18">
        <v>8318.52</v>
      </c>
      <c r="J19" s="16">
        <v>46150</v>
      </c>
      <c r="K19" s="12"/>
      <c r="L19" s="18">
        <v>8318.52</v>
      </c>
      <c r="M19" s="23" t="s">
        <v>63</v>
      </c>
    </row>
    <row r="20" spans="1:13" s="19" customFormat="1" ht="135">
      <c r="A20" s="11" t="s">
        <v>15</v>
      </c>
      <c r="B20" s="13">
        <v>14</v>
      </c>
      <c r="C20" s="13">
        <v>27441006000150</v>
      </c>
      <c r="D20" s="12" t="s">
        <v>67</v>
      </c>
      <c r="E20" s="20" t="s">
        <v>68</v>
      </c>
      <c r="F20" s="15" t="s">
        <v>69</v>
      </c>
      <c r="G20" s="16">
        <v>46154</v>
      </c>
      <c r="H20" s="23" t="s">
        <v>70</v>
      </c>
      <c r="I20" s="18">
        <v>3900</v>
      </c>
      <c r="J20" s="16">
        <v>46154</v>
      </c>
      <c r="K20" s="13"/>
      <c r="L20" s="18">
        <v>3900</v>
      </c>
      <c r="M20" s="23" t="s">
        <v>71</v>
      </c>
    </row>
    <row r="21" spans="1:13" s="19" customFormat="1" ht="150">
      <c r="A21" s="11" t="s">
        <v>15</v>
      </c>
      <c r="B21" s="13">
        <v>15</v>
      </c>
      <c r="C21" s="13">
        <v>22348997000108</v>
      </c>
      <c r="D21" s="12" t="s">
        <v>72</v>
      </c>
      <c r="E21" s="20" t="s">
        <v>73</v>
      </c>
      <c r="F21" s="15" t="s">
        <v>74</v>
      </c>
      <c r="G21" s="16">
        <v>46154</v>
      </c>
      <c r="H21" s="23" t="s">
        <v>75</v>
      </c>
      <c r="I21" s="18">
        <v>2225</v>
      </c>
      <c r="J21" s="16">
        <v>46154</v>
      </c>
      <c r="K21" s="12"/>
      <c r="L21" s="18">
        <f>106.8+2118.2</f>
        <v>2225</v>
      </c>
      <c r="M21" s="23" t="s">
        <v>76</v>
      </c>
    </row>
    <row r="22" spans="1:13" s="19" customFormat="1" ht="120">
      <c r="A22" s="11" t="s">
        <v>15</v>
      </c>
      <c r="B22" s="13">
        <v>16</v>
      </c>
      <c r="C22" s="13">
        <v>2558157000162</v>
      </c>
      <c r="D22" s="12" t="s">
        <v>77</v>
      </c>
      <c r="E22" s="20" t="s">
        <v>78</v>
      </c>
      <c r="F22" s="21" t="s">
        <v>79</v>
      </c>
      <c r="G22" s="16">
        <v>46154</v>
      </c>
      <c r="H22" s="23" t="s">
        <v>80</v>
      </c>
      <c r="I22" s="18">
        <v>21833.26</v>
      </c>
      <c r="J22" s="16">
        <v>46154</v>
      </c>
      <c r="K22" s="12"/>
      <c r="L22" s="18">
        <f>1048+20785.26</f>
        <v>21833.26</v>
      </c>
      <c r="M22" s="23" t="s">
        <v>81</v>
      </c>
    </row>
    <row r="23" spans="1:13" s="28" customFormat="1" ht="120">
      <c r="A23" s="11" t="s">
        <v>15</v>
      </c>
      <c r="B23" s="13">
        <v>17</v>
      </c>
      <c r="C23" s="13">
        <v>2558157000162</v>
      </c>
      <c r="D23" s="12" t="s">
        <v>77</v>
      </c>
      <c r="E23" s="20" t="s">
        <v>82</v>
      </c>
      <c r="F23" s="21" t="s">
        <v>83</v>
      </c>
      <c r="G23" s="16">
        <v>46154</v>
      </c>
      <c r="H23" s="25" t="s">
        <v>84</v>
      </c>
      <c r="I23" s="26">
        <v>21833.26</v>
      </c>
      <c r="J23" s="16">
        <v>46154</v>
      </c>
      <c r="K23" s="27"/>
      <c r="L23" s="18">
        <f>1048+20785.26</f>
        <v>21833.26</v>
      </c>
      <c r="M23" s="25" t="s">
        <v>85</v>
      </c>
    </row>
    <row r="24" spans="1:13" s="19" customFormat="1" ht="105">
      <c r="A24" s="11" t="s">
        <v>15</v>
      </c>
      <c r="B24" s="13">
        <v>18</v>
      </c>
      <c r="C24" s="13">
        <v>2558157000162</v>
      </c>
      <c r="D24" s="12" t="s">
        <v>77</v>
      </c>
      <c r="E24" s="20" t="s">
        <v>86</v>
      </c>
      <c r="F24" s="15" t="s">
        <v>87</v>
      </c>
      <c r="G24" s="16">
        <v>46154</v>
      </c>
      <c r="H24" s="23" t="s">
        <v>88</v>
      </c>
      <c r="I24" s="18">
        <v>21883.26</v>
      </c>
      <c r="J24" s="16">
        <v>46154</v>
      </c>
      <c r="K24" s="12"/>
      <c r="L24" s="18">
        <f>1048+20785.26</f>
        <v>21833.26</v>
      </c>
      <c r="M24" s="23" t="s">
        <v>89</v>
      </c>
    </row>
    <row r="25" spans="1:13" s="28" customFormat="1" ht="135">
      <c r="A25" s="11" t="s">
        <v>15</v>
      </c>
      <c r="B25" s="13">
        <v>19</v>
      </c>
      <c r="C25" s="13">
        <v>27985750000116</v>
      </c>
      <c r="D25" s="12" t="s">
        <v>90</v>
      </c>
      <c r="E25" s="20" t="s">
        <v>91</v>
      </c>
      <c r="F25" s="21" t="s">
        <v>92</v>
      </c>
      <c r="G25" s="16">
        <v>46154</v>
      </c>
      <c r="H25" s="25" t="s">
        <v>93</v>
      </c>
      <c r="I25" s="26">
        <v>7389</v>
      </c>
      <c r="J25" s="16">
        <v>46154</v>
      </c>
      <c r="K25" s="27"/>
      <c r="L25" s="18">
        <v>7389</v>
      </c>
      <c r="M25" s="25" t="s">
        <v>94</v>
      </c>
    </row>
    <row r="26" spans="1:13" s="28" customFormat="1" ht="150">
      <c r="A26" s="11" t="s">
        <v>15</v>
      </c>
      <c r="B26" s="13">
        <v>20</v>
      </c>
      <c r="C26" s="13">
        <v>22348997000108</v>
      </c>
      <c r="D26" s="12" t="s">
        <v>72</v>
      </c>
      <c r="E26" s="20" t="s">
        <v>95</v>
      </c>
      <c r="F26" s="21" t="s">
        <v>96</v>
      </c>
      <c r="G26" s="16">
        <v>46154</v>
      </c>
      <c r="H26" s="25" t="s">
        <v>97</v>
      </c>
      <c r="I26" s="26">
        <v>4400</v>
      </c>
      <c r="J26" s="16">
        <v>46154</v>
      </c>
      <c r="K26" s="27"/>
      <c r="L26" s="18">
        <f>211.2+4188.8</f>
        <v>4400</v>
      </c>
      <c r="M26" s="25" t="s">
        <v>98</v>
      </c>
    </row>
    <row r="27" spans="1:13" s="19" customFormat="1" ht="165">
      <c r="A27" s="11" t="s">
        <v>15</v>
      </c>
      <c r="B27" s="13">
        <v>21</v>
      </c>
      <c r="C27" s="13">
        <v>20392756000130</v>
      </c>
      <c r="D27" s="12" t="s">
        <v>99</v>
      </c>
      <c r="E27" s="29" t="s">
        <v>100</v>
      </c>
      <c r="F27" s="21" t="s">
        <v>101</v>
      </c>
      <c r="G27" s="30">
        <v>46154</v>
      </c>
      <c r="H27" s="23" t="s">
        <v>102</v>
      </c>
      <c r="I27" s="18">
        <v>3052.8</v>
      </c>
      <c r="J27" s="16">
        <v>46154</v>
      </c>
      <c r="K27" s="12"/>
      <c r="L27" s="18">
        <v>3052.8</v>
      </c>
      <c r="M27" s="23" t="s">
        <v>103</v>
      </c>
    </row>
    <row r="28" spans="1:13" s="28" customFormat="1" ht="180">
      <c r="A28" s="11" t="s">
        <v>15</v>
      </c>
      <c r="B28" s="13">
        <v>22</v>
      </c>
      <c r="C28" s="13">
        <v>22865751000103</v>
      </c>
      <c r="D28" s="12" t="s">
        <v>104</v>
      </c>
      <c r="E28" s="20" t="s">
        <v>105</v>
      </c>
      <c r="F28" s="15" t="s">
        <v>106</v>
      </c>
      <c r="G28" s="31">
        <v>46157</v>
      </c>
      <c r="H28" s="25" t="s">
        <v>107</v>
      </c>
      <c r="I28" s="26">
        <v>16992.55</v>
      </c>
      <c r="J28" s="16">
        <v>46157</v>
      </c>
      <c r="K28" s="27"/>
      <c r="L28" s="18">
        <f>924.3+16068.25</f>
        <v>16992.55</v>
      </c>
      <c r="M28" s="25" t="s">
        <v>108</v>
      </c>
    </row>
    <row r="29" spans="1:13" s="28" customFormat="1" ht="180">
      <c r="A29" s="11" t="s">
        <v>15</v>
      </c>
      <c r="B29" s="13">
        <v>23</v>
      </c>
      <c r="C29" s="13">
        <v>22865751000103</v>
      </c>
      <c r="D29" s="12" t="s">
        <v>104</v>
      </c>
      <c r="E29" s="20" t="s">
        <v>109</v>
      </c>
      <c r="F29" s="21" t="s">
        <v>106</v>
      </c>
      <c r="G29" s="31">
        <v>46157</v>
      </c>
      <c r="H29" s="25" t="s">
        <v>110</v>
      </c>
      <c r="I29" s="26">
        <v>2263.8000000000002</v>
      </c>
      <c r="J29" s="32">
        <v>46157</v>
      </c>
      <c r="K29" s="27"/>
      <c r="L29" s="33">
        <v>2263.8000000000002</v>
      </c>
      <c r="M29" s="25" t="s">
        <v>108</v>
      </c>
    </row>
    <row r="30" spans="1:13" s="28" customFormat="1" ht="120">
      <c r="A30" s="11" t="s">
        <v>15</v>
      </c>
      <c r="B30" s="13">
        <v>24</v>
      </c>
      <c r="C30" s="34">
        <v>34028316000375</v>
      </c>
      <c r="D30" s="12" t="s">
        <v>111</v>
      </c>
      <c r="E30" s="20" t="s">
        <v>112</v>
      </c>
      <c r="F30" s="21" t="s">
        <v>113</v>
      </c>
      <c r="G30" s="31">
        <v>46157</v>
      </c>
      <c r="H30" s="25" t="s">
        <v>114</v>
      </c>
      <c r="I30" s="26">
        <v>9777.2199999999993</v>
      </c>
      <c r="J30" s="32">
        <v>46157</v>
      </c>
      <c r="K30" s="27"/>
      <c r="L30" s="33">
        <v>9777.2199999999993</v>
      </c>
      <c r="M30" s="25" t="s">
        <v>115</v>
      </c>
    </row>
    <row r="31" spans="1:13" s="28" customFormat="1" ht="120">
      <c r="A31" s="11" t="s">
        <v>15</v>
      </c>
      <c r="B31" s="13">
        <v>25</v>
      </c>
      <c r="C31" s="34">
        <v>5358598000109</v>
      </c>
      <c r="D31" s="12" t="s">
        <v>116</v>
      </c>
      <c r="E31" s="20" t="s">
        <v>117</v>
      </c>
      <c r="F31" s="15" t="s">
        <v>118</v>
      </c>
      <c r="G31" s="16">
        <v>46157</v>
      </c>
      <c r="H31" s="25" t="s">
        <v>119</v>
      </c>
      <c r="I31" s="26">
        <v>26118.31</v>
      </c>
      <c r="J31" s="32">
        <v>46157</v>
      </c>
      <c r="K31" s="27"/>
      <c r="L31" s="33">
        <f>313.42+522.37+25282.52</f>
        <v>26118.31</v>
      </c>
      <c r="M31" s="25" t="s">
        <v>120</v>
      </c>
    </row>
    <row r="32" spans="1:13" s="28" customFormat="1" ht="105">
      <c r="A32" s="11" t="s">
        <v>15</v>
      </c>
      <c r="B32" s="13">
        <v>26</v>
      </c>
      <c r="C32" s="13">
        <v>2558157000162</v>
      </c>
      <c r="D32" s="12" t="s">
        <v>77</v>
      </c>
      <c r="E32" s="20" t="s">
        <v>121</v>
      </c>
      <c r="F32" s="21" t="s">
        <v>122</v>
      </c>
      <c r="G32" s="16">
        <v>46157</v>
      </c>
      <c r="H32" s="23" t="s">
        <v>123</v>
      </c>
      <c r="I32" s="18">
        <v>21300.14</v>
      </c>
      <c r="J32" s="16">
        <v>46160</v>
      </c>
      <c r="K32" s="12"/>
      <c r="L32" s="18">
        <f>1022.4+20277.74</f>
        <v>21300.140000000003</v>
      </c>
      <c r="M32" s="23" t="s">
        <v>124</v>
      </c>
    </row>
    <row r="33" spans="1:13" s="28" customFormat="1" ht="120">
      <c r="A33" s="11" t="s">
        <v>15</v>
      </c>
      <c r="B33" s="13">
        <v>27</v>
      </c>
      <c r="C33" s="34">
        <v>12715889000172</v>
      </c>
      <c r="D33" s="12" t="s">
        <v>125</v>
      </c>
      <c r="E33" s="20" t="s">
        <v>126</v>
      </c>
      <c r="F33" s="15" t="s">
        <v>127</v>
      </c>
      <c r="G33" s="16">
        <v>46157</v>
      </c>
      <c r="H33" s="25" t="s">
        <v>128</v>
      </c>
      <c r="I33" s="26">
        <v>2466.9699999999998</v>
      </c>
      <c r="J33" s="32">
        <v>46157</v>
      </c>
      <c r="K33" s="27"/>
      <c r="L33" s="33">
        <f>340+2126.97</f>
        <v>2466.9699999999998</v>
      </c>
      <c r="M33" s="25" t="s">
        <v>129</v>
      </c>
    </row>
    <row r="34" spans="1:13" s="28" customFormat="1" ht="120">
      <c r="A34" s="11" t="s">
        <v>15</v>
      </c>
      <c r="B34" s="13">
        <v>28</v>
      </c>
      <c r="C34" s="34">
        <v>12715889000172</v>
      </c>
      <c r="D34" s="12" t="s">
        <v>125</v>
      </c>
      <c r="E34" s="20" t="s">
        <v>130</v>
      </c>
      <c r="F34" s="15" t="s">
        <v>127</v>
      </c>
      <c r="G34" s="16">
        <v>46157</v>
      </c>
      <c r="H34" s="25" t="s">
        <v>131</v>
      </c>
      <c r="I34" s="26">
        <v>2024.71</v>
      </c>
      <c r="J34" s="32">
        <v>46157</v>
      </c>
      <c r="K34" s="27"/>
      <c r="L34" s="33">
        <f>2024.71</f>
        <v>2024.71</v>
      </c>
      <c r="M34" s="25" t="s">
        <v>129</v>
      </c>
    </row>
    <row r="35" spans="1:13" s="28" customFormat="1" ht="120">
      <c r="A35" s="11" t="s">
        <v>15</v>
      </c>
      <c r="B35" s="13">
        <v>29</v>
      </c>
      <c r="C35" s="34">
        <v>12715889000172</v>
      </c>
      <c r="D35" s="12" t="s">
        <v>125</v>
      </c>
      <c r="E35" s="20" t="s">
        <v>132</v>
      </c>
      <c r="F35" s="15" t="s">
        <v>127</v>
      </c>
      <c r="G35" s="16">
        <v>46157</v>
      </c>
      <c r="H35" s="17" t="s">
        <v>133</v>
      </c>
      <c r="I35" s="18">
        <v>2308.3200000000002</v>
      </c>
      <c r="J35" s="16">
        <v>46157</v>
      </c>
      <c r="K35" s="16"/>
      <c r="L35" s="18">
        <v>2308.3200000000002</v>
      </c>
      <c r="M35" s="25" t="s">
        <v>129</v>
      </c>
    </row>
    <row r="36" spans="1:13" s="28" customFormat="1" ht="120">
      <c r="A36" s="11" t="s">
        <v>15</v>
      </c>
      <c r="B36" s="13">
        <v>30</v>
      </c>
      <c r="C36" s="34">
        <v>12715889000172</v>
      </c>
      <c r="D36" s="12" t="s">
        <v>125</v>
      </c>
      <c r="E36" s="20" t="s">
        <v>134</v>
      </c>
      <c r="F36" s="15" t="s">
        <v>135</v>
      </c>
      <c r="G36" s="31">
        <v>46157</v>
      </c>
      <c r="H36" s="25" t="s">
        <v>136</v>
      </c>
      <c r="I36" s="26">
        <v>2854.83</v>
      </c>
      <c r="J36" s="32">
        <v>46157</v>
      </c>
      <c r="K36" s="27"/>
      <c r="L36" s="33">
        <f>240.56+2614.27</f>
        <v>2854.83</v>
      </c>
      <c r="M36" s="25" t="s">
        <v>137</v>
      </c>
    </row>
    <row r="37" spans="1:13" s="28" customFormat="1" ht="120">
      <c r="A37" s="11" t="s">
        <v>15</v>
      </c>
      <c r="B37" s="13">
        <v>31</v>
      </c>
      <c r="C37" s="34">
        <v>12715889000172</v>
      </c>
      <c r="D37" s="12" t="s">
        <v>125</v>
      </c>
      <c r="E37" s="20" t="s">
        <v>138</v>
      </c>
      <c r="F37" s="15" t="s">
        <v>135</v>
      </c>
      <c r="G37" s="31">
        <v>46157</v>
      </c>
      <c r="H37" s="25" t="s">
        <v>139</v>
      </c>
      <c r="I37" s="26">
        <v>1956.3</v>
      </c>
      <c r="J37" s="32">
        <v>46157</v>
      </c>
      <c r="K37" s="27"/>
      <c r="L37" s="33">
        <f>1956.3</f>
        <v>1956.3</v>
      </c>
      <c r="M37" s="25" t="s">
        <v>137</v>
      </c>
    </row>
    <row r="38" spans="1:13" s="28" customFormat="1" ht="135">
      <c r="A38" s="11" t="s">
        <v>15</v>
      </c>
      <c r="B38" s="13">
        <v>32</v>
      </c>
      <c r="C38" s="12">
        <v>84468636000152</v>
      </c>
      <c r="D38" s="12" t="s">
        <v>140</v>
      </c>
      <c r="E38" s="20" t="s">
        <v>141</v>
      </c>
      <c r="F38" s="21" t="s">
        <v>142</v>
      </c>
      <c r="G38" s="16">
        <v>46157</v>
      </c>
      <c r="H38" s="17" t="s">
        <v>143</v>
      </c>
      <c r="I38" s="18">
        <v>1167.8499999999999</v>
      </c>
      <c r="J38" s="16">
        <v>46157</v>
      </c>
      <c r="K38" s="16"/>
      <c r="L38" s="18">
        <v>1167.8499999999999</v>
      </c>
      <c r="M38" s="17" t="s">
        <v>144</v>
      </c>
    </row>
    <row r="39" spans="1:13" s="28" customFormat="1" ht="210">
      <c r="A39" s="11" t="s">
        <v>15</v>
      </c>
      <c r="B39" s="13">
        <v>33</v>
      </c>
      <c r="C39" s="34">
        <v>9199109000174</v>
      </c>
      <c r="D39" s="35" t="s">
        <v>145</v>
      </c>
      <c r="E39" s="29" t="s">
        <v>146</v>
      </c>
      <c r="F39" s="15" t="s">
        <v>147</v>
      </c>
      <c r="G39" s="31">
        <v>46157</v>
      </c>
      <c r="H39" s="25" t="s">
        <v>148</v>
      </c>
      <c r="I39" s="26">
        <v>4494</v>
      </c>
      <c r="J39" s="32">
        <v>46157</v>
      </c>
      <c r="K39" s="27"/>
      <c r="L39" s="33">
        <f>53.93+224.7+4215.37</f>
        <v>4494</v>
      </c>
      <c r="M39" s="25" t="s">
        <v>149</v>
      </c>
    </row>
    <row r="40" spans="1:13" s="19" customFormat="1" ht="150">
      <c r="A40" s="11" t="s">
        <v>15</v>
      </c>
      <c r="B40" s="13">
        <v>34</v>
      </c>
      <c r="C40" s="12">
        <v>17398132000116</v>
      </c>
      <c r="D40" s="12" t="s">
        <v>150</v>
      </c>
      <c r="E40" s="20" t="s">
        <v>151</v>
      </c>
      <c r="F40" s="15" t="s">
        <v>152</v>
      </c>
      <c r="G40" s="30">
        <v>46157</v>
      </c>
      <c r="H40" s="12" t="s">
        <v>153</v>
      </c>
      <c r="I40" s="26">
        <v>84.95</v>
      </c>
      <c r="J40" s="32">
        <v>46157</v>
      </c>
      <c r="K40" s="12"/>
      <c r="L40" s="36">
        <v>84.95</v>
      </c>
      <c r="M40" s="17" t="s">
        <v>154</v>
      </c>
    </row>
    <row r="41" spans="1:13" s="19" customFormat="1" ht="180">
      <c r="A41" s="11" t="s">
        <v>15</v>
      </c>
      <c r="B41" s="13">
        <v>35</v>
      </c>
      <c r="C41" s="12">
        <v>2535864000729</v>
      </c>
      <c r="D41" s="12" t="s">
        <v>155</v>
      </c>
      <c r="E41" s="20" t="s">
        <v>156</v>
      </c>
      <c r="F41" s="15" t="s">
        <v>157</v>
      </c>
      <c r="G41" s="30">
        <v>46157</v>
      </c>
      <c r="H41" s="12" t="s">
        <v>158</v>
      </c>
      <c r="I41" s="26">
        <v>2244</v>
      </c>
      <c r="J41" s="32">
        <v>46157</v>
      </c>
      <c r="K41" s="12"/>
      <c r="L41" s="36">
        <f>107.71+2136.29</f>
        <v>2244</v>
      </c>
      <c r="M41" s="17" t="s">
        <v>159</v>
      </c>
    </row>
    <row r="42" spans="1:13" s="28" customFormat="1" ht="135">
      <c r="A42" s="11" t="s">
        <v>15</v>
      </c>
      <c r="B42" s="13">
        <v>36</v>
      </c>
      <c r="C42" s="12">
        <v>35486862000150</v>
      </c>
      <c r="D42" s="34" t="s">
        <v>160</v>
      </c>
      <c r="E42" s="20" t="s">
        <v>161</v>
      </c>
      <c r="F42" s="15" t="s">
        <v>162</v>
      </c>
      <c r="G42" s="37">
        <v>46157</v>
      </c>
      <c r="H42" s="34" t="s">
        <v>163</v>
      </c>
      <c r="I42" s="26">
        <v>3546.2</v>
      </c>
      <c r="J42" s="32">
        <v>46157</v>
      </c>
      <c r="K42" s="27"/>
      <c r="L42" s="33">
        <f>170.22+177.31+3198.67</f>
        <v>3546.2</v>
      </c>
      <c r="M42" s="25" t="s">
        <v>164</v>
      </c>
    </row>
    <row r="43" spans="1:13" s="28" customFormat="1" ht="180">
      <c r="A43" s="11" t="s">
        <v>15</v>
      </c>
      <c r="B43" s="13">
        <v>37</v>
      </c>
      <c r="C43" s="34">
        <v>1134191000732</v>
      </c>
      <c r="D43" s="12" t="s">
        <v>165</v>
      </c>
      <c r="E43" s="20" t="s">
        <v>166</v>
      </c>
      <c r="F43" s="21" t="s">
        <v>167</v>
      </c>
      <c r="G43" s="31">
        <v>46157</v>
      </c>
      <c r="H43" s="25" t="s">
        <v>168</v>
      </c>
      <c r="I43" s="26">
        <v>2916</v>
      </c>
      <c r="J43" s="32">
        <v>46157</v>
      </c>
      <c r="K43" s="27"/>
      <c r="L43" s="33">
        <f>2776.03+139.97</f>
        <v>2916</v>
      </c>
      <c r="M43" s="25" t="s">
        <v>169</v>
      </c>
    </row>
    <row r="44" spans="1:13" s="19" customFormat="1" ht="180">
      <c r="A44" s="11" t="s">
        <v>15</v>
      </c>
      <c r="B44" s="13">
        <v>38</v>
      </c>
      <c r="C44" s="34">
        <v>1134191000732</v>
      </c>
      <c r="D44" s="12" t="s">
        <v>165</v>
      </c>
      <c r="E44" s="20" t="s">
        <v>170</v>
      </c>
      <c r="F44" s="15" t="s">
        <v>171</v>
      </c>
      <c r="G44" s="31">
        <v>46157</v>
      </c>
      <c r="H44" s="25" t="s">
        <v>172</v>
      </c>
      <c r="I44" s="18">
        <v>55208</v>
      </c>
      <c r="J44" s="16">
        <v>46157</v>
      </c>
      <c r="K44" s="12"/>
      <c r="L44" s="24">
        <f>2649.98+52558.02</f>
        <v>55208</v>
      </c>
      <c r="M44" s="23" t="s">
        <v>169</v>
      </c>
    </row>
    <row r="45" spans="1:13" s="19" customFormat="1" ht="180">
      <c r="A45" s="11" t="s">
        <v>15</v>
      </c>
      <c r="B45" s="13">
        <v>39</v>
      </c>
      <c r="C45" s="34">
        <v>1134191000732</v>
      </c>
      <c r="D45" s="12" t="s">
        <v>165</v>
      </c>
      <c r="E45" s="20" t="s">
        <v>173</v>
      </c>
      <c r="F45" s="21" t="s">
        <v>174</v>
      </c>
      <c r="G45" s="30">
        <v>46157</v>
      </c>
      <c r="H45" s="23" t="s">
        <v>175</v>
      </c>
      <c r="I45" s="18">
        <v>55208</v>
      </c>
      <c r="J45" s="16">
        <v>46157</v>
      </c>
      <c r="K45" s="12"/>
      <c r="L45" s="24">
        <f>2649.98+52558.02</f>
        <v>55208</v>
      </c>
      <c r="M45" s="23" t="s">
        <v>176</v>
      </c>
    </row>
    <row r="46" spans="1:13" s="19" customFormat="1" ht="180">
      <c r="A46" s="11" t="s">
        <v>15</v>
      </c>
      <c r="B46" s="13">
        <v>40</v>
      </c>
      <c r="C46" s="34">
        <v>1134191000732</v>
      </c>
      <c r="D46" s="12" t="s">
        <v>165</v>
      </c>
      <c r="E46" s="20" t="s">
        <v>177</v>
      </c>
      <c r="F46" s="15" t="s">
        <v>178</v>
      </c>
      <c r="G46" s="30">
        <v>46157</v>
      </c>
      <c r="H46" s="23" t="s">
        <v>179</v>
      </c>
      <c r="I46" s="18">
        <v>2916</v>
      </c>
      <c r="J46" s="16">
        <v>46157</v>
      </c>
      <c r="K46" s="12"/>
      <c r="L46" s="24">
        <f>139.97+2776.03</f>
        <v>2916</v>
      </c>
      <c r="M46" s="23" t="s">
        <v>176</v>
      </c>
    </row>
    <row r="47" spans="1:13" s="19" customFormat="1" ht="135">
      <c r="A47" s="11" t="s">
        <v>15</v>
      </c>
      <c r="B47" s="13">
        <v>41</v>
      </c>
      <c r="C47" s="13">
        <v>2037069000115</v>
      </c>
      <c r="D47" s="12" t="s">
        <v>180</v>
      </c>
      <c r="E47" s="20" t="s">
        <v>181</v>
      </c>
      <c r="F47" s="15" t="s">
        <v>182</v>
      </c>
      <c r="G47" s="30">
        <v>46157</v>
      </c>
      <c r="H47" s="23" t="s">
        <v>183</v>
      </c>
      <c r="I47" s="18">
        <v>66079.92</v>
      </c>
      <c r="J47" s="16">
        <v>46163</v>
      </c>
      <c r="K47" s="12"/>
      <c r="L47" s="24">
        <f>7268.79+792.96+3304+54714.17</f>
        <v>66079.92</v>
      </c>
      <c r="M47" s="23" t="s">
        <v>184</v>
      </c>
    </row>
    <row r="48" spans="1:13" s="19" customFormat="1" ht="165">
      <c r="A48" s="11" t="s">
        <v>15</v>
      </c>
      <c r="B48" s="13">
        <v>42</v>
      </c>
      <c r="C48" s="13">
        <v>5358598000109</v>
      </c>
      <c r="D48" s="12" t="s">
        <v>116</v>
      </c>
      <c r="E48" s="20" t="s">
        <v>185</v>
      </c>
      <c r="F48" s="15" t="s">
        <v>186</v>
      </c>
      <c r="G48" s="30">
        <v>46157</v>
      </c>
      <c r="H48" s="23" t="s">
        <v>187</v>
      </c>
      <c r="I48" s="18">
        <v>97680.25</v>
      </c>
      <c r="J48" s="16">
        <v>46157</v>
      </c>
      <c r="K48" s="12"/>
      <c r="L48" s="24">
        <f>1172.16+1953.6+94554.49</f>
        <v>97680.25</v>
      </c>
      <c r="M48" s="23" t="s">
        <v>188</v>
      </c>
    </row>
    <row r="49" spans="1:13" s="19" customFormat="1" ht="120">
      <c r="A49" s="11" t="s">
        <v>15</v>
      </c>
      <c r="B49" s="13">
        <v>43</v>
      </c>
      <c r="C49" s="13">
        <v>9199109000174</v>
      </c>
      <c r="D49" s="12" t="s">
        <v>145</v>
      </c>
      <c r="E49" s="29" t="s">
        <v>189</v>
      </c>
      <c r="F49" s="15" t="s">
        <v>190</v>
      </c>
      <c r="G49" s="30">
        <v>46157</v>
      </c>
      <c r="H49" s="23" t="s">
        <v>191</v>
      </c>
      <c r="I49" s="18">
        <v>4494</v>
      </c>
      <c r="J49" s="16">
        <v>46157</v>
      </c>
      <c r="K49" s="12"/>
      <c r="L49" s="24">
        <f>53.93+224.7+4215.37</f>
        <v>4494</v>
      </c>
      <c r="M49" s="23" t="s">
        <v>192</v>
      </c>
    </row>
    <row r="50" spans="1:13" s="19" customFormat="1" ht="135">
      <c r="A50" s="11" t="s">
        <v>15</v>
      </c>
      <c r="B50" s="13">
        <v>44</v>
      </c>
      <c r="C50" s="13">
        <v>9199109000174</v>
      </c>
      <c r="D50" s="12" t="s">
        <v>193</v>
      </c>
      <c r="E50" s="29" t="s">
        <v>194</v>
      </c>
      <c r="F50" s="15" t="s">
        <v>182</v>
      </c>
      <c r="G50" s="30">
        <v>46162</v>
      </c>
      <c r="H50" s="23" t="s">
        <v>195</v>
      </c>
      <c r="I50" s="18">
        <v>7490</v>
      </c>
      <c r="J50" s="16">
        <v>46163</v>
      </c>
      <c r="K50" s="38"/>
      <c r="L50" s="39">
        <f>89.88+374.5+7025.62</f>
        <v>7490</v>
      </c>
      <c r="M50" s="23" t="s">
        <v>196</v>
      </c>
    </row>
    <row r="51" spans="1:13" s="19" customFormat="1" ht="210">
      <c r="A51" s="11" t="s">
        <v>15</v>
      </c>
      <c r="B51" s="13">
        <v>45</v>
      </c>
      <c r="C51" s="13">
        <v>9199109000174</v>
      </c>
      <c r="D51" s="12" t="s">
        <v>193</v>
      </c>
      <c r="E51" s="29" t="s">
        <v>197</v>
      </c>
      <c r="F51" s="15" t="s">
        <v>198</v>
      </c>
      <c r="G51" s="30">
        <v>46162</v>
      </c>
      <c r="H51" s="23" t="s">
        <v>199</v>
      </c>
      <c r="I51" s="18">
        <v>4494</v>
      </c>
      <c r="J51" s="16">
        <v>46163</v>
      </c>
      <c r="K51" s="12"/>
      <c r="L51" s="24">
        <f>53.92+224.7+4215.38</f>
        <v>4494</v>
      </c>
      <c r="M51" s="23" t="s">
        <v>200</v>
      </c>
    </row>
    <row r="52" spans="1:13" s="19" customFormat="1" ht="135">
      <c r="A52" s="11" t="s">
        <v>15</v>
      </c>
      <c r="B52" s="13">
        <v>46</v>
      </c>
      <c r="C52" s="13">
        <v>4322541000197</v>
      </c>
      <c r="D52" s="12" t="s">
        <v>201</v>
      </c>
      <c r="E52" s="40" t="s">
        <v>202</v>
      </c>
      <c r="F52" s="15" t="s">
        <v>203</v>
      </c>
      <c r="G52" s="30">
        <v>46162</v>
      </c>
      <c r="H52" s="23" t="s">
        <v>204</v>
      </c>
      <c r="I52" s="18">
        <v>17.16</v>
      </c>
      <c r="J52" s="16">
        <v>46162</v>
      </c>
      <c r="K52" s="12"/>
      <c r="L52" s="24">
        <v>17.16</v>
      </c>
      <c r="M52" s="23" t="s">
        <v>205</v>
      </c>
    </row>
    <row r="53" spans="1:13" s="2" customFormat="1" ht="105">
      <c r="A53" s="11" t="s">
        <v>15</v>
      </c>
      <c r="B53" s="13">
        <v>47</v>
      </c>
      <c r="C53" s="13">
        <v>4301769000109</v>
      </c>
      <c r="D53" s="12" t="s">
        <v>206</v>
      </c>
      <c r="E53" s="20" t="s">
        <v>207</v>
      </c>
      <c r="F53" s="21" t="s">
        <v>208</v>
      </c>
      <c r="G53" s="30">
        <v>46162</v>
      </c>
      <c r="H53" s="23" t="s">
        <v>209</v>
      </c>
      <c r="I53" s="18">
        <v>5757.69</v>
      </c>
      <c r="J53" s="16">
        <v>46163</v>
      </c>
      <c r="K53" s="12"/>
      <c r="L53" s="24">
        <v>5757.69</v>
      </c>
      <c r="M53" s="23" t="s">
        <v>210</v>
      </c>
    </row>
    <row r="54" spans="1:13" s="2" customFormat="1" ht="180">
      <c r="A54" s="11" t="s">
        <v>15</v>
      </c>
      <c r="B54" s="13">
        <v>48</v>
      </c>
      <c r="C54" s="13">
        <v>27813226000168</v>
      </c>
      <c r="D54" s="12" t="s">
        <v>211</v>
      </c>
      <c r="E54" s="20" t="s">
        <v>212</v>
      </c>
      <c r="F54" s="15" t="s">
        <v>213</v>
      </c>
      <c r="G54" s="30">
        <v>46162</v>
      </c>
      <c r="H54" s="23" t="s">
        <v>214</v>
      </c>
      <c r="I54" s="18">
        <v>3550.56</v>
      </c>
      <c r="J54" s="16">
        <v>46163</v>
      </c>
      <c r="K54" s="12"/>
      <c r="L54" s="24">
        <v>3550.56</v>
      </c>
      <c r="M54" s="23" t="s">
        <v>215</v>
      </c>
    </row>
    <row r="55" spans="1:13" s="2" customFormat="1" ht="180">
      <c r="A55" s="11" t="s">
        <v>15</v>
      </c>
      <c r="B55" s="13">
        <v>49</v>
      </c>
      <c r="C55" s="13">
        <v>27813226000168</v>
      </c>
      <c r="D55" s="12" t="s">
        <v>211</v>
      </c>
      <c r="E55" s="20" t="s">
        <v>216</v>
      </c>
      <c r="F55" s="15" t="s">
        <v>213</v>
      </c>
      <c r="G55" s="30">
        <v>46162</v>
      </c>
      <c r="H55" s="23" t="s">
        <v>217</v>
      </c>
      <c r="I55" s="18">
        <v>157.63999999999999</v>
      </c>
      <c r="J55" s="16">
        <v>46163</v>
      </c>
      <c r="K55" s="12"/>
      <c r="L55" s="24">
        <v>157.63999999999999</v>
      </c>
      <c r="M55" s="23" t="s">
        <v>215</v>
      </c>
    </row>
    <row r="56" spans="1:13" s="2" customFormat="1" ht="165">
      <c r="A56" s="11" t="s">
        <v>15</v>
      </c>
      <c r="B56" s="13">
        <v>50</v>
      </c>
      <c r="C56" s="13">
        <v>2341467000120</v>
      </c>
      <c r="D56" s="12" t="s">
        <v>218</v>
      </c>
      <c r="E56" s="20" t="s">
        <v>219</v>
      </c>
      <c r="F56" s="21" t="s">
        <v>220</v>
      </c>
      <c r="G56" s="30">
        <v>46162</v>
      </c>
      <c r="H56" s="23" t="s">
        <v>221</v>
      </c>
      <c r="I56" s="18">
        <v>78467.429999999993</v>
      </c>
      <c r="J56" s="16">
        <v>46163</v>
      </c>
      <c r="K56" s="12"/>
      <c r="L56" s="24">
        <f>1698.85+76768.58</f>
        <v>78467.430000000008</v>
      </c>
      <c r="M56" s="23" t="s">
        <v>222</v>
      </c>
    </row>
    <row r="57" spans="1:13" s="2" customFormat="1" ht="195">
      <c r="A57" s="11" t="s">
        <v>15</v>
      </c>
      <c r="B57" s="13">
        <v>51</v>
      </c>
      <c r="C57" s="13">
        <v>12891300000197</v>
      </c>
      <c r="D57" s="12" t="s">
        <v>223</v>
      </c>
      <c r="E57" s="20" t="s">
        <v>224</v>
      </c>
      <c r="F57" s="15" t="s">
        <v>225</v>
      </c>
      <c r="G57" s="30">
        <v>46162</v>
      </c>
      <c r="H57" s="23" t="s">
        <v>226</v>
      </c>
      <c r="I57" s="18">
        <v>307698.95</v>
      </c>
      <c r="J57" s="16">
        <v>46163</v>
      </c>
      <c r="K57" s="12"/>
      <c r="L57" s="24">
        <f>34968.63+4890.39+20376.61+247463.32</f>
        <v>307698.95</v>
      </c>
      <c r="M57" s="23" t="s">
        <v>227</v>
      </c>
    </row>
    <row r="58" spans="1:13" s="2" customFormat="1" ht="195">
      <c r="A58" s="11" t="s">
        <v>15</v>
      </c>
      <c r="B58" s="13">
        <v>52</v>
      </c>
      <c r="C58" s="13">
        <v>12891300000197</v>
      </c>
      <c r="D58" s="12" t="s">
        <v>223</v>
      </c>
      <c r="E58" s="20" t="s">
        <v>228</v>
      </c>
      <c r="F58" s="15" t="s">
        <v>225</v>
      </c>
      <c r="G58" s="30">
        <v>46162</v>
      </c>
      <c r="H58" s="23" t="s">
        <v>229</v>
      </c>
      <c r="I58" s="18">
        <v>99833.23</v>
      </c>
      <c r="J58" s="16">
        <v>46163</v>
      </c>
      <c r="K58" s="12"/>
      <c r="L58" s="24">
        <v>99833.23</v>
      </c>
      <c r="M58" s="23" t="s">
        <v>227</v>
      </c>
    </row>
    <row r="59" spans="1:13" s="2" customFormat="1" ht="105">
      <c r="A59" s="11" t="s">
        <v>15</v>
      </c>
      <c r="B59" s="13">
        <v>53</v>
      </c>
      <c r="C59" s="13">
        <v>12282352000166</v>
      </c>
      <c r="D59" s="12" t="s">
        <v>230</v>
      </c>
      <c r="E59" s="20" t="s">
        <v>231</v>
      </c>
      <c r="F59" s="15" t="s">
        <v>232</v>
      </c>
      <c r="G59" s="30">
        <v>46162</v>
      </c>
      <c r="H59" s="23" t="s">
        <v>233</v>
      </c>
      <c r="I59" s="18">
        <v>181989.92</v>
      </c>
      <c r="J59" s="16">
        <v>46163</v>
      </c>
      <c r="K59" s="12"/>
      <c r="L59" s="24">
        <f>16784.17+2183.88+9099.5+153922.37</f>
        <v>181989.91999999998</v>
      </c>
      <c r="M59" s="23" t="s">
        <v>234</v>
      </c>
    </row>
    <row r="60" spans="1:13" s="2" customFormat="1" ht="120">
      <c r="A60" s="11" t="s">
        <v>15</v>
      </c>
      <c r="B60" s="13">
        <v>54</v>
      </c>
      <c r="C60" s="13">
        <v>23624599000130</v>
      </c>
      <c r="D60" s="12" t="s">
        <v>235</v>
      </c>
      <c r="E60" s="20" t="s">
        <v>236</v>
      </c>
      <c r="F60" s="15" t="s">
        <v>186</v>
      </c>
      <c r="G60" s="30">
        <v>46162</v>
      </c>
      <c r="H60" s="23" t="s">
        <v>237</v>
      </c>
      <c r="I60" s="18">
        <v>28599.99</v>
      </c>
      <c r="J60" s="16">
        <v>46163</v>
      </c>
      <c r="K60" s="12"/>
      <c r="L60" s="24">
        <f>3145.99+514.8+24939.2</f>
        <v>28599.99</v>
      </c>
      <c r="M60" s="23" t="s">
        <v>238</v>
      </c>
    </row>
    <row r="61" spans="1:13" s="2" customFormat="1" ht="120">
      <c r="A61" s="11" t="s">
        <v>15</v>
      </c>
      <c r="B61" s="13">
        <v>55</v>
      </c>
      <c r="C61" s="13">
        <v>3264927000127</v>
      </c>
      <c r="D61" s="12" t="s">
        <v>31</v>
      </c>
      <c r="E61" s="20" t="s">
        <v>239</v>
      </c>
      <c r="F61" s="21" t="s">
        <v>240</v>
      </c>
      <c r="G61" s="30">
        <v>46163</v>
      </c>
      <c r="H61" s="23" t="s">
        <v>241</v>
      </c>
      <c r="I61" s="18">
        <v>10510.93</v>
      </c>
      <c r="J61" s="16">
        <v>46163</v>
      </c>
      <c r="K61" s="12"/>
      <c r="L61" s="24">
        <f>504.51+10006.42</f>
        <v>10510.93</v>
      </c>
      <c r="M61" s="23" t="s">
        <v>242</v>
      </c>
    </row>
    <row r="62" spans="1:13" s="2" customFormat="1" ht="120">
      <c r="A62" s="11" t="s">
        <v>15</v>
      </c>
      <c r="B62" s="13">
        <v>56</v>
      </c>
      <c r="C62" s="13">
        <v>3264927000127</v>
      </c>
      <c r="D62" s="12" t="s">
        <v>31</v>
      </c>
      <c r="E62" s="20" t="s">
        <v>243</v>
      </c>
      <c r="F62" s="21" t="s">
        <v>244</v>
      </c>
      <c r="G62" s="30">
        <v>46163</v>
      </c>
      <c r="H62" s="23" t="s">
        <v>245</v>
      </c>
      <c r="I62" s="18">
        <v>4241.8100000000004</v>
      </c>
      <c r="J62" s="16">
        <v>46163</v>
      </c>
      <c r="K62" s="12"/>
      <c r="L62" s="24">
        <f>203.61+4038.2</f>
        <v>4241.8099999999995</v>
      </c>
      <c r="M62" s="23" t="s">
        <v>246</v>
      </c>
    </row>
    <row r="63" spans="1:13" s="2" customFormat="1" ht="135">
      <c r="A63" s="11" t="s">
        <v>15</v>
      </c>
      <c r="B63" s="13">
        <v>57</v>
      </c>
      <c r="C63" s="13">
        <v>4322541000197</v>
      </c>
      <c r="D63" s="12" t="s">
        <v>201</v>
      </c>
      <c r="E63" s="29" t="s">
        <v>247</v>
      </c>
      <c r="F63" s="21" t="s">
        <v>248</v>
      </c>
      <c r="G63" s="30">
        <v>46167</v>
      </c>
      <c r="H63" s="23" t="s">
        <v>249</v>
      </c>
      <c r="I63" s="18">
        <v>17.16</v>
      </c>
      <c r="J63" s="16">
        <v>46167</v>
      </c>
      <c r="K63" s="12"/>
      <c r="L63" s="24">
        <v>17.16</v>
      </c>
      <c r="M63" s="23" t="s">
        <v>250</v>
      </c>
    </row>
    <row r="64" spans="1:13" s="2" customFormat="1" ht="135">
      <c r="A64" s="11" t="s">
        <v>15</v>
      </c>
      <c r="B64" s="13">
        <v>58</v>
      </c>
      <c r="C64" s="13">
        <v>61074175000138</v>
      </c>
      <c r="D64" s="12" t="s">
        <v>251</v>
      </c>
      <c r="E64" s="20" t="s">
        <v>252</v>
      </c>
      <c r="F64" s="15" t="s">
        <v>253</v>
      </c>
      <c r="G64" s="30">
        <v>46167</v>
      </c>
      <c r="H64" s="23" t="s">
        <v>254</v>
      </c>
      <c r="I64" s="18">
        <v>140892.92000000001</v>
      </c>
      <c r="J64" s="16">
        <v>46167</v>
      </c>
      <c r="K64" s="12"/>
      <c r="L64" s="24">
        <f>3381.43+137511.49</f>
        <v>140892.91999999998</v>
      </c>
      <c r="M64" s="23" t="s">
        <v>255</v>
      </c>
    </row>
    <row r="65" spans="1:13" s="2" customFormat="1" ht="165">
      <c r="A65" s="11" t="s">
        <v>15</v>
      </c>
      <c r="B65" s="13">
        <v>59</v>
      </c>
      <c r="C65" s="13">
        <v>26722189000110</v>
      </c>
      <c r="D65" s="12" t="s">
        <v>256</v>
      </c>
      <c r="E65" s="20" t="s">
        <v>257</v>
      </c>
      <c r="F65" s="15" t="s">
        <v>258</v>
      </c>
      <c r="G65" s="30">
        <v>46167</v>
      </c>
      <c r="H65" s="23" t="s">
        <v>259</v>
      </c>
      <c r="I65" s="18">
        <v>108364.94</v>
      </c>
      <c r="J65" s="16">
        <v>46168</v>
      </c>
      <c r="K65" s="12"/>
      <c r="L65" s="24">
        <f>893.79+797.22+856.54+34.87+3.95+3.24+2.76+3.24+1.43+1.27+2.37+105764.26</f>
        <v>108364.93999999999</v>
      </c>
      <c r="M65" s="23" t="s">
        <v>260</v>
      </c>
    </row>
    <row r="66" spans="1:13" s="2" customFormat="1" ht="105">
      <c r="A66" s="11" t="s">
        <v>15</v>
      </c>
      <c r="B66" s="13">
        <v>60</v>
      </c>
      <c r="C66" s="13">
        <v>12039966000111</v>
      </c>
      <c r="D66" s="12" t="s">
        <v>261</v>
      </c>
      <c r="E66" s="20" t="s">
        <v>262</v>
      </c>
      <c r="F66" s="15" t="s">
        <v>263</v>
      </c>
      <c r="G66" s="30">
        <v>46167</v>
      </c>
      <c r="H66" s="23" t="s">
        <v>264</v>
      </c>
      <c r="I66" s="18">
        <v>40349.160000000003</v>
      </c>
      <c r="J66" s="16">
        <v>46168</v>
      </c>
      <c r="K66" s="12"/>
      <c r="L66" s="24">
        <v>40349.160000000003</v>
      </c>
      <c r="M66" s="23" t="s">
        <v>265</v>
      </c>
    </row>
    <row r="67" spans="1:13" s="2" customFormat="1" ht="120">
      <c r="A67" s="11" t="s">
        <v>15</v>
      </c>
      <c r="B67" s="13">
        <v>61</v>
      </c>
      <c r="C67" s="13">
        <v>4407920000180</v>
      </c>
      <c r="D67" s="12" t="s">
        <v>266</v>
      </c>
      <c r="E67" s="20" t="s">
        <v>267</v>
      </c>
      <c r="F67" s="15" t="s">
        <v>268</v>
      </c>
      <c r="G67" s="30">
        <v>46167</v>
      </c>
      <c r="H67" s="23" t="s">
        <v>269</v>
      </c>
      <c r="I67" s="18">
        <v>22427.08</v>
      </c>
      <c r="J67" s="16">
        <v>46168</v>
      </c>
      <c r="K67" s="12"/>
      <c r="L67" s="24">
        <v>22427.08</v>
      </c>
      <c r="M67" s="23" t="s">
        <v>270</v>
      </c>
    </row>
    <row r="68" spans="1:13" s="2" customFormat="1" ht="105">
      <c r="A68" s="11" t="s">
        <v>15</v>
      </c>
      <c r="B68" s="13">
        <v>62</v>
      </c>
      <c r="C68" s="13">
        <v>4407920000180</v>
      </c>
      <c r="D68" s="12" t="s">
        <v>266</v>
      </c>
      <c r="E68" s="20" t="s">
        <v>271</v>
      </c>
      <c r="F68" s="15" t="s">
        <v>272</v>
      </c>
      <c r="G68" s="30">
        <v>46167</v>
      </c>
      <c r="H68" s="23" t="s">
        <v>273</v>
      </c>
      <c r="I68" s="18">
        <v>3673.59</v>
      </c>
      <c r="J68" s="16">
        <v>46168</v>
      </c>
      <c r="K68" s="12"/>
      <c r="L68" s="24">
        <v>3673.59</v>
      </c>
      <c r="M68" s="23" t="s">
        <v>274</v>
      </c>
    </row>
    <row r="69" spans="1:13" s="2" customFormat="1" ht="180">
      <c r="A69" s="11" t="s">
        <v>15</v>
      </c>
      <c r="B69" s="13">
        <v>63</v>
      </c>
      <c r="C69" s="13">
        <v>2341467000120</v>
      </c>
      <c r="D69" s="12" t="s">
        <v>275</v>
      </c>
      <c r="E69" s="20" t="s">
        <v>276</v>
      </c>
      <c r="F69" s="15" t="s">
        <v>277</v>
      </c>
      <c r="G69" s="30">
        <v>46167</v>
      </c>
      <c r="H69" s="23" t="s">
        <v>278</v>
      </c>
      <c r="I69" s="18">
        <v>47194.54</v>
      </c>
      <c r="J69" s="16">
        <v>46168</v>
      </c>
      <c r="K69" s="12"/>
      <c r="L69" s="24">
        <f>566.21+46628.33</f>
        <v>47194.54</v>
      </c>
      <c r="M69" s="23" t="s">
        <v>279</v>
      </c>
    </row>
    <row r="70" spans="1:13" s="2" customFormat="1" ht="90">
      <c r="A70" s="11" t="s">
        <v>15</v>
      </c>
      <c r="B70" s="13">
        <v>64</v>
      </c>
      <c r="C70" s="13">
        <v>35634627000189</v>
      </c>
      <c r="D70" s="12" t="s">
        <v>280</v>
      </c>
      <c r="E70" s="20" t="s">
        <v>281</v>
      </c>
      <c r="F70" s="15" t="s">
        <v>282</v>
      </c>
      <c r="G70" s="30">
        <v>46167</v>
      </c>
      <c r="H70" s="23" t="s">
        <v>283</v>
      </c>
      <c r="I70" s="18">
        <v>1000</v>
      </c>
      <c r="J70" s="16">
        <v>46168</v>
      </c>
      <c r="K70" s="12"/>
      <c r="L70" s="24">
        <f>30.4+969.6</f>
        <v>1000</v>
      </c>
      <c r="M70" s="23" t="s">
        <v>284</v>
      </c>
    </row>
    <row r="71" spans="1:13" s="2" customFormat="1" ht="135">
      <c r="A71" s="11" t="s">
        <v>15</v>
      </c>
      <c r="B71" s="13">
        <v>65</v>
      </c>
      <c r="C71" s="13">
        <v>82845322000104</v>
      </c>
      <c r="D71" s="12" t="s">
        <v>285</v>
      </c>
      <c r="E71" s="20" t="s">
        <v>286</v>
      </c>
      <c r="F71" s="15" t="s">
        <v>287</v>
      </c>
      <c r="G71" s="30">
        <v>46167</v>
      </c>
      <c r="H71" s="23" t="s">
        <v>288</v>
      </c>
      <c r="I71" s="18">
        <v>111255.26</v>
      </c>
      <c r="J71" s="16">
        <v>46168</v>
      </c>
      <c r="K71" s="12"/>
      <c r="L71" s="24">
        <f>5340.25+105915.01</f>
        <v>111255.26</v>
      </c>
      <c r="M71" s="23" t="s">
        <v>289</v>
      </c>
    </row>
    <row r="72" spans="1:13" s="2" customFormat="1" ht="105">
      <c r="A72" s="11" t="s">
        <v>15</v>
      </c>
      <c r="B72" s="13">
        <v>66</v>
      </c>
      <c r="C72" s="13">
        <v>18422603000147</v>
      </c>
      <c r="D72" s="12" t="s">
        <v>290</v>
      </c>
      <c r="E72" s="20" t="s">
        <v>291</v>
      </c>
      <c r="F72" s="15" t="s">
        <v>292</v>
      </c>
      <c r="G72" s="30">
        <v>46167</v>
      </c>
      <c r="H72" s="23" t="s">
        <v>293</v>
      </c>
      <c r="I72" s="18">
        <v>5683.34</v>
      </c>
      <c r="J72" s="16">
        <v>46168</v>
      </c>
      <c r="K72" s="12"/>
      <c r="L72" s="24">
        <f>372+5311.34</f>
        <v>5683.34</v>
      </c>
      <c r="M72" s="23" t="s">
        <v>294</v>
      </c>
    </row>
    <row r="73" spans="1:13" s="2" customFormat="1" ht="105">
      <c r="A73" s="11" t="s">
        <v>15</v>
      </c>
      <c r="B73" s="13">
        <v>67</v>
      </c>
      <c r="C73" s="13">
        <v>18422603000147</v>
      </c>
      <c r="D73" s="12" t="s">
        <v>290</v>
      </c>
      <c r="E73" s="20" t="s">
        <v>295</v>
      </c>
      <c r="F73" s="15" t="s">
        <v>292</v>
      </c>
      <c r="G73" s="30">
        <v>46167</v>
      </c>
      <c r="H73" s="23" t="s">
        <v>296</v>
      </c>
      <c r="I73" s="18">
        <v>2066.66</v>
      </c>
      <c r="J73" s="16">
        <v>46168</v>
      </c>
      <c r="K73" s="12"/>
      <c r="L73" s="24">
        <v>2066.66</v>
      </c>
      <c r="M73" s="23" t="s">
        <v>294</v>
      </c>
    </row>
    <row r="74" spans="1:13" s="2" customFormat="1" ht="135">
      <c r="A74" s="11" t="s">
        <v>15</v>
      </c>
      <c r="B74" s="13">
        <v>68</v>
      </c>
      <c r="C74" s="13">
        <v>12891300000197</v>
      </c>
      <c r="D74" s="12" t="s">
        <v>297</v>
      </c>
      <c r="E74" s="20" t="s">
        <v>298</v>
      </c>
      <c r="F74" s="15" t="s">
        <v>299</v>
      </c>
      <c r="G74" s="30">
        <v>46167</v>
      </c>
      <c r="H74" s="23" t="s">
        <v>300</v>
      </c>
      <c r="I74" s="18">
        <v>67715.429999999993</v>
      </c>
      <c r="J74" s="16">
        <v>46168</v>
      </c>
      <c r="K74" s="12"/>
      <c r="L74" s="18">
        <f>7448.7+812.59+3385.77+56068.37</f>
        <v>67715.430000000008</v>
      </c>
      <c r="M74" s="23" t="s">
        <v>301</v>
      </c>
    </row>
    <row r="75" spans="1:13" s="2" customFormat="1" ht="120" customHeight="1">
      <c r="A75" s="11" t="s">
        <v>15</v>
      </c>
      <c r="B75" s="13">
        <v>69</v>
      </c>
      <c r="C75" s="13">
        <v>4406195000125</v>
      </c>
      <c r="D75" s="41" t="s">
        <v>302</v>
      </c>
      <c r="E75" s="20" t="s">
        <v>303</v>
      </c>
      <c r="F75" s="21" t="s">
        <v>304</v>
      </c>
      <c r="G75" s="42">
        <v>46170</v>
      </c>
      <c r="H75" s="41" t="s">
        <v>305</v>
      </c>
      <c r="I75" s="18">
        <v>358.51</v>
      </c>
      <c r="J75" s="16">
        <v>46170</v>
      </c>
      <c r="K75" s="40"/>
      <c r="L75" s="24">
        <f>17.21+341.3</f>
        <v>358.51</v>
      </c>
      <c r="M75" s="23" t="s">
        <v>306</v>
      </c>
    </row>
    <row r="76" spans="1:13" s="2" customFormat="1" ht="105">
      <c r="A76" s="11" t="s">
        <v>15</v>
      </c>
      <c r="B76" s="13">
        <v>70</v>
      </c>
      <c r="C76" s="13">
        <v>4406195000125</v>
      </c>
      <c r="D76" s="41" t="s">
        <v>302</v>
      </c>
      <c r="E76" s="20" t="s">
        <v>307</v>
      </c>
      <c r="F76" s="21" t="s">
        <v>308</v>
      </c>
      <c r="G76" s="30">
        <v>46170</v>
      </c>
      <c r="H76" s="23" t="s">
        <v>309</v>
      </c>
      <c r="I76" s="18">
        <v>276.67</v>
      </c>
      <c r="J76" s="16">
        <v>46170</v>
      </c>
      <c r="K76" s="12"/>
      <c r="L76" s="24">
        <f>13.28+263.39</f>
        <v>276.66999999999996</v>
      </c>
      <c r="M76" s="23" t="s">
        <v>306</v>
      </c>
    </row>
    <row r="77" spans="1:13" s="2" customFormat="1" ht="105">
      <c r="A77" s="11" t="s">
        <v>15</v>
      </c>
      <c r="B77" s="13">
        <v>71</v>
      </c>
      <c r="C77" s="13">
        <v>4406195000125</v>
      </c>
      <c r="D77" s="41" t="s">
        <v>302</v>
      </c>
      <c r="E77" s="20" t="s">
        <v>310</v>
      </c>
      <c r="F77" s="21" t="s">
        <v>311</v>
      </c>
      <c r="G77" s="30">
        <v>46170</v>
      </c>
      <c r="H77" s="23" t="s">
        <v>312</v>
      </c>
      <c r="I77" s="18">
        <v>440.33</v>
      </c>
      <c r="J77" s="16">
        <v>46170</v>
      </c>
      <c r="K77" s="12"/>
      <c r="L77" s="24">
        <f>21.14+419.19</f>
        <v>440.33</v>
      </c>
      <c r="M77" s="23" t="s">
        <v>306</v>
      </c>
    </row>
    <row r="78" spans="1:13" s="2" customFormat="1" ht="105">
      <c r="A78" s="11" t="s">
        <v>15</v>
      </c>
      <c r="B78" s="13">
        <v>72</v>
      </c>
      <c r="C78" s="13">
        <v>4406195000125</v>
      </c>
      <c r="D78" s="41" t="s">
        <v>302</v>
      </c>
      <c r="E78" s="20" t="s">
        <v>313</v>
      </c>
      <c r="F78" s="21" t="s">
        <v>314</v>
      </c>
      <c r="G78" s="30">
        <v>46170</v>
      </c>
      <c r="H78" s="23" t="s">
        <v>315</v>
      </c>
      <c r="I78" s="18">
        <v>145.76</v>
      </c>
      <c r="J78" s="16">
        <v>46170</v>
      </c>
      <c r="K78" s="12"/>
      <c r="L78" s="24">
        <f>7+138.76</f>
        <v>145.76</v>
      </c>
      <c r="M78" s="23" t="s">
        <v>306</v>
      </c>
    </row>
    <row r="79" spans="1:13" s="2" customFormat="1" ht="105">
      <c r="A79" s="11" t="s">
        <v>15</v>
      </c>
      <c r="B79" s="13">
        <v>73</v>
      </c>
      <c r="C79" s="13">
        <v>4406195000125</v>
      </c>
      <c r="D79" s="41" t="s">
        <v>302</v>
      </c>
      <c r="E79" s="20" t="s">
        <v>316</v>
      </c>
      <c r="F79" s="21" t="s">
        <v>317</v>
      </c>
      <c r="G79" s="30">
        <v>46170</v>
      </c>
      <c r="H79" s="23" t="s">
        <v>318</v>
      </c>
      <c r="I79" s="18">
        <v>145.68</v>
      </c>
      <c r="J79" s="16">
        <v>46170</v>
      </c>
      <c r="K79" s="12"/>
      <c r="L79" s="24">
        <f>6.99+138.69</f>
        <v>145.68</v>
      </c>
      <c r="M79" s="23" t="s">
        <v>306</v>
      </c>
    </row>
    <row r="80" spans="1:13" s="2" customFormat="1" ht="105">
      <c r="A80" s="11" t="s">
        <v>15</v>
      </c>
      <c r="B80" s="13">
        <v>74</v>
      </c>
      <c r="C80" s="13">
        <v>4406195000125</v>
      </c>
      <c r="D80" s="41" t="s">
        <v>302</v>
      </c>
      <c r="E80" s="20" t="s">
        <v>319</v>
      </c>
      <c r="F80" s="21" t="s">
        <v>320</v>
      </c>
      <c r="G80" s="30">
        <v>46170</v>
      </c>
      <c r="H80" s="23" t="s">
        <v>321</v>
      </c>
      <c r="I80" s="18">
        <v>522.14</v>
      </c>
      <c r="J80" s="16">
        <v>46170</v>
      </c>
      <c r="K80" s="12"/>
      <c r="L80" s="24">
        <f>25.06+497.08</f>
        <v>522.14</v>
      </c>
      <c r="M80" s="23" t="s">
        <v>306</v>
      </c>
    </row>
    <row r="81" spans="1:13" s="2" customFormat="1" ht="150">
      <c r="A81" s="11" t="s">
        <v>15</v>
      </c>
      <c r="B81" s="13">
        <v>75</v>
      </c>
      <c r="C81" s="13">
        <v>25125064000140</v>
      </c>
      <c r="D81" s="41" t="s">
        <v>322</v>
      </c>
      <c r="E81" s="20" t="s">
        <v>323</v>
      </c>
      <c r="F81" s="15" t="s">
        <v>324</v>
      </c>
      <c r="G81" s="42">
        <v>46170</v>
      </c>
      <c r="H81" s="41" t="s">
        <v>325</v>
      </c>
      <c r="I81" s="18">
        <v>11907.79</v>
      </c>
      <c r="J81" s="42">
        <v>46171</v>
      </c>
      <c r="K81" s="40"/>
      <c r="L81" s="24">
        <f>571.57+11336.22</f>
        <v>11907.789999999999</v>
      </c>
      <c r="M81" s="23" t="s">
        <v>326</v>
      </c>
    </row>
    <row r="82" spans="1:13" s="2" customFormat="1" ht="135">
      <c r="A82" s="11" t="s">
        <v>15</v>
      </c>
      <c r="B82" s="13">
        <v>76</v>
      </c>
      <c r="C82" s="13">
        <v>4824261000187</v>
      </c>
      <c r="D82" s="12" t="s">
        <v>327</v>
      </c>
      <c r="E82" s="43" t="s">
        <v>328</v>
      </c>
      <c r="F82" s="15" t="s">
        <v>329</v>
      </c>
      <c r="G82" s="30">
        <v>46170</v>
      </c>
      <c r="H82" s="23" t="s">
        <v>330</v>
      </c>
      <c r="I82" s="18">
        <v>9000</v>
      </c>
      <c r="J82" s="16">
        <v>46171</v>
      </c>
      <c r="K82" s="12"/>
      <c r="L82" s="24">
        <f>108+450+8442</f>
        <v>9000</v>
      </c>
      <c r="M82" s="23" t="s">
        <v>331</v>
      </c>
    </row>
    <row r="83" spans="1:13" s="2" customFormat="1" ht="135">
      <c r="A83" s="11" t="s">
        <v>15</v>
      </c>
      <c r="B83" s="13">
        <v>77</v>
      </c>
      <c r="C83" s="13">
        <v>87883807000106</v>
      </c>
      <c r="D83" s="12" t="s">
        <v>332</v>
      </c>
      <c r="E83" s="43" t="s">
        <v>333</v>
      </c>
      <c r="F83" s="21" t="s">
        <v>334</v>
      </c>
      <c r="G83" s="30">
        <v>46170</v>
      </c>
      <c r="H83" s="23" t="s">
        <v>335</v>
      </c>
      <c r="I83" s="18">
        <v>213.3</v>
      </c>
      <c r="J83" s="16">
        <v>46171</v>
      </c>
      <c r="K83" s="12"/>
      <c r="L83" s="24">
        <f>5.11+208.19</f>
        <v>213.3</v>
      </c>
      <c r="M83" s="23" t="s">
        <v>336</v>
      </c>
    </row>
    <row r="84" spans="1:13" s="2" customFormat="1" ht="120">
      <c r="A84" s="11" t="s">
        <v>15</v>
      </c>
      <c r="B84" s="13">
        <v>78</v>
      </c>
      <c r="C84" s="13">
        <v>34549659000113</v>
      </c>
      <c r="D84" s="12" t="s">
        <v>337</v>
      </c>
      <c r="E84" s="20" t="s">
        <v>338</v>
      </c>
      <c r="F84" s="15" t="s">
        <v>339</v>
      </c>
      <c r="G84" s="30">
        <v>46171</v>
      </c>
      <c r="H84" s="23" t="s">
        <v>340</v>
      </c>
      <c r="I84" s="18">
        <v>146019.29999999999</v>
      </c>
      <c r="J84" s="16">
        <v>46171</v>
      </c>
      <c r="K84" s="12"/>
      <c r="L84" s="24">
        <f>7008.92+139010.38</f>
        <v>146019.30000000002</v>
      </c>
      <c r="M84" s="23" t="s">
        <v>341</v>
      </c>
    </row>
    <row r="85" spans="1:13" s="2" customFormat="1" ht="165">
      <c r="A85" s="11" t="s">
        <v>15</v>
      </c>
      <c r="B85" s="13">
        <v>79</v>
      </c>
      <c r="C85" s="13">
        <v>5926726000173</v>
      </c>
      <c r="D85" s="12" t="s">
        <v>342</v>
      </c>
      <c r="E85" s="20" t="s">
        <v>343</v>
      </c>
      <c r="F85" s="15" t="s">
        <v>344</v>
      </c>
      <c r="G85" s="30">
        <v>46171</v>
      </c>
      <c r="H85" s="23" t="s">
        <v>345</v>
      </c>
      <c r="I85" s="18">
        <v>11859.51</v>
      </c>
      <c r="J85" s="16">
        <v>46171</v>
      </c>
      <c r="K85" s="12"/>
      <c r="L85" s="24">
        <f>569.26+11290.25</f>
        <v>11859.51</v>
      </c>
      <c r="M85" s="23" t="s">
        <v>346</v>
      </c>
    </row>
    <row r="86" spans="1:13" s="2" customFormat="1" ht="165">
      <c r="A86" s="11" t="s">
        <v>15</v>
      </c>
      <c r="B86" s="13">
        <v>80</v>
      </c>
      <c r="C86" s="13">
        <v>9199109000174</v>
      </c>
      <c r="D86" s="12" t="s">
        <v>145</v>
      </c>
      <c r="E86" s="29" t="s">
        <v>347</v>
      </c>
      <c r="F86" s="15" t="s">
        <v>348</v>
      </c>
      <c r="G86" s="30">
        <v>46171</v>
      </c>
      <c r="H86" s="23" t="s">
        <v>349</v>
      </c>
      <c r="I86" s="18">
        <v>7490</v>
      </c>
      <c r="J86" s="16">
        <v>46171</v>
      </c>
      <c r="K86" s="12"/>
      <c r="L86" s="24">
        <f>89.88+374.5+7025.62</f>
        <v>7490</v>
      </c>
      <c r="M86" s="23" t="s">
        <v>350</v>
      </c>
    </row>
    <row r="87" spans="1:13" s="2" customFormat="1" ht="165">
      <c r="A87" s="11" t="s">
        <v>15</v>
      </c>
      <c r="B87" s="13">
        <v>81</v>
      </c>
      <c r="C87" s="13">
        <v>9199109000174</v>
      </c>
      <c r="D87" s="12" t="s">
        <v>145</v>
      </c>
      <c r="E87" s="29" t="s">
        <v>351</v>
      </c>
      <c r="F87" s="15" t="s">
        <v>352</v>
      </c>
      <c r="G87" s="30">
        <v>46171</v>
      </c>
      <c r="H87" s="23" t="s">
        <v>353</v>
      </c>
      <c r="I87" s="18">
        <v>7490</v>
      </c>
      <c r="J87" s="16">
        <v>46171</v>
      </c>
      <c r="K87" s="12"/>
      <c r="L87" s="24">
        <f>89.88+374.5+7025.62</f>
        <v>7490</v>
      </c>
      <c r="M87" s="23" t="s">
        <v>354</v>
      </c>
    </row>
    <row r="88" spans="1:13" s="2" customFormat="1" ht="120">
      <c r="A88" s="11" t="s">
        <v>15</v>
      </c>
      <c r="B88" s="13">
        <v>82</v>
      </c>
      <c r="C88" s="13">
        <v>34549659000113</v>
      </c>
      <c r="D88" s="12" t="s">
        <v>337</v>
      </c>
      <c r="E88" s="43" t="s">
        <v>355</v>
      </c>
      <c r="F88" s="15" t="s">
        <v>356</v>
      </c>
      <c r="G88" s="30">
        <v>46171</v>
      </c>
      <c r="H88" s="23" t="s">
        <v>357</v>
      </c>
      <c r="I88" s="18">
        <v>31000</v>
      </c>
      <c r="J88" s="16">
        <v>46171</v>
      </c>
      <c r="K88" s="12"/>
      <c r="L88" s="24">
        <f>1488+29512</f>
        <v>31000</v>
      </c>
      <c r="M88" s="23" t="s">
        <v>341</v>
      </c>
    </row>
    <row r="89" spans="1:13" ht="15" customHeight="1">
      <c r="A89" s="44" t="s">
        <v>358</v>
      </c>
      <c r="B89" s="44"/>
      <c r="C89" s="44"/>
      <c r="D89" s="4"/>
      <c r="K89" s="45"/>
    </row>
    <row r="90" spans="1:13" ht="15" customHeight="1">
      <c r="A90" s="46" t="str">
        <f>[1]Bens!A24</f>
        <v>Data da última atualização: 01/06/2026</v>
      </c>
      <c r="B90" s="47"/>
      <c r="C90" s="4"/>
      <c r="D90" s="1"/>
    </row>
    <row r="91" spans="1:13" ht="15" customHeight="1">
      <c r="A91" s="48" t="s">
        <v>359</v>
      </c>
      <c r="B91" s="48"/>
      <c r="C91" s="48"/>
      <c r="D91" s="48"/>
    </row>
    <row r="92" spans="1:13" ht="15" customHeight="1">
      <c r="A92" s="48" t="s">
        <v>360</v>
      </c>
      <c r="B92" s="48"/>
      <c r="C92" s="48"/>
      <c r="D92" s="48"/>
    </row>
    <row r="93" spans="1:13" ht="15" customHeight="1">
      <c r="A93" s="49" t="s">
        <v>361</v>
      </c>
      <c r="B93" s="49"/>
      <c r="C93" s="49"/>
      <c r="D93" s="1"/>
    </row>
    <row r="94" spans="1:13" ht="15" customHeight="1"/>
    <row r="95" spans="1:13" ht="15" customHeight="1"/>
    <row r="96" spans="1:13" ht="15" customHeight="1"/>
    <row r="97" spans="14:14" ht="15" customHeight="1"/>
    <row r="98" spans="14:14" ht="15" customHeight="1"/>
    <row r="99" spans="14:14" ht="15" customHeight="1"/>
    <row r="100" spans="14:14" ht="15" customHeight="1"/>
    <row r="101" spans="14:14" ht="15" customHeight="1">
      <c r="N101" s="50"/>
    </row>
    <row r="102" spans="14:14" ht="15" customHeight="1">
      <c r="N102" s="50"/>
    </row>
    <row r="103" spans="14:14" ht="15" customHeight="1">
      <c r="N103" s="50"/>
    </row>
    <row r="104" spans="14:14" ht="15" customHeight="1">
      <c r="N104" s="50"/>
    </row>
    <row r="105" spans="14:14" ht="15" customHeight="1">
      <c r="N105" s="50"/>
    </row>
    <row r="106" spans="14:14" ht="15" customHeight="1">
      <c r="N106" s="50"/>
    </row>
    <row r="107" spans="14:14" ht="15" customHeight="1"/>
    <row r="108" spans="14:14" ht="15" customHeight="1"/>
    <row r="109" spans="14:14" ht="15" customHeight="1"/>
    <row r="110" spans="14:14" ht="15" customHeight="1"/>
    <row r="111" spans="14:14" ht="15" customHeight="1"/>
    <row r="112" spans="14:14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48.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</sheetData>
  <mergeCells count="5">
    <mergeCell ref="A2:M2"/>
    <mergeCell ref="A3:E3"/>
    <mergeCell ref="A5:L5"/>
    <mergeCell ref="A91:D91"/>
    <mergeCell ref="A92:D92"/>
  </mergeCells>
  <conditionalFormatting sqref="C7:C88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7F2C504C-039E-4459-94F5-767614BE81A4}"/>
    <hyperlink ref="F8" r:id="rId2" xr:uid="{D0707322-2ECE-4C8C-BAD9-365292B49303}"/>
    <hyperlink ref="F10" r:id="rId3" xr:uid="{EFEB97BB-0854-4552-A0C2-CB2043CB84C1}"/>
    <hyperlink ref="F12" r:id="rId4" xr:uid="{2AE10096-1A29-4CC9-9185-E4BD1ABC248F}"/>
    <hyperlink ref="F11" r:id="rId5" xr:uid="{EDCF9010-0704-46BA-8F3B-06E641F8CD05}"/>
    <hyperlink ref="F13" r:id="rId6" xr:uid="{E0BB4FB4-186D-46D2-B026-24A9F5D2A341}"/>
    <hyperlink ref="F15" r:id="rId7" xr:uid="{EA5D62D2-051A-44EF-A2B9-D7EA81080D5D}"/>
    <hyperlink ref="F16" r:id="rId8" xr:uid="{86BE45EA-55C0-432A-9F02-96CD0634D2C5}"/>
    <hyperlink ref="F17" r:id="rId9" xr:uid="{8918D8EB-0463-45DE-9398-43F8C3C9F41C}"/>
    <hyperlink ref="F18" r:id="rId10" xr:uid="{9EA78D4A-495D-4153-A80B-FC5FFB430A44}"/>
    <hyperlink ref="F19" r:id="rId11" xr:uid="{B28E7239-437E-4909-A48E-E2A83B4F8DDE}"/>
    <hyperlink ref="F20" r:id="rId12" xr:uid="{7FB6E6D4-6171-408D-AAF8-61AE90BB631D}"/>
    <hyperlink ref="F21" r:id="rId13" xr:uid="{19C8AACF-3E5A-45ED-9D62-66A2562B3C6A}"/>
    <hyperlink ref="F22" r:id="rId14" xr:uid="{11A9D512-E0E7-4596-8F0F-A31822164D89}"/>
    <hyperlink ref="F23" r:id="rId15" xr:uid="{4C63ADE0-AAD9-47C2-9FC2-7B57DBA9F8A4}"/>
    <hyperlink ref="F24" r:id="rId16" xr:uid="{1427927C-5A33-4AD1-96E8-D714A117A35B}"/>
    <hyperlink ref="F25" r:id="rId17" xr:uid="{69EBF79E-D34E-4CC3-875F-3E0840DC485F}"/>
    <hyperlink ref="F26" r:id="rId18" xr:uid="{630361B8-9493-4546-AE34-58142A00437B}"/>
    <hyperlink ref="F27" r:id="rId19" xr:uid="{41992B63-6D96-4310-A7F1-09627256F8AF}"/>
    <hyperlink ref="F14" r:id="rId20" xr:uid="{7903A54A-4289-44D4-9058-1517D3177794}"/>
    <hyperlink ref="E28" r:id="rId21" display="Liquidação da NE nº 2025NE0001183 - Ref. a prestação ao serviço de operação de equipamentos de som e vídeo com gravação e transmissão via canal no youtube nas sessões ordinária e extraordinária dos Órgãos Colegiados, ref. a ABRIL/2026, conforme NF-nº 133 e demais documentos no SEI 2026.010354." xr:uid="{5FC41AB0-ED91-4C07-9FE8-662CEB23C546}"/>
    <hyperlink ref="E29" r:id="rId22" display="Liquidação da NE nº 2026NE0000056 - Ref. a prestação ao serviço de operação de equipamentos de som e vídeo com gravação e transmissão via canal no youtube nas sessões ordinária e extraordinária dos Órgãos Colegiados, ref. a ABRIL/2026, conforme NF-nº 133 e demais documentos no SEI 2026.010354." xr:uid="{B4ED2A27-2C16-4451-B332-67213909F116}"/>
    <hyperlink ref="F28" r:id="rId23" xr:uid="{04860910-C5C1-435B-AB85-67E848C45C78}"/>
    <hyperlink ref="F29" r:id="rId24" xr:uid="{3030B35D-169A-4937-9C6B-C1A2B079ADC8}"/>
    <hyperlink ref="E26" r:id="rId25" xr:uid="{F938C0E7-08F1-43AB-BA5B-9A0815674A9D}"/>
    <hyperlink ref="E25" r:id="rId26" xr:uid="{6A0E8701-FAF4-483A-9BFA-4275F1F12C9E}"/>
    <hyperlink ref="E24" r:id="rId27" xr:uid="{0E855640-B2F6-4B5B-87CC-6F3684926177}"/>
    <hyperlink ref="E23" r:id="rId28" xr:uid="{B08D5FCE-D2DB-4C5E-BFA3-EEC8977B1F9B}"/>
    <hyperlink ref="E22" r:id="rId29" xr:uid="{92295F17-23E4-447E-9D3C-770FDA120D02}"/>
    <hyperlink ref="E19" r:id="rId30" xr:uid="{66EEC500-9BD6-44E6-AD35-5D298B3CD0E1}"/>
    <hyperlink ref="E18" r:id="rId31" xr:uid="{59CBB06B-2D93-4FA4-A4B6-488D62E32533}"/>
    <hyperlink ref="E20" r:id="rId32" xr:uid="{2A1340EF-33DB-40E0-B1A5-44ACB205F1F4}"/>
    <hyperlink ref="E17" r:id="rId33" display="Liquidação da NE nº 2026NE0000370 - Fornecimento de subscrição de licenças de uso da plataforma de softwares Microsoft 365, pelo período de 36 (trinta e seis) meses, com suporte técnico, visando atender as necessidades da Procuradoria-Geral de Justiça do Estado do Amazonas (CA 031/2024 - MP/PGJ). NF-n° 779432 e demais documentos no SEI 2026.010318." xr:uid="{123BA5F3-15F0-4C3A-9826-5C0700748AEB}"/>
    <hyperlink ref="E21" r:id="rId34" xr:uid="{BF91E3AC-D263-4698-B539-65FB2F3EA2CB}"/>
    <hyperlink ref="E14" r:id="rId35" xr:uid="{E605B7DC-8B72-458D-BA02-C82AC92A9EC8}"/>
    <hyperlink ref="E13" r:id="rId36" xr:uid="{10671FB6-0EC7-4A2C-8772-F9DE27356B3A}"/>
    <hyperlink ref="E12" r:id="rId37" xr:uid="{3B4A3DB4-C6BC-4FDE-82BE-F95F6E81905A}"/>
    <hyperlink ref="E11" r:id="rId38" xr:uid="{8DF81328-66A5-4651-B6A9-3100E6CAFF3F}"/>
    <hyperlink ref="E10" r:id="rId39" xr:uid="{8FD46A66-7D6E-4827-A3AE-83E6FA2FC5BD}"/>
    <hyperlink ref="E9" r:id="rId40" xr:uid="{10D815A3-FA31-4B24-8B73-911B2CB0E838}"/>
    <hyperlink ref="E8" r:id="rId41" xr:uid="{04DFD9DD-17D2-483A-BC79-A380CBE60B74}"/>
    <hyperlink ref="E7" r:id="rId42" xr:uid="{86F11F38-27BD-458E-A726-C4EE7885B68E}"/>
    <hyperlink ref="E15" r:id="rId43" xr:uid="{2DAC83B4-4819-4639-B12A-1B1190AAC341}"/>
    <hyperlink ref="E16" r:id="rId44" xr:uid="{CC77233B-C9CA-4415-B4DF-A617EFA51E6A}"/>
    <hyperlink ref="E30" r:id="rId45" xr:uid="{94E53A8C-4AC4-47DD-88E6-E409338AF5E6}"/>
    <hyperlink ref="F30" r:id="rId46" xr:uid="{E23C9FD6-45AC-4827-B9D5-3D56BE04E2B4}"/>
    <hyperlink ref="E31" r:id="rId47" xr:uid="{1B659B7C-B56F-4955-A029-7896457CDF9E}"/>
    <hyperlink ref="F31" r:id="rId48" xr:uid="{FF71EF91-3E67-476F-B30C-B39DF6905F4C}"/>
    <hyperlink ref="E32" r:id="rId49" xr:uid="{4F8F481F-A340-4002-A647-4564A1188C99}"/>
    <hyperlink ref="E38" r:id="rId50" xr:uid="{E0A6CD33-1976-47A9-9C1D-29F218FEF0DF}"/>
    <hyperlink ref="E40" r:id="rId51" xr:uid="{89F78380-141C-4284-A995-EC3BA63D9195}"/>
    <hyperlink ref="E41" r:id="rId52" display="Liquidação da NE nº 2026NE0000026 - Ref. a prestação de serviço do sistema informatizado de registro e controle de ponto eletrônico, em ambiente web, para a Procuradoria-Geral de Justiça (CA 008/2025 - MP/PGJ - 1ºT.A.). NF-n° 103211, competência de ABRIL/2026 e demais documentos no SEI 2026.010605." xr:uid="{BE6153CE-D3E5-4CD6-8C81-B0F4B524694B}"/>
    <hyperlink ref="F32" r:id="rId53" xr:uid="{2BFAE125-09D7-4EAE-8A5E-ACF856F8F3AF}"/>
    <hyperlink ref="E33" r:id="rId54" xr:uid="{BAAAA07A-DFE8-40D9-961F-A3640AE9BF4B}"/>
    <hyperlink ref="E34" r:id="rId55" xr:uid="{8784445D-2749-4F04-B292-02DF72926ADA}"/>
    <hyperlink ref="E35" r:id="rId56" xr:uid="{E4F3D367-5B7A-4C97-AE71-982ADAAA6AA8}"/>
    <hyperlink ref="E36" r:id="rId57" xr:uid="{016337EF-C0AD-4EC5-9915-2073AA8BBD92}"/>
    <hyperlink ref="E37" r:id="rId58" xr:uid="{5625EDCE-1ECB-41BD-8001-7B18DA825772}"/>
    <hyperlink ref="F33" r:id="rId59" xr:uid="{D7585083-30B7-41A5-898D-181AD095474D}"/>
    <hyperlink ref="F34" r:id="rId60" xr:uid="{FB854B62-8337-4492-9A80-B65C58975A32}"/>
    <hyperlink ref="F35" r:id="rId61" xr:uid="{7E0A6DB1-A183-4C01-B0CE-B1F3BE822EC3}"/>
    <hyperlink ref="F36" r:id="rId62" xr:uid="{1C56C9E3-CEF2-4DC6-B05A-52677E881D32}"/>
    <hyperlink ref="F37" r:id="rId63" xr:uid="{C316E690-C46B-455E-8004-413A8C068497}"/>
    <hyperlink ref="F38" r:id="rId64" xr:uid="{AE6FD825-ED2D-447C-9D51-38428652E497}"/>
    <hyperlink ref="F39" r:id="rId65" xr:uid="{0EA5B4AD-FF0A-4B94-94D1-41EC3DF8D42E}"/>
    <hyperlink ref="F40" r:id="rId66" xr:uid="{71D5DEB0-EE49-41E7-8CD3-35EAC2D88E06}"/>
    <hyperlink ref="F41" r:id="rId67" xr:uid="{67C34DB3-DA51-4E44-AC51-5265D925DE45}"/>
    <hyperlink ref="E42" r:id="rId68" xr:uid="{028E9B40-1990-43A7-A6EF-F04681FAB2E8}"/>
    <hyperlink ref="F42" r:id="rId69" xr:uid="{1CCF8417-7E38-450B-8158-0DF234D0C21F}"/>
    <hyperlink ref="E43" r:id="rId70" display="Liquidação da NE nº 2026NE0000055 - Ref. a prestação de serviço de solução de firewall de próxima geração em alta disponibilidade, com monitoramento (CA 004/2023-MP/PGJ - 1ºT.A.) ref. a FEVEREIRO/2026 (parcela 29 de 48) conforme NFS-e n° 148 e demais documentos no SEI 2026.007503." xr:uid="{18BEB82F-E42E-4739-96BB-E56CC76D06BB}"/>
    <hyperlink ref="E44" r:id="rId71" display="Liquidação da NE nº 2026NE0000055 - Ref. a prestação de serviço de solução de firewall de próxima geração em alta disponibilidade, com monitoramento (CA 004/2023-MP/PGJ - 1ºT.A.) ref. a FEVEREIRO/2026 (parcela 29 de 48) conforme NFS-e n° 149 e demais documentos no SEI 2026.007503." xr:uid="{D5739BE9-E61D-41A9-B1CF-36A17D69C60B}"/>
    <hyperlink ref="E45" r:id="rId72" display="Liquidação da NE nº 2026NE0000055 - Ref. a prestação de serviço de solução de firewall de próxima geração em alta disponibilidade, com monitoramento (CA 004/2023-MP/PGJ - 1ºT.A.) ref. a MARÇO/2026 (parcela 30 de 48) conforme NFS-e n° 152 e demais documentos no SEI 2026.009750." xr:uid="{07E83AEA-BA0B-4C53-960D-241167BE7E4B}"/>
    <hyperlink ref="E46" r:id="rId73" display="Liquidação da NE nº 2026NE0000055 - Ref. a prestação de serviço de solução de firewall de próxima geração em alta disponibilidade, com monitoramento (CA 004/2023-MP/PGJ - 1ºT.A.) ref. a MARÇO/2026 (parcela 30 de 48) conforme NFS-e n° 153 e demais documentos no SEI 2026.009750." xr:uid="{40264EFB-808F-47B4-99EF-5B637188FB4C}"/>
    <hyperlink ref="F43" r:id="rId74" xr:uid="{0B757E2C-DD6E-4811-A3AE-A5CFD25F56B2}"/>
    <hyperlink ref="F44" r:id="rId75" xr:uid="{B40927D1-BE20-41E3-B49A-1B2CB4D457C2}"/>
    <hyperlink ref="F45" r:id="rId76" xr:uid="{64EB57B6-BCC5-43C7-9D2F-BD837D91CACA}"/>
    <hyperlink ref="F46" r:id="rId77" xr:uid="{DE69BDFF-F2CD-4534-9CC6-A3D1C40F919F}"/>
    <hyperlink ref="E47" r:id="rId78" xr:uid="{B7EAC9D1-54D9-4864-AE19-F8E75753EF73}"/>
    <hyperlink ref="F47" r:id="rId79" xr:uid="{DF8636A5-A268-4131-AE71-4911885242A0}"/>
    <hyperlink ref="E48" r:id="rId80" display="Liquidação da NE nº 2026NE0000160 - Ref. ao serviços de engenharia, visando atender o serviço de manutenção predial com fornecimento de materias da Promotoria de Justiça de Itapiranga/AM (CA 001/26), ref. a ABRIL/2026. Conf. NF-n° 19 e documentos no SEI 2026.009919." xr:uid="{BE86D2C1-019C-4095-B280-4D5099FEC8B2}"/>
    <hyperlink ref="F48" r:id="rId81" xr:uid="{1633F8A1-1568-4EB0-ACDF-C8478F31E595}"/>
    <hyperlink ref="F49" r:id="rId82" xr:uid="{D28E0E19-9022-43DD-9D09-404DEE28FE82}"/>
    <hyperlink ref="F50" r:id="rId83" xr:uid="{6C315665-C27E-4BF0-9CB8-2C3123FA7441}"/>
    <hyperlink ref="F51" r:id="rId84" xr:uid="{6DE10C43-CE37-4273-8C50-CE4D52C904E5}"/>
    <hyperlink ref="F52" r:id="rId85" xr:uid="{4D901BFA-0003-4347-B8A2-68E594156B7E}"/>
    <hyperlink ref="E53" r:id="rId86" xr:uid="{175A9DAE-3B33-48BA-888D-711F99A5667B}"/>
    <hyperlink ref="F53" r:id="rId87" xr:uid="{F125FC4F-BC96-43EA-9013-EEFC4E037090}"/>
    <hyperlink ref="E54" r:id="rId88" display="Liquidação da NE nº 2025NE0000459 - Ref. à prestação de serviço de ativação de assinatura de banco de imagens Envato Elements, Plano Team Core, com 3 (três) usuários, pelo período de 12 (doze) meses, (CC 002/2025-MP/PGJ)  a partir de Março/2026, conforme NFS-nº 9  e documentos no SEI 2026.010774." xr:uid="{256EA87A-9677-4772-BE54-6FAE5B6A7AC0}"/>
    <hyperlink ref="F54" r:id="rId89" xr:uid="{ACE0541E-CD96-4A4D-B956-89E3CE420CED}"/>
    <hyperlink ref="F55" r:id="rId90" xr:uid="{A2987464-D43A-4D28-9FC3-FEFAAC7728AC}"/>
    <hyperlink ref="E55" r:id="rId91" display="Liquidação da NE nº 2026NE0000401 - Ref. à prestação de serviço de ativação de assinatura de banco de imagens Envato Elements, Plano Team Core, com 3 (três) usuários, pelo período de 12 (doze) meses, (CC 002/2025-MP/PGJ)  a partir de Março/2026, conforme NFS-nº 9  e documentos no SEI 2026.010774." xr:uid="{FB5127B1-3878-4892-A6D8-C419DD59374D}"/>
    <hyperlink ref="E56" r:id="rId92" display="Liquidação da NE nº 2026NE0000053 - Ref. serviço de fornecimento de energia elétrica dos Prédios Sede, Anexo Administrativo e Unidade da Belo Horizonte (CA 004/2024-MP/PGJ) relativo a ABRIL/2026, conforme Fatura nº 869937.04/2026.00&amp;#8203; e documentos no SEI 2026.010845." xr:uid="{4028AD11-C8BD-49A5-AA23-85F7E6E0DD7E}"/>
    <hyperlink ref="F56" r:id="rId93" display="https://www.mpam.mp.br/images-j5/DOF/2026/TRANSPARENCIA/Ordem Cronologica/Maio/SERVICOS/FATURA_100055004_2026_AMAZONAS_ENERGIA.pdf" xr:uid="{EA6B79F5-171B-477F-B13A-0A2BF69E3309}"/>
    <hyperlink ref="F57" r:id="rId94" xr:uid="{F8768BF8-C02D-482E-8889-98E961836751}"/>
    <hyperlink ref="E57" r:id="rId95" display="Liquidação da NE nº 2026NE0000005 - Ref. prestação de serviços continuados de limpeza e conservação, higienização, serviços de copa, garçom, lavagem de veículos, jardinagem, manutenção predial com fornecimento de materiais e equipamentos, (CA 018/2025-MP/PGJ) relativo a Abril/2026, conforme NFS-nº 479 e documentos no SEI 2026.011041." xr:uid="{5CE642D5-B4D1-4706-8C42-B91BF1A9D853}"/>
    <hyperlink ref="E58" r:id="rId96" display="Liquidação da NE nº 2026NE0000555 - Ref. prestação de serviços continuados de limpeza e conservação, higienização, serviços de copa, garçom, lavagem de veículos, jardinagem, manutenção predial com fornecimento de materiais e equipamentos, (CA 018/2025-MP/PGJ) relativo a Abril/2026, conforme NFS-nº 479 e documentos no SEI 2026.011041." xr:uid="{EB4D2F3C-BFC6-483E-BEDD-612E6024B616}"/>
    <hyperlink ref="F58" r:id="rId97" xr:uid="{1D431675-FD91-41C9-BD7C-680B8F4671E0}"/>
    <hyperlink ref="F59" r:id="rId98" xr:uid="{2482469F-269B-4D09-A69D-0C68F5D45C03}"/>
    <hyperlink ref="F60" r:id="rId99" xr:uid="{2F7CF48B-5495-4C5D-9AA2-B20DA6DD6066}"/>
    <hyperlink ref="E60" r:id="rId100" xr:uid="{F31342C2-6E3D-42F7-86F1-E95CC49325E1}"/>
    <hyperlink ref="F61" r:id="rId101" xr:uid="{901D4A02-E062-48DE-B6CF-EABA9F72D4DA}"/>
    <hyperlink ref="E61" r:id="rId102" xr:uid="{C1BA7C06-37CA-4564-9DF2-C71493C1855A}"/>
    <hyperlink ref="E62" r:id="rId103" xr:uid="{1F1EBE8A-0CFF-4DF7-92B4-78E316874EE0}"/>
    <hyperlink ref="F62" r:id="rId104" xr:uid="{D5E74AC0-528D-4C13-BC5A-298E30E8A290}"/>
    <hyperlink ref="E59" r:id="rId105" xr:uid="{5DC42B91-4CA9-40FA-9ECD-5C08CEC46022}"/>
    <hyperlink ref="F63" r:id="rId106" xr:uid="{3D327193-363F-4D34-8FD3-7F1B6E956EAE}"/>
    <hyperlink ref="E64" r:id="rId107" xr:uid="{FF986F8A-4D5F-45FC-B630-5A372EF59923}"/>
    <hyperlink ref="F64" r:id="rId108" xr:uid="{1A9E94F1-F860-4FC7-B218-E76AB612F3B5}"/>
    <hyperlink ref="E65" r:id="rId109" display="Liquidação da NE nº 2026NE0000057 -  Ref. a prestação de serviço de emissão, reserva e remarcação de bilhetes para voos nacionais e internacionais (C.A. N° 019/2023 - MP/PGJ - 3ºT.A.) referente a ABRIL/2026, conforme Fatura Nº 16856 e demais documentos contidos no SEI 2026.010609." xr:uid="{E303809E-DA6F-4693-8193-0F95F06D6775}"/>
    <hyperlink ref="F65" r:id="rId110" xr:uid="{0578C411-1787-4DE8-AD05-4573AD615E9B}"/>
    <hyperlink ref="E66" r:id="rId111" xr:uid="{29C12F87-3622-48E8-95D2-0FCC6F691FA5}"/>
    <hyperlink ref="F66" r:id="rId112" xr:uid="{85451B39-CD9A-4874-A122-1DB7922D610D}"/>
    <hyperlink ref="E67" r:id="rId113" xr:uid="{9ED6C4AC-F421-4075-8111-29B33575C571}"/>
    <hyperlink ref="F67" r:id="rId114" xr:uid="{F081F76C-74F8-439B-9CCE-1558F36FCE94}"/>
    <hyperlink ref="E68" r:id="rId115" xr:uid="{B6D2B365-46B8-4E2B-B373-A6D73D0342AB}"/>
    <hyperlink ref="F68" r:id="rId116" xr:uid="{F6503C27-0796-414E-9626-5FE3C82DC3BD}"/>
    <hyperlink ref="E69" r:id="rId117" display="Liquidação da NE nº 2026NE0000052 - Ref. serviço de fornecimento de energia elétrica dos  nas unidades consumidoras da Procuradoria-Geral de Justiça do Estado do Amazonas (CA 027/2024-MP/PGJ) relativo a ABRIL/2026, conforme Fatura nº 869937.04/2026.01 e documentos no SEI 2026.010844." xr:uid="{546F7B87-3263-4B32-ADB4-5541C291E569}"/>
    <hyperlink ref="F69" r:id="rId118" xr:uid="{15C352FA-D5F1-4F23-97E3-488D60FBA577}"/>
    <hyperlink ref="E70" r:id="rId119" xr:uid="{41DE6D44-A153-4754-B140-F4410D558FB8}"/>
    <hyperlink ref="F70" r:id="rId120" xr:uid="{DB6F341E-5E71-4801-A8AF-94584FF86BD7}"/>
    <hyperlink ref="E71" r:id="rId121" xr:uid="{0219F93D-A8F4-4628-970C-6EA912BE1B15}"/>
    <hyperlink ref="F71" r:id="rId122" xr:uid="{F099E96E-7028-4F5F-B074-B2C22D6F0789}"/>
    <hyperlink ref="F72" r:id="rId123" xr:uid="{9E627F2B-C43E-4D4D-B650-EB180EE9DB36}"/>
    <hyperlink ref="F73" r:id="rId124" xr:uid="{42AB41EC-0763-49A1-9C70-33AB1BFDC078}"/>
    <hyperlink ref="E72" r:id="rId125" xr:uid="{E0D53860-EF78-4E13-98D4-2E668D4ADA2A}"/>
    <hyperlink ref="E73" r:id="rId126" xr:uid="{6559C9DB-8109-4BE3-AE59-3C4AC495ED16}"/>
    <hyperlink ref="F74" r:id="rId127" xr:uid="{A23EFD65-3033-470B-9A9A-4046C4EB6492}"/>
    <hyperlink ref="E74" r:id="rId128" xr:uid="{15CE430B-7AF5-456C-9970-61F217590C52}"/>
    <hyperlink ref="E75" r:id="rId129" xr:uid="{F5B233BF-31A4-4D22-BFA9-AD13B99A7A5F}"/>
    <hyperlink ref="E76" r:id="rId130" xr:uid="{011054C9-6125-450F-B1AF-A25CB6254BC8}"/>
    <hyperlink ref="E77" r:id="rId131" xr:uid="{23FB40A8-B3B3-49BA-B1B3-8C65E332AE06}"/>
    <hyperlink ref="E78" r:id="rId132" xr:uid="{72CE3483-C6AA-423A-B766-40C0134C45AD}"/>
    <hyperlink ref="E79" r:id="rId133" xr:uid="{A53F2ED3-1837-4FE7-93AC-FDC78FEAA062}"/>
    <hyperlink ref="E80" r:id="rId134" xr:uid="{B83F14AC-9B3B-40F0-927D-AF06ADFE0781}"/>
    <hyperlink ref="F75" r:id="rId135" xr:uid="{D756B0EF-1C1B-40DB-9AF4-B6AE89EB652E}"/>
    <hyperlink ref="F76" r:id="rId136" xr:uid="{6A33FBA5-AC3F-43DC-A2AA-D127D800E141}"/>
    <hyperlink ref="F77" r:id="rId137" xr:uid="{E24D928A-50BD-46D5-82E8-2BB427183F56}"/>
    <hyperlink ref="F78" r:id="rId138" xr:uid="{82A23042-EEDA-4FB4-94A5-D647A5E39901}"/>
    <hyperlink ref="F79" r:id="rId139" xr:uid="{3D267130-FA17-4CBC-95E5-409EB2FA15FD}"/>
    <hyperlink ref="F80" r:id="rId140" xr:uid="{B18319F4-EBE5-45B3-966F-9106A59090B7}"/>
    <hyperlink ref="E81" r:id="rId141" xr:uid="{85E7C343-D063-4041-81ED-B200B028350F}"/>
    <hyperlink ref="F81" r:id="rId142" xr:uid="{69A5184E-6E95-47E2-AA74-31D849FB4EDB}"/>
    <hyperlink ref="F82" r:id="rId143" xr:uid="{90E2647E-7B14-4320-B3E6-A841A0375850}"/>
    <hyperlink ref="E82" r:id="rId144" xr:uid="{2644201B-33B0-4D8A-BF5C-3F635DEE02E8}"/>
    <hyperlink ref="E83" r:id="rId145" xr:uid="{EAED6C02-79EF-4F2C-A8E7-9D28F542EF64}"/>
    <hyperlink ref="F83" r:id="rId146" xr:uid="{C6F6532A-C018-48E1-83FB-9416431525C8}"/>
    <hyperlink ref="E84" r:id="rId147" xr:uid="{1532E377-C04E-42EF-AFC7-BFCF42164D94}"/>
    <hyperlink ref="F84" r:id="rId148" xr:uid="{613148C0-F258-49EC-ACAD-C656A447106A}"/>
    <hyperlink ref="E85" r:id="rId149" display="Liquidação da NE nº 2026NE0000047 - Ref. a Manutenção preventiva e corretiva de elevadores, com reposição de peças, mão de obra, ferramentas, equipamentos e materiais necessários, nos prédios da PGJ/MPAM, ref. mar/2026, Contrato 015/2023, NF 57858, SEI 2026.008769." xr:uid="{A402C3E5-C31C-4098-8DF8-97BD58D17428}"/>
    <hyperlink ref="F85" r:id="rId150" xr:uid="{5BE3D0BF-38B7-4DD5-8D8E-0DF367379B2E}"/>
    <hyperlink ref="F86" r:id="rId151" xr:uid="{FCBACEEE-6939-4F6A-B243-D088BB4128DB}"/>
    <hyperlink ref="F87" r:id="rId152" xr:uid="{368FCE6E-7DCA-4945-837C-A7D15F230133}"/>
    <hyperlink ref="E88" r:id="rId153" xr:uid="{D8EC3069-6518-4A0C-9D3C-7A8F18775941}"/>
    <hyperlink ref="F88" r:id="rId154" xr:uid="{A6706CEB-858A-4AEC-B06D-4C67CAAF02DF}"/>
    <hyperlink ref="F9" r:id="rId155" xr:uid="{55D093BC-5CDF-47CD-9954-3E7ED8CDE150}"/>
  </hyperlinks>
  <pageMargins left="0.511811024" right="0.511811024" top="0.78740157499999996" bottom="0.78740157499999996" header="0.31496062000000002" footer="0.31496062000000002"/>
  <pageSetup scale="36" orientation="portrait" r:id="rId156"/>
  <drawing r:id="rId15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91F5DC30-350C-4B54-A3CC-7086BA0159F0}"/>
</file>

<file path=customXml/itemProps2.xml><?xml version="1.0" encoding="utf-8"?>
<ds:datastoreItem xmlns:ds="http://schemas.openxmlformats.org/officeDocument/2006/customXml" ds:itemID="{E9586561-4D5B-4FA6-95FE-612BB7080D6F}"/>
</file>

<file path=customXml/itemProps3.xml><?xml version="1.0" encoding="utf-8"?>
<ds:datastoreItem xmlns:ds="http://schemas.openxmlformats.org/officeDocument/2006/customXml" ds:itemID="{8E53852B-E167-4C4F-8E49-2FD728637E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Serviços</vt:lpstr>
      <vt:lpstr>Serviços!Area_de_impressao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2026-06-01T15:20:45Z</dcterms:created>
  <dcterms:modified xsi:type="dcterms:W3CDTF">2026-06-01T15:21:10Z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