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peam.sharepoint.com/sites/DOF/Shared Documents/General/DOF/ANO 2026/TRANSPARÊNCIA/1 - ORDEM CRONOLÓGICA DE PAGAMENTOS/03.Março/"/>
    </mc:Choice>
  </mc:AlternateContent>
  <xr:revisionPtr revIDLastSave="3" documentId="8_{E4EB1FA4-7888-4C79-A0FB-F1A0D3C3D480}" xr6:coauthVersionLast="47" xr6:coauthVersionMax="47" xr10:uidLastSave="{E2FFB8E8-5DCF-4B09-9936-5445730F0D0F}"/>
  <bookViews>
    <workbookView xWindow="-24120" yWindow="1530" windowWidth="24240" windowHeight="13020" xr2:uid="{FAB55A98-94C1-4F5E-B56F-9EA2F37E269D}"/>
  </bookViews>
  <sheets>
    <sheet name="Serviços" sheetId="1" r:id="rId1"/>
  </sheets>
  <externalReferences>
    <externalReference r:id="rId2"/>
  </externalReferences>
  <definedNames>
    <definedName name="_xlnm._FilterDatabase" localSheetId="0" hidden="1">Serviços!$D$1:$D$259</definedName>
    <definedName name="_xlnm.Print_Area" localSheetId="0">Serviços!$A$1:$M$168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64" i="1" l="1"/>
  <c r="L110" i="1"/>
  <c r="L109" i="1"/>
  <c r="L87" i="1"/>
  <c r="L86" i="1"/>
  <c r="L77" i="1"/>
  <c r="L76" i="1"/>
  <c r="L75" i="1"/>
  <c r="L74" i="1"/>
  <c r="L73" i="1"/>
  <c r="L72" i="1"/>
  <c r="L71" i="1"/>
  <c r="L69" i="1"/>
  <c r="L67" i="1"/>
  <c r="L65" i="1"/>
  <c r="L64" i="1"/>
  <c r="L63" i="1"/>
  <c r="L62" i="1"/>
  <c r="L61" i="1"/>
  <c r="L60" i="1"/>
  <c r="L58" i="1"/>
  <c r="L57" i="1"/>
  <c r="L56" i="1"/>
  <c r="L55" i="1"/>
  <c r="L54" i="1"/>
  <c r="L53" i="1"/>
  <c r="L52" i="1"/>
  <c r="L49" i="1"/>
  <c r="L48" i="1"/>
  <c r="L46" i="1"/>
  <c r="L43" i="1"/>
  <c r="L41" i="1"/>
  <c r="L36" i="1"/>
  <c r="L34" i="1"/>
  <c r="L33" i="1"/>
  <c r="L31" i="1"/>
  <c r="L30" i="1"/>
  <c r="L29" i="1"/>
  <c r="L28" i="1"/>
  <c r="L27" i="1"/>
  <c r="L26" i="1"/>
  <c r="L23" i="1"/>
  <c r="L22" i="1"/>
  <c r="L20" i="1"/>
  <c r="L18" i="1"/>
  <c r="L17" i="1"/>
  <c r="L14" i="1"/>
  <c r="L13" i="1"/>
  <c r="L12" i="1"/>
  <c r="L11" i="1"/>
  <c r="L10" i="1"/>
  <c r="L9" i="1"/>
  <c r="L8" i="1"/>
  <c r="L7" i="1"/>
</calcChain>
</file>

<file path=xl/sharedStrings.xml><?xml version="1.0" encoding="utf-8"?>
<sst xmlns="http://schemas.openxmlformats.org/spreadsheetml/2006/main" count="956" uniqueCount="569">
  <si>
    <t>ORDEM CRONOLÓGICA DE PAGAMENTOS – PGJ/AM</t>
  </si>
  <si>
    <r>
      <t xml:space="preserve">ORDEM CRONOLÓGICA DE PAGAMENTOS DE </t>
    </r>
    <r>
      <rPr>
        <b/>
        <sz val="14"/>
        <color theme="4" tint="-0.249977111117893"/>
        <rFont val="Arial"/>
        <family val="2"/>
      </rPr>
      <t>PRESTAÇÃO DE SERVIÇOS</t>
    </r>
  </si>
  <si>
    <t>Mês</t>
  </si>
  <si>
    <t>N° Seq.</t>
  </si>
  <si>
    <t>CPF/CNPJ</t>
  </si>
  <si>
    <t xml:space="preserve">Empresa/ Nome </t>
  </si>
  <si>
    <t>Objeto</t>
  </si>
  <si>
    <t>Nota Fiscal</t>
  </si>
  <si>
    <t>Data de exigibilidade</t>
  </si>
  <si>
    <t>NL</t>
  </si>
  <si>
    <t>Valor da NL</t>
  </si>
  <si>
    <t>Data de pgto.</t>
  </si>
  <si>
    <t>Justificativa</t>
  </si>
  <si>
    <t>Valor pago</t>
  </si>
  <si>
    <t>SEI</t>
  </si>
  <si>
    <t>MARÇO</t>
  </si>
  <si>
    <t>VIA DIRETA TELECOMUNICACOES VIA SATELITE E INTERNET LTDA</t>
  </si>
  <si>
    <t>Liquidação da NE nº 2025NE0000906 - Ref. a prestação de serviços de conectividade a internet, via satélite (LEO), (CA 023/2024 - MP/PGJ) referente a NOVEMBRO/25 conforme NF nº 86 e demais documentos no SEI 2025.026854.</t>
  </si>
  <si>
    <t>86/2025</t>
  </si>
  <si>
    <t>320/2026</t>
  </si>
  <si>
    <t>2025.026854</t>
  </si>
  <si>
    <t>Liquidação da NE nº 2026NE0000257 - Ref. a prestação de serviços de conectividade a internet, via satélite (LEO), (CA 023/2024 - MP/PGJ) referente a NOVEMBRO/25 conforme NF nº 86 e demais documentos no SEI 2025.026854.</t>
  </si>
  <si>
    <t>321/2026</t>
  </si>
  <si>
    <t>SERVIX INFORMÁTICA LTDA</t>
  </si>
  <si>
    <t>Liquidação da NE nº 2026NE0000170 - Ref. a prestação de serviço de solução de firewall de próxima geração em alta disponibilidade, com monitoramento (CA 004/2023 - MP/PGJ) ref. a NOVEMBRO/2025 (parcela 26 de 48) conforme NFS-e n° 136 e demais documentos no SEI 2025.027923.</t>
  </si>
  <si>
    <t>136/2025</t>
  </si>
  <si>
    <t>325/2026</t>
  </si>
  <si>
    <t>2025.027923</t>
  </si>
  <si>
    <t>Liquidação da NE nº 2026NE0000170 - Ref. a prestação de serviço de solução de firewall de próxima geração em alta disponibilidade, com monitoramento (CA 004/2023 - MP/PGJ) ref. a NOVEMBRO/2025 (parcela 26 de 48) conforme NFS-e n° 137 e demais documentos no SEI 2025.027923.</t>
  </si>
  <si>
    <t>137/2025</t>
  </si>
  <si>
    <t>326/2026</t>
  </si>
  <si>
    <t>Liquidação da NE nº 2026NE0000170 - Ref. a prestação de serviço de solução de firewall de próxima geração em alta disponibilidade, com monitoramento (CA 004/2023 - MP/PGJ) ref. a DEZEMBRO/2025 (parcela 27 de 48) conforme NFS-e n° 144 e demais documentos no SEI 2026.001293.</t>
  </si>
  <si>
    <t>144/2026</t>
  </si>
  <si>
    <t>327/2026</t>
  </si>
  <si>
    <t>2026.001293</t>
  </si>
  <si>
    <t>Liquidação da NE nº 2026NE0000170 - Ref. a prestação de serviço de solução de firewall de próxima geração em alta disponibilidade, com monitoramento CA 004/2023 - MP/PGJ) ref. a DEZEMBRO/2025 (parcela 27 de 48) conforme NFS-e n° 145 e demais documentos no SEI 2026.001293.</t>
  </si>
  <si>
    <t>145/2026</t>
  </si>
  <si>
    <t>328/2026</t>
  </si>
  <si>
    <t>MBM SEGURADORA S.A.</t>
  </si>
  <si>
    <t>Liquidação da NE nº 2025NE0001182 - Ref. ao serviço de seguro coletivo contra acidentes pessoais para Estagiários da PGJ/MPAM, no período 10/11/2025 - 09/12/2025 (CA 007/2024 - MP/PGJ), conforme Fatura n° 01/2026 e documentos no SEI 2026.003985.</t>
  </si>
  <si>
    <t>FATURA 01/2026</t>
  </si>
  <si>
    <t>329/2026</t>
  </si>
  <si>
    <t>2026.003985</t>
  </si>
  <si>
    <t>GIBBOR PUBLICIDADE E PUBLICACOES DE EDITAIS LTDA</t>
  </si>
  <si>
    <t>Liquidação da NE nº 2025NE0000017 - Ref. a prestação de serviços de publicação de atos oficiais e notas de interesse público desta Procuradoria-Geral de Justiça/Ministério Público do Estado do Amazonas em jornal diário de grande circulação no Estado do Amazonas, referente aos serviços prestados no período de JANEIRO/2026, descritos na NF nº 231 e demais documentos no SEI 2026.002911.</t>
  </si>
  <si>
    <t>231/2026</t>
  </si>
  <si>
    <t>330/2026</t>
  </si>
  <si>
    <t>2026.002911</t>
  </si>
  <si>
    <t>Liquidação da NE nº 2025NE0001371 - Ref. a prestação de serviços de publicação de atos oficiais e notas de interesse público desta Procuradoria-Geral de Justiça/Ministério Público do Estado do Amazonas em jornal diário de grande circulação no Estado do Amazonas, referente aos serviços prestados no período de JANEIRO/2026, descritos na NF nº 231 e demais documentos no SEI 2026.002911.</t>
  </si>
  <si>
    <t>331/2026</t>
  </si>
  <si>
    <t>SERVICO AUTONOMO DE AGUA E ESGOTO DE ITACOATIARA</t>
  </si>
  <si>
    <t>Liquidação da NE nº 2025NE0000054 - Ref. serviços de fornecimento de água potável a sede da PGJ-AM Itacoatiara
(CA 005/2022-MP/PGJ) relativo a FEVEREIRO/2026, conforme FATURA nº 23074-2/2026 e documentos no SEI 2026.003905.</t>
  </si>
  <si>
    <t>FATURA 230742/2026</t>
  </si>
  <si>
    <t>332/2026</t>
  </si>
  <si>
    <t>2026.003905</t>
  </si>
  <si>
    <t xml:space="preserve"> FIOS TECNOLOGIA DA INFORMACAO LTDA</t>
  </si>
  <si>
    <t>Liquidação da NE nº 2026NE0000020 - Ref. a prestação de Serviço Telefônico Fixo Comutado – STFC e Serviço de Comunicação Multimídia - SCM (CA 008/2024 - MP/PGJ) referente a JANEIRO/2026, conforme NFS-e n° 787 e documentos no PI-SEI 2026.002382.</t>
  </si>
  <si>
    <t>787/2026</t>
  </si>
  <si>
    <t>333/2026</t>
  </si>
  <si>
    <t>2026.002382</t>
  </si>
  <si>
    <t xml:space="preserve"> G REFRIGERAÇAO COM E SERV DE REFRIGERAÇAO LTDA  ME</t>
  </si>
  <si>
    <t>Liquidação da NE nº 2026NE0000003 - Ref. a manutenção preventiva e corretiva realizada nos sistemas de refrigeração desta PGJ/AM (ar condicionados, bebedouros, geladeiras, minibar e máquina de gelo).competencia de FEVEREIRO/2026, (CA 025/2022 MP/PGJ  4º TA) conforme NFS-nº 25 e documentos no SEI 2026.004412.</t>
  </si>
  <si>
    <t>25/2026</t>
  </si>
  <si>
    <t>335/2026</t>
  </si>
  <si>
    <t>2026.004412</t>
  </si>
  <si>
    <t>PRODAM PROCESSAMENTO DE DADOS AMAZONAS S A</t>
  </si>
  <si>
    <t>Liquidação da NE nº 2026NE0000038 - Ref. serviço execução de Sistema Prodam RH (CA 002/2025– MP/PGJ), referente ao mês de DEZEMBRO/2025, conforme NFS-nº 392 e documentos no SEI 2026.003110.</t>
  </si>
  <si>
    <t>392/2025</t>
  </si>
  <si>
    <t>336/2026</t>
  </si>
  <si>
    <t>2026.003110</t>
  </si>
  <si>
    <t>XAVIER SERVICOS E MANUTENCAO LTDA</t>
  </si>
  <si>
    <t xml:space="preserve"> Liquidação da NE nº 2026NE0000250 - Referente prestação de serviços de remoção do forro existente na Ouvidoria, conforme NF 1455 e demais documentos no PI-SEI 2025.022559.</t>
  </si>
  <si>
    <t>1455/2025</t>
  </si>
  <si>
    <t>337/2026</t>
  </si>
  <si>
    <t>2025.022559</t>
  </si>
  <si>
    <t>Liquidação da  NE nº 2026NE0000371- Referente prestação de serviços de remoção do forro existente na Ouvidoria., conforme NF 1455 e demais documentos no PI-SEI 2025.022559.</t>
  </si>
  <si>
    <t>338/2026</t>
  </si>
  <si>
    <t>Liquidação da NE nº 2026NE0000038 - Ref. serviço de execução do Sistema Prodam RH (CA 002/2025 - MP/PGJ - 1ºT.A.), referente ao mês de JANEIRO/2026, conforme NF-nº 764 e documentos no SEI 2026.003119.</t>
  </si>
  <si>
    <t>764/2026</t>
  </si>
  <si>
    <t>342/2026</t>
  </si>
  <si>
    <t>2026.003119</t>
  </si>
  <si>
    <t>MANAUS AMBIENTAL S A</t>
  </si>
  <si>
    <t>Liquidação da NE nº 2026NE0000008 - Ref. serviço de fornecimento de água (CA 006/2023 - MP/PGJ) relativo a JANEIRO/2026, fatura agrupada Fatura nº 223222 / 2026 e documentos no SEI 2026.003506.</t>
  </si>
  <si>
    <t>FATURA 223222/2026</t>
  </si>
  <si>
    <t>347/2026</t>
  </si>
  <si>
    <t>2026.003506</t>
  </si>
  <si>
    <t>PRIME CONSULTORIA E ASSESSORIA EMPRESARIAL LTDA</t>
  </si>
  <si>
    <t>Liquidação da NE nº 2026NE0000174 - Ref. ao Serviço de gerenciamento de frota - SERVIÇO (CA N° 007/2023-MP/PGJ) referente DEZEMBRO/2025, conforme a FATURA n° 2718948 e documentos no PI-SEI 2026.000070.</t>
  </si>
  <si>
    <t>FATURA 2718948/2026</t>
  </si>
  <si>
    <t>351/2026</t>
  </si>
  <si>
    <t>2026.000070</t>
  </si>
  <si>
    <t>Liquidação da NE nº 2026NE0000175 - Ref. ao Serviço de gerenciamento de frota - CONSUMO (CA N° 007/2023-MP/PGJ) referente DEZEMBRO/2025 , conforme a FATURA n° 2718949 e documentos no PI-SEI 2025.000070.</t>
  </si>
  <si>
    <t>FATURA 2718949/2026</t>
  </si>
  <si>
    <t>352/2026</t>
  </si>
  <si>
    <t>LOGIC PRO SERVICOS DE TECNOLOGIA DA INFORMACAO LTDA</t>
  </si>
  <si>
    <t>Liquidação da NE nº 2026NE0000166 - Ref. serviço de conectividade ponto a ponto em fibra óptica (CA 008/2023-MP/PGJ - 2ºT.A), ref. a DEZEMBRO/2025, conforme NF-nº 55314 e documentos no SEI 2026.000366.</t>
  </si>
  <si>
    <t xml:space="preserve"> 55314/2026</t>
  </si>
  <si>
    <t>353/2026</t>
  </si>
  <si>
    <t>2026.000366</t>
  </si>
  <si>
    <t>Liquidação da NE nº 2025NE0001182 - Ref. serviço de seguro coletivo contra acidentes pessoais para Estagiários da PGJ/MPAM no período 10/01/2025 - 09/02/2026  (CA 007/2024 - MP/PGJ) conforme Fatura n° 003/2026 e documentos no SEI 2026.004568.</t>
  </si>
  <si>
    <t>FATURA 003/2026</t>
  </si>
  <si>
    <t>354/2026</t>
  </si>
  <si>
    <t>2026.004568</t>
  </si>
  <si>
    <t>EYES NWHERE SISTEMAS INTELIGENTES DE IMAGEM LTDA</t>
  </si>
  <si>
    <t>Liquidação da NE nº 2025NE0002528 - Ref. a serviço de acesso dedicado a internet (Anti-DDoS) (033/2021-MP/PGJ - 4ºT.A.) no mês de NOVEMBRO/2025, conforme NF-nº 506 e demais documentos no SEI 2026.003495.</t>
  </si>
  <si>
    <t xml:space="preserve"> 506/2025</t>
  </si>
  <si>
    <t>355/2026</t>
  </si>
  <si>
    <t>2026.003495</t>
  </si>
  <si>
    <t>Liquidação da NE nº 2026NE0000031 - Ref. a serviço de acesso dedicado a internet (Anti-DDoS) (033/2021-MP/PGJ - 4ºT.A.) no mês de JANEIRO/2026, conforme NF-nº 1758 e demais documentos no SEI 2026.002649.</t>
  </si>
  <si>
    <t>1758/2026</t>
  </si>
  <si>
    <t>356/2026</t>
  </si>
  <si>
    <t>2026.002649</t>
  </si>
  <si>
    <t>Liquidação da NE nº 2026NE0000027 - Ref. a prestação de serviços de conectividade a internet, via sátelite (LEO), (CA n° 023/2024 - MP/PGJ) referente a JANEIRO/26 conforme NFSe nº 144 e demais documentos no PI-SEI 2026.002506.</t>
  </si>
  <si>
    <t>357/2026</t>
  </si>
  <si>
    <t>2026.002506</t>
  </si>
  <si>
    <t>Liquidação da NE nº 2026NE0000028 "- Ref. a prestação de serviços de conectividade a internet, via sátelite (LEO), (CA n° 023/2024 - MP/PGJ) referente a JANEIRO/26 conforme NF nº 28 e demais documentos no PI-SEI 2026.002506."</t>
  </si>
  <si>
    <t>28/2026</t>
  </si>
  <si>
    <t>358/2026</t>
  </si>
  <si>
    <t>INVITEC SERVICOS DE SEGURANCA E TECNOLOGIA LTDA</t>
  </si>
  <si>
    <t>Liquidação da NE nº 2025NE0002535 - Ref. serviço de Manutenção corretiva no sistema de controle de acesso composto por 06 (seis) cancelas na Sede da PGJ/AM., relativo a FEVEREIRO/2026, conforme NFS-nº 510 e documentos no SEI 2026.003808.</t>
  </si>
  <si>
    <t>510/2026</t>
  </si>
  <si>
    <t>361/2026</t>
  </si>
  <si>
    <t>2026.003808</t>
  </si>
  <si>
    <t>CREDENCIAL ENGENHARIA LTDA ME</t>
  </si>
  <si>
    <t>Liquidação da NE nº 2026NE0000152 - Ref. ao serviço de  confecção de visualização e instalação sinalização de Identificação Interna, Placa de Inauguração e Totem Externo / Adesivo de Fachada  da Casa da Cidadania e Justiça Social, em medição única., conf. NF-n° 7  e documentos no SEI 2026.003921.</t>
  </si>
  <si>
    <t xml:space="preserve"> 007/2026</t>
  </si>
  <si>
    <t>363/2026</t>
  </si>
  <si>
    <t>2026.003921</t>
  </si>
  <si>
    <t>MÓDULO ENGENHARIA CONSULTORIA E GERENCIA PREDIAL LTDA</t>
  </si>
  <si>
    <t>Liquidação da NE nº 2026NE0000047 - Ref. a prestação de serviços de manutenção preventiva e corretiva de elevadores (CA 015/2023 - MP/PGJ) referente a JANEIRO/26 conforme NF- n° 54711 e documentos no SEI 2026.003382.</t>
  </si>
  <si>
    <t>54711/2026</t>
  </si>
  <si>
    <t>364/2026</t>
  </si>
  <si>
    <t>2026.003382</t>
  </si>
  <si>
    <t>Liquidação da NE nº 2026NE0000065 - Ref. a prestação de serviços de manutenção preventiva e corretiva de elevadores (CA 015/2023 - MP/PGJ) referente a JANEIRO/26 conforme NF- n° 54711 e documentos no SEI 2026.003382.</t>
  </si>
  <si>
    <t>365/2026</t>
  </si>
  <si>
    <t>ANA STEFANIE DA COSTA PAIVA LTDA</t>
  </si>
  <si>
    <t>Liquidação da NE nº 2025NE0001568 - Ref.  a  6ª Medição de Prestação de Serviço de coleta e análise laboratoriais ref. JANEIRO/2026, conf. NF-n° 45 e documentos no SEI 2026.003618.</t>
  </si>
  <si>
    <t>45/2026</t>
  </si>
  <si>
    <t>366/2026</t>
  </si>
  <si>
    <t>2026.003618</t>
  </si>
  <si>
    <t>2KS AGENCIA DIGITAL PUBLICIDADE LTDA</t>
  </si>
  <si>
    <t>Liquidação da NE nº 2026NE0000046 - Ref. a Prestação de serviços de clipping digital e mailing (CA 019/2024 - MP/PGJ) referente ao período de 26/01/2026 à 26/02/2026, conforme NF n° 926 e demais documentos no SEI 2026.004018.</t>
  </si>
  <si>
    <t>926/2026</t>
  </si>
  <si>
    <t>368/2026</t>
  </si>
  <si>
    <t>2026.004018</t>
  </si>
  <si>
    <t>CONSELHO REGIONAL DE ENGENHARIA E AGRONOMIA DO ESTADO DO AMAZONAS</t>
  </si>
  <si>
    <t xml:space="preserve">Liquidação da NE nº 2026NE0000394 - Ref. ao pagamento de ART de gestão de contrato - Reforma na Promotoria de Justiça de Itapiranga-AM, doc 9091288307115180-4, conf. despacho Nº 102.2026.04AJ-SUBADM.2086956.2023.022160 e documentos no SEI 2026.004803. </t>
  </si>
  <si>
    <t>BOLETO 8307115180/2026</t>
  </si>
  <si>
    <t>371/2026</t>
  </si>
  <si>
    <t>2026.004803</t>
  </si>
  <si>
    <t xml:space="preserve">Liquidação da NE nº 2026NE0000394 - Ref. ao pagamento de ART de gestão de contrato - Elaboração de Laudo de Avaliação de Imóvel Urbano, doc 29091288307117548-7 , conf. despacho Nº 197.2026.03AJ-SUBADM.2085260.2026.004905 e despacho Nº 102.2026.04AJ-SUBADM.2086956.2023.022160 e documentos no SEI 2026.004905. </t>
  </si>
  <si>
    <t>BOLETO 8307117548/2026</t>
  </si>
  <si>
    <t>372/2026</t>
  </si>
  <si>
    <t>2026.004905</t>
  </si>
  <si>
    <t>ALELO S.A.</t>
  </si>
  <si>
    <t>Liquidação da NE nº 2026NE0000059 - Ref. Prestação de serviço de administração, gerenciamento e fornecimento de vale-alimentação no mês de MARÇO/2026, NF 3367857, conf. documentos no 2026.005190.</t>
  </si>
  <si>
    <t>3367857/2026</t>
  </si>
  <si>
    <t>375/2026</t>
  </si>
  <si>
    <t>2026.005190</t>
  </si>
  <si>
    <t>JF ENGENHARIA E SERVICOS ESPECIALIZADOS LTDA</t>
  </si>
  <si>
    <t>Liquidação da NE nº 2026NE0000005 - Ref. prestação de  referente à prestação de serviços continuados de limpeza e conservação, higienização, serviços de copa, garçom, lavagem de veículos, jardinagem, manutenção predial e recepção, (CA 018/2025-MP/PGJ) relativo a Fevereiro/2026, conforme NFS-nº 245 e documentos no SEI 2026.004654.</t>
  </si>
  <si>
    <t>245/2026</t>
  </si>
  <si>
    <t>385/2026</t>
  </si>
  <si>
    <t>2026.004654</t>
  </si>
  <si>
    <t>F. A. DOS SANTOS JUNIOR LTDA</t>
  </si>
  <si>
    <t>Liquidação da NE nº 2026NE0000060 - Ref. ao fornecimento de 984 (novecentos e oitenta e quatro&amp;#8203;) (C.A. 022/2023-MP/PGJ - 2ºT.A.), conforme NF-n° 1179, e demais documentos no SEI 2026.005233.</t>
  </si>
  <si>
    <t>1179/2026</t>
  </si>
  <si>
    <t>388/2026</t>
  </si>
  <si>
    <t>2026.005233</t>
  </si>
  <si>
    <t>VK FLEXMIDIA COMUNICACAO VISUAL LTDA</t>
  </si>
  <si>
    <t>Liquidação da NE nº 2025NE0002369 - Ref à aquisição de serviços gráficos, conf. NF-N° 1255 e documentos no SEI 2025.027921.</t>
  </si>
  <si>
    <t>1255/2025</t>
  </si>
  <si>
    <t>389/2026</t>
  </si>
  <si>
    <t>2025.027921</t>
  </si>
  <si>
    <t>LINK CARD ADMINISTRADORA DE BENEFICIOS EIRELI EPP</t>
  </si>
  <si>
    <t>Liquidação da NE nº 2025NE0001667 - Ref. a prestação do serviços de abastecimentos (CA 001/2024-MP/PGJ), ref. a FEVEREIRO/2026 conforme NFS-e n° 241956 e documentos no PI-SEI 2026.004404.</t>
  </si>
  <si>
    <t>241956/2026</t>
  </si>
  <si>
    <t>390/2026</t>
  </si>
  <si>
    <t>2026.004404</t>
  </si>
  <si>
    <t>Liquidação da NE nº 2025NE0002552 - Ref. a prestação do serviços de abastecimentos (CA 001/2024-MP/PGJ), ref. a FEVEREIRO/2026 conforme NFS-e n° 241956 e documentos no PI-SEI 2026.004404.</t>
  </si>
  <si>
    <t>391/2026</t>
  </si>
  <si>
    <t>CASA NOVA ENGENHARIA E CONSULTORIA LTDA  ME</t>
  </si>
  <si>
    <t>Liquidação da NE nº 2026NE0000035 - Ref. a serviço de manutenção preventiva e corretiva da ETE (C.A. 008/2021-MP/PGJ - 4ºT.A.), ref. FEVEREIRO/2026, conforme NF n° 252  e documentos no SEI 2026.004742.</t>
  </si>
  <si>
    <t>252/2026</t>
  </si>
  <si>
    <t>397/2026</t>
  </si>
  <si>
    <t>2026.004742</t>
  </si>
  <si>
    <t>PREVILEMOS LTDA - ADMINISTRADORA E CORRETORA DE SEGUROS</t>
  </si>
  <si>
    <t>Liquidação da NE nº 2025NE0001775 - Ref. a prestação de seguro coletivo contra acidentes pessoais de Residentes Jurídicos (CA 007/2023-MP/PGJ) referente ao período de 01/02/2026 à 01/03/2026,  conforme Fatura nº 30 e demais documentos no SEI 2026.005674.</t>
  </si>
  <si>
    <t>400/2026</t>
  </si>
  <si>
    <t>2026.005674</t>
  </si>
  <si>
    <t>Liquidação da NE nº 2026NE0000055 - Ref. a pestação de serviço de solução de firewall de próxima geração em alta disponibilidade, com monitoramento (CA 004/2023-MP/PGJ - 1ºT.A.) ref. a JANEIRO/2026 (parcela 28 de 48) conforme NFS-e n° 146 e demais documentos no SEI 2026.004232.</t>
  </si>
  <si>
    <t>146/2026</t>
  </si>
  <si>
    <t>401/2026</t>
  </si>
  <si>
    <t>2026.004232</t>
  </si>
  <si>
    <t>Liquidação da NE nº 2026NE0000055 - Ref. a pestação de serviço de solução de firewall de próxima geração em alta disponibilidade, com monitoramento (CA 004/2023-MP/PGJ - 1ºT.A.) ref. a JANEIRO/2026 (parcela 28 de 48) conforme NFS-e n° 147 e demais documentos no SEI 2026.004232.</t>
  </si>
  <si>
    <t>147/2026</t>
  </si>
  <si>
    <t>402/2026</t>
  </si>
  <si>
    <t>EMPRESA BRASILEIRA DE CORREIOS E TELEGRAFOS</t>
  </si>
  <si>
    <t>Liquidação da NE nº 2025NE0002547 - Ref. serviços e venda de produtos postais (CA 035/2021-MP/PGJ - 3° TA), no período do mês de FEVEREIRO - 2026 , conforme Fatura nº 84230 e documentos no SEI 2026.005189.</t>
  </si>
  <si>
    <t>FATURA 84230/2026</t>
  </si>
  <si>
    <t>403/2026</t>
  </si>
  <si>
    <t>2026.005189</t>
  </si>
  <si>
    <t>Liquidação da NE nº 2026NE0000040 - Ref. serviços e venda de produtos postais (CA 035/2021-MP/PGJ - 3° TA), no período do mês de FEVEREIRO - 2026 , conforme Fatura nº 84230 e documentos no SEI 2026.005189.</t>
  </si>
  <si>
    <t>404/2026</t>
  </si>
  <si>
    <t>ALFAMA COM E SERVIÇOS LTDA</t>
  </si>
  <si>
    <t>Liquidação da NE nº 2026NE0000050 - Ref. prestação dos serviços de controle de pragas, nos prédios da PGJ/AM, em MANAUS, IRANDUBA, MANACAPURU e NOVO AIRÃO, relativo a FEVEREIRO/2026 conforme NF-e n° 144 e documentos no SEI 2026.005256.</t>
  </si>
  <si>
    <t>415/2026</t>
  </si>
  <si>
    <t>2026.005256</t>
  </si>
  <si>
    <t>Liquidação da NE nº 2026NE0000004 - Ref. prestação de serviços continuados relativos a 02 postos de Assistentes de Cerimonial (CA 010/2020-MP/PGJ) relativo a FEVEREIRO/2026, conforme NFS-nº 231 e documentos no SEI 2026.004653.</t>
  </si>
  <si>
    <t>416/2026</t>
  </si>
  <si>
    <t>2026.004653</t>
  </si>
  <si>
    <t>Liquidação da NE nº 2026NE0000257 - Ref. a prestação de serviços de conectividade a internet, via sátelite (LEO),
(CA 023/2024 - MP/PGJ) referente a DEZEMBRO/2025 conforme Nota Fiscal n.º 143 e demais documentos no SEI 2026.002479.</t>
  </si>
  <si>
    <t>143/2026</t>
  </si>
  <si>
    <t>419/2026</t>
  </si>
  <si>
    <t>2026.002479</t>
  </si>
  <si>
    <t>Liquidação da NE nº 2026NE0000258 - Ref. a prestação de serviços de conectividade a internet, via satélite (LEO),
(CA 023/2024 - MP/PGJ) referente a DEZEMBRO/2025 conforme Nota Fiscal de Serviço Eletrônica nº 27 e demais documentos no SEI 2026.002479.</t>
  </si>
  <si>
    <t>27/2026</t>
  </si>
  <si>
    <t>420/2026</t>
  </si>
  <si>
    <t>MACRO SERVICOS CONSERVACAO E LIMPEZA LTDA</t>
  </si>
  <si>
    <t>Liquidação da NE nº 2026NE0000058 - Ref. a serviço continuados de limpeza, conservação e higienização, no mês de FEVEREIRO/2026, conforme NF-nº  177 e documentos no SEI 2026.004912.</t>
  </si>
  <si>
    <t>177/2026</t>
  </si>
  <si>
    <t>421/2026</t>
  </si>
  <si>
    <t>2026.004912</t>
  </si>
  <si>
    <t>FIOS TECNOLOGIA DA INFORMACAO LTDA</t>
  </si>
  <si>
    <t>Liquidação da NE nº 2026NE0000020 - Ref. a prestação de Serviço Telefônico Fixo Comutado – STFC e Serviço de Comunicação Multimídia - SCM (CA 008/2024 - MP/PGJ) referente a FEVEREIRO/2026, conforme NFS-e n° 1263 e documentos no SEI 2026.004939.</t>
  </si>
  <si>
    <t>1263/2026</t>
  </si>
  <si>
    <t>422/2026</t>
  </si>
  <si>
    <t>2026.004939</t>
  </si>
  <si>
    <t>COMPANHIA DE SANEAMENTO DO AMAZONAS S/A</t>
  </si>
  <si>
    <t>Liquidação da NE nº 2025NE0001638 - Ref. fornecimento de água potável aos prédios das Promotorias de Justiça de Juruá (CA 006/2022-MPAM/PGJ) relativo a JANEIRO/2026 conf. documentos no PI-SEI 2026.005502.</t>
  </si>
  <si>
    <t>FATURA 7233442678637/2026</t>
  </si>
  <si>
    <t>425/2026</t>
  </si>
  <si>
    <t>2026.005502</t>
  </si>
  <si>
    <t>Liquidação da NE nº 2025NE0002557 - Ref. fornecimento de água potável aos prédios das Promotorias de Justiça de Juruá (CA 006/2022-MPAM/PGJ) relativo a JANEIRO/2026 conf. documentos no PI-SEI 2026.005502.</t>
  </si>
  <si>
    <t>426/2026</t>
  </si>
  <si>
    <t>Liquidação da NE nº 2025NE0002557 - Ref. fornecimento de água potável aos prédios das Promotorias de Justiça de Autazes (CA 006/2022-MPAM/PGJ) relativo a JANEIRO/2026 conf. documentos no PI-SEI 2026.005502.</t>
  </si>
  <si>
    <t>FATURA 7233442678520/2026</t>
  </si>
  <si>
    <t>427/2026</t>
  </si>
  <si>
    <t>Liquidação da NE nº 2025NE0002557 - Ref. fornecimento de água potável aos prédios das Promotorias de Justiça de Codajás (CA 006/2022-MPAM/PGJ) relativo a JANEIRO/2026 conf. documentos no PI-SEI 2026.005502.</t>
  </si>
  <si>
    <t>FATURA 7233442678645/2026</t>
  </si>
  <si>
    <t>428/2026</t>
  </si>
  <si>
    <t>Liquidação da NE nº 2025NE0002557 - Ref. fornecimento de água potável aos prédios das Promotorias de Justiça de Caraurari (CA 006/2022-MPAM/PGJ) relativo a JANEIRO/2026 conf. documentos no PI-SEI 2026.005502.</t>
  </si>
  <si>
    <t>FATURA 7233442643078/2026</t>
  </si>
  <si>
    <t>429/2026</t>
  </si>
  <si>
    <t>Liquidação da NE nº 2025NE0002557 - Ref. fornecimento de água potável aos prédios das Promotorias de Justiça de Careiro da Várzea (CA 006/2022-MPAM/PGJ) relativo a JANEIRO/2026 conf. documentos no PI-SEI 2026.005502.</t>
  </si>
  <si>
    <t>FATURA 7233442639480/2026</t>
  </si>
  <si>
    <t>430/2026</t>
  </si>
  <si>
    <t>Liquidação da NE nº 2025NE0002557 - Ref. fornecimento de água potável aos prédios das Promotorias de Justiça de Tabatinga (CA 006/2022-MPAM/PGJ) relativo a JANEIRO/2026 conf. documentos no PI-SEI 2026.005502.</t>
  </si>
  <si>
    <t>FATURA 7233442637963/2026</t>
  </si>
  <si>
    <t>431/2026</t>
  </si>
  <si>
    <t>VR BENEFICIOS E SERVICOS DE PROCESSAMENTO S.A</t>
  </si>
  <si>
    <t>Liquidação da NE nº 2026NE0000026 - Ref. a prestação de serviço do sistema informatizado de registro e controle de ponto eletrônico, em ambiente web, para a Procuradoria-Geral de Justiça (CA 008/2025 - MP/PGJ - 1ºT.A.). NF-n° 50484, competência de Fevereiro/2026 e demais documentos no SEI 2026.004532.</t>
  </si>
  <si>
    <t>50484/2026</t>
  </si>
  <si>
    <t>432/2026</t>
  </si>
  <si>
    <t>2026.004532</t>
  </si>
  <si>
    <t xml:space="preserve"> ACESSO ACADEMICO LTDA</t>
  </si>
  <si>
    <t>Liquidação da NE nº 2026NE0000150 - Ref. aos serviços de consultoria/assessoria técnica especializada para atender o processo de gerenciamento, confecção e divulgação da Revista Jurídica do MPAM (C.A. 001/2024-MP/PGJ) conforme NF-n° 1553 e demais documentos no SEI 2026.002736.</t>
  </si>
  <si>
    <t>1553/2026</t>
  </si>
  <si>
    <t>435/2026</t>
  </si>
  <si>
    <t>2026.002736</t>
  </si>
  <si>
    <t>CERRADO VIAGENS LTDA</t>
  </si>
  <si>
    <t>Liquidação da NE nº 2025NE0001187 - Ref a prestação de serviço de emissão, reserva e remarcação de bilhetes para voos nacionais e internacionais (C.A. N° 019/2023 - MP/PGJ - 3ºT.A.) referente a FEVEREIRO/2026, conforme Fatura N° 16062 e demais documentos contidos no SEI 2026.004765.</t>
  </si>
  <si>
    <t>FATURA 16062/2026</t>
  </si>
  <si>
    <t>480/2026</t>
  </si>
  <si>
    <t>2026.004765</t>
  </si>
  <si>
    <t>FATURA  16062/2026</t>
  </si>
  <si>
    <t>481/2026</t>
  </si>
  <si>
    <t>AMAZONAS ENERGIA S.A</t>
  </si>
  <si>
    <t>Liquidação da NE nº 2026NE0000111 - Ref. serviço de fornecimento de energia elétrica nas  unidades consumidoras da Procuradoria-Geral de Justiça do Estado do Amazonas (CA 027/2024-MP/PGJ) relativo a FEVEREIRO/2026, conforme Fatura nº 869937 02/2026 01&amp;#8203; e documentos no SEI 2026.005096.</t>
  </si>
  <si>
    <t>FATURA  869937002/2026</t>
  </si>
  <si>
    <t>482/2026</t>
  </si>
  <si>
    <t>2026.005096</t>
  </si>
  <si>
    <t>Liquidação da NE nº 2026NE0000052 - Ref. serviço de fornecimento de energia elétrica nas  unidades consumidoras da Procuradoria-Geral de Justiça do Estado do Amazonas (CA 027/2024-MP/PGJ) relativo a FEVEREIRO/2026, conforme Fatura nº 869937 02/2026 01&amp;#8203; e documentos no SEI 2026.005096.</t>
  </si>
  <si>
    <t>483/2026</t>
  </si>
  <si>
    <t>Liquidação da NE nº 2025 NE002557- Ref. fornecimento de água potável aos prédios das Promotorias de Justiça de Juruá (CA 006/2022-MPAM/PGJ) relativo a FEVEREIRO/2026 conf. documentos no PI-SEI 2026.005500.</t>
  </si>
  <si>
    <t>FATURA 723344345948202/2026</t>
  </si>
  <si>
    <t>484/2026</t>
  </si>
  <si>
    <t>2026.005500</t>
  </si>
  <si>
    <t>Liquidação da NE nº 2025NE0002557 - Ref. fornecimento de água potável aos prédios das Promotorias de Justiça de Autazes (CA 006/2022-MPAM/PGJ) relativo FEVEREIRO/2026 conf. documentos no PI-SEI 2026.005500.</t>
  </si>
  <si>
    <t>FATURA 1723344335247102/2026</t>
  </si>
  <si>
    <t>485/2026</t>
  </si>
  <si>
    <t>Liquidação da NE nº 2025NE0002557 - Ref. fornecimento de água potável aos prédios das Promotorias de Justiça de Codajás (CA 006/2022-MPAM/PGJ) relativo FEVEREIRO/2026 conf. documentos no PI-SEI 2026.005500.</t>
  </si>
  <si>
    <t>FATURA 723344347714602/2026</t>
  </si>
  <si>
    <t>486/2026</t>
  </si>
  <si>
    <t>Liquidação da NE nº 2025NE0002557 - Ref. fornecimento de água potável aos prédios das Promotorias de Justiça de Carauari (CA 006/2022-MPAM/PGJ) relativo FEVEREIRO/2026 conf. documentos no PI-SEI 2026.005500.</t>
  </si>
  <si>
    <t>FATURA 723344347221202/2026</t>
  </si>
  <si>
    <t>487/2026</t>
  </si>
  <si>
    <t>Liquidação da NE nº 2026NE0000032 - Ref. fornecimento de água potável aos prédios das Promotorias de Justiça de Careiro da Várzea (CA 006/2022-MPAM/PGJ) relativo FEVEREIRO/2026 conf. documentos no PI-SEI 2026.005500.</t>
  </si>
  <si>
    <t>FATURA 723344335362802/2026</t>
  </si>
  <si>
    <t>489/2026</t>
  </si>
  <si>
    <t>Liquidação da NE nº 2026NE0000032 - Ref. fornecimento de água potável aos prédios das Promotorias de Justiça de Tabatinga (CA 006/2022-MPAM/PGJ) relativo FEVEREIRO/2026 conf. documentos no PI-SEI 2026.005500.</t>
  </si>
  <si>
    <t>FATURA 723344335269502/2026</t>
  </si>
  <si>
    <t>490/2026</t>
  </si>
  <si>
    <t>FACHINELI COMUNICACAO LTDA</t>
  </si>
  <si>
    <t>Liquidação da NE nº 2026NE0000167 - Ref. Serviço de Locação e Mensalidade de Link (Tefé) e Serviço de Locação e Mensalidade de Link (Coari, Humaitá, Iranduba, Itacoatiara, Manacapuru, Maués e Parintins) (CA 009/2024-MP/PGJ - 1° TA) relativo a DEZEMBRO/25 conforme NF-e n°2026000000000330 e documentos no SEI 2026.003005.</t>
  </si>
  <si>
    <t>492/2026</t>
  </si>
  <si>
    <t>2026.003005</t>
  </si>
  <si>
    <t>SERVICO AUTONOMO DE AGUA E ESGOTO</t>
  </si>
  <si>
    <t>Liquidação da NE nº 2025NE0002119 - Ref. ao fornecimento de água do Prédio Sede da Unidade de Manacapuru, conforme Despacho 796 e Fatura n° 250122718 - Janeiro/2025 e documentos no SEI 2025.000262.</t>
  </si>
  <si>
    <t>FATURA 250122718001/2025</t>
  </si>
  <si>
    <t>493/2026</t>
  </si>
  <si>
    <t>2025.000262</t>
  </si>
  <si>
    <t>Liquidação da NE nº 2025NE0002119- Ref. ao fornecimento de água do Prédio Sede da Unidade de Manacapuru, conforme Despacho 796 e Fatura n° 250122718 - Fevereiro/2025 e documentos no SEI 2025.000262.</t>
  </si>
  <si>
    <t>FATURA 250122718002/2025</t>
  </si>
  <si>
    <t>494/2026</t>
  </si>
  <si>
    <t>Liquidação da NE nº 2025NE0002119 - Ref. ao fornecimento de água do Prédio Sede da Unidade de Manacapuru, conforme Despacho 796 e Fatura n° 250122718 - Março/2025 e documentos no SEI 2025.000262.</t>
  </si>
  <si>
    <t>FATURA 250122718003/2025</t>
  </si>
  <si>
    <t>495/2026</t>
  </si>
  <si>
    <t>Liquidação da NE nº 2025NE0002119 - Ref. ao fornecimento de água do Prédio Sede da Unidade de Manacapuru, conforme Despacho 796 e Fatura n° 250122718 - Abril/2025 e documentos no SEI 2025.000262.</t>
  </si>
  <si>
    <t>FATURA 250122718004/2025</t>
  </si>
  <si>
    <t>496/2026</t>
  </si>
  <si>
    <t>Liquidação da NE nº 2025NE0002119 - Ref. ao fornecimento de água do Prédio Sede da Unidade de Manacapuru, conforme Despacho 796 e Fatura n° 250122718 - Maio/2025 e documentos no SEI 2025.000262.</t>
  </si>
  <si>
    <t>FATURA 250122718005/2025</t>
  </si>
  <si>
    <t>497/2026</t>
  </si>
  <si>
    <t>Liquidação da NE nº 2025NE0002119 - Ref. ao fornecimento de água do Prédio Sede da Unidade de Manacapuru, conforme Despacho 796 e Fatura n° 250122718 - Junho/2025 e documentos no SEI 2025.000262.</t>
  </si>
  <si>
    <t>FATURA 250122718006/2025</t>
  </si>
  <si>
    <t>498/2026</t>
  </si>
  <si>
    <t>Liquidação da NE nº 2025NE0002119 - Ref. ao fornecimento de água do Prédio Sede da Unidade de Manacapuru, conforme Despacho 796 e Fatura n° 250122718 - Julho/2025 e documentos no SEI 2025.000262.</t>
  </si>
  <si>
    <t>FATURA 250122718007/2025</t>
  </si>
  <si>
    <t>499/2026</t>
  </si>
  <si>
    <t>Liquidação da NE nº 2026NE0000349 - Ref. Serviço de Locação e Mensalidade de Link (Tefé) e Serviço de Locação e Mensalidade de Link (Coari, Humaitá, Iranduba, Itacoatiara, Manacapuru, Maués e Parintins) (CA 009/2024-MP/PGJ - 1° TA) relativo a DEZEMBRO/25 conforme NF-e n°2026000000000330 e documentos no SEI 2026.003005.</t>
  </si>
  <si>
    <t>500/2026</t>
  </si>
  <si>
    <t>Liquidação da NE nº 2026NE0000349 - Ref. Serviço de Locação e Mensalidade de Link (Tefé) e Serviço de Locação e Mensalidade de Link (Coari, Humaitá, Iranduba, Itacoatiara, Manacapuru, Maués e Parintins) (CA 009/2024-MP/PGJ - 1° TA) relativo a DEZEMBRO/25 conforme NF-e n° 2026000000000331 e documentos no SEI 2026.003005.</t>
  </si>
  <si>
    <t>501/2026</t>
  </si>
  <si>
    <t>Liquidação da NE nº 2026NE0000052 - Ref. serviço de fornecimento de energia elétrica dos  nas unidades descentralizadas da Procuradoria-Geral de Justiça do Estado do Amazonas (CA 027/2024-MP/PGJ) relativo a JANEIRO/2026, conforme Fatura nº 869937.01/2026.01 e documentos no SEI 2026.002632</t>
  </si>
  <si>
    <t>FATURA 869937001/2026</t>
  </si>
  <si>
    <t>502/2026</t>
  </si>
  <si>
    <t>2026.002632</t>
  </si>
  <si>
    <t>Liquidação da NE nº 2026NE0000032 - Ref. fornecimento de água potável aos prédios das Promotorias de Justiça de Carauari (CA 006/2022-MPAM/PGJ) relativo FEVEREIRO/2026 conf. documentos no PI-SEI 2026.005500.</t>
  </si>
  <si>
    <t>506/2026</t>
  </si>
  <si>
    <t>DEPARTAMENTO ESTADUAL DE TRÂNSITO</t>
  </si>
  <si>
    <t>Liquidação da NE nº 2026NE0000499 - Referente a pagamento de taxas para licenciamento anual 2026 da frota da PGJ/AM ao DETRAN/AM, conforme despacho nº 256.2026.03AJ-SUBADM. e SEI nº 2026.005870, da placa QZF3A11.</t>
  </si>
  <si>
    <t>GUIA 01000041648213/2026</t>
  </si>
  <si>
    <t>507/2026</t>
  </si>
  <si>
    <t>2026.005870</t>
  </si>
  <si>
    <t>Liquidação da NE nº 2026NE0000499 -Referente a pagamento de taxas para licenciamento anual 2026 da frota da PGJ/AM ao DETRAN/AM, conforme despacho nº 256.2026.03AJ-SUBADM. e SEI nº 2026.005870, da placa QZF3A31.</t>
  </si>
  <si>
    <t>GUIA 01000041654310/2026</t>
  </si>
  <si>
    <t>508/2026</t>
  </si>
  <si>
    <t>Liquidação da NE nº 2026NE0000499 - Referente a pagamento de taxas para licenciamento anual 2026 da frota da PGJ/AM ao DETRAN/AM, conforme despacho nº 256.2026.03AJ-SUBADM. e SEI nº 2026.005870, da placa QZF3A61.</t>
  </si>
  <si>
    <t>GUIA 01000041658618/2026</t>
  </si>
  <si>
    <t>509/2026</t>
  </si>
  <si>
    <t>Liquidação da NE nº 2026NE0000499 - Referente a pagamento de taxas para licenciamento anual 2026 da frota da PGJ/AM ao DETRAN/AM, conforme despacho nº 256.2026.03AJ-SUBADM. e SEI nº 2026.005870, da placa QZF3A81.</t>
  </si>
  <si>
    <t>GUIA 01000041660213/2026</t>
  </si>
  <si>
    <t>Liquidação da NE nº 2026NE0000499 - Referente a pagamento de taxas para licenciamento anual 2026 da frota da PGJ/AM ao DETRAN/AM, conforme despacho nº 256.2026.03AJ-SUBADM. e SEI nº 2026.005870, da placa QZF3A91.</t>
  </si>
  <si>
    <t>GUIA 01000041663913/2026</t>
  </si>
  <si>
    <t>511/2026</t>
  </si>
  <si>
    <t>Liquidação da NE nº 2026NE0000499 - Referente a pagamento de taxas para licenciamento anual 2026 da frota da PGJ/AM ao DETRAN/AM, conforme despacho nº 256.2026.03AJ-SUBADM. e SEI nº 2026.005870, da placa QZF3B01.</t>
  </si>
  <si>
    <t>GUIA 01000041665010/2026</t>
  </si>
  <si>
    <t>512/2026</t>
  </si>
  <si>
    <t>Liquidação da NE nº 2026NE0000499 - Referente a pagamento de taxas para licenciamento anual 2026 da frota da PGJ/AM ao DETRAN/AM, conforme despacho nº 256.2026.03AJ-SUBADM. e SEI nº 2026.005870, da placa QZF3B21.</t>
  </si>
  <si>
    <t>GUIA 01000041666912/2026</t>
  </si>
  <si>
    <t>513/2026</t>
  </si>
  <si>
    <t>Liquidação da NE nº 2026NE0000499 - Referente a pagamento de taxas para licenciamento anual 2026 da frota da PGJ/AM ao DETRAN/AM, conforme despacho nº 256.2026.03AJ-SUBADM. e SEI nº 2026.005870, da placa QZF3B31.</t>
  </si>
  <si>
    <t>GUIA 01000041668214/2026</t>
  </si>
  <si>
    <t>514/2026</t>
  </si>
  <si>
    <t>Liquidação da NE nº 2026NE0000499 - Referente a pagamento de taxas para licenciamento anual 2026 da frota da PGJ/AM ao DETRAN/AM, conforme despacho nº 256.2026.03AJ-SUBADM. e SEI nº 2026.005870, da placa QZF3B41.</t>
  </si>
  <si>
    <t>GUIA 01000041669210/2026</t>
  </si>
  <si>
    <t>515/2026</t>
  </si>
  <si>
    <t>Liquidação da NE nº 2026NE0000499 - Referente a pagamento de taxas para licenciamento anual 2026 da frota da PGJ/AM ao DETRAN/AM, conforme despacho nº 256.2026.03AJ-SUBADM. e SEI nº 2026.005870, da placa QZF3B61.</t>
  </si>
  <si>
    <t>GUIA 01000041669911/2026</t>
  </si>
  <si>
    <t>516/2026</t>
  </si>
  <si>
    <t>Liquidação da NE nº 2026NE0000499 - Referente a pagamento de taxas para licenciamento anual 2026 da frota da PGJ/AM ao DETRAN/AM, conforme despacho nº 256.2026.03AJ-SUBADM. e SEI nº 2026.005870, da placa QZF3B71.</t>
  </si>
  <si>
    <t>GUIA 01000041671517/2026</t>
  </si>
  <si>
    <t>517/2026</t>
  </si>
  <si>
    <t>Liquidação da NE nº 2026NE0000499 - Referente a pagamento de taxas para licenciamento anual 2026 da frota da PGJ/AM ao DETRAN/AM, conforme despacho nº 256.2026.03AJ-SUBADM. e SEI nº 2026.005870, da placa QZF3B91.</t>
  </si>
  <si>
    <t>GUIA 01000041673315/2026</t>
  </si>
  <si>
    <t>518/2026</t>
  </si>
  <si>
    <t>Liquidação da NE nº 2026NE0000499 - Referente a pagamento de taxas para licenciamento anual 2026 da frota da PGJ/AM ao DETRAN/AM, conforme despacho nº 256.2026.03AJ-SUBADM. e SEI nº 2026.005870, da placa QZF3C01.</t>
  </si>
  <si>
    <t>GUIA 01000041674010/2026</t>
  </si>
  <si>
    <t>519/2026</t>
  </si>
  <si>
    <t>Liquidação da NE nº 2026NE0000499 - Referente a pagamento de taxas para licenciamento anual 2026 da frota da PGJ/AM ao DETRAN/AM, conforme despacho nº 256.2026.03AJ-SUBADM. e SEI nº 2026.005870, da placa QZF3C31.</t>
  </si>
  <si>
    <t>GUIA 01000041677914/2026</t>
  </si>
  <si>
    <t>520/2026</t>
  </si>
  <si>
    <t>Liquidação da NE nº 2026NE0000499 - Referente a pagamento de taxas para licenciamento anual 2026 da frota da PGJ/AM ao DETRAN/AM, conforme despacho nº 256.2026.03AJ-SUBADM. e SEI nº 2026.005870, da placa QZF3C41.</t>
  </si>
  <si>
    <t>GUIA 01000041678813/2026</t>
  </si>
  <si>
    <t>521/2026</t>
  </si>
  <si>
    <t>Liquidação da NE nº 2026NE0000499 - Referente a pagamento de taxas para licenciamento anual 2026 da frota da PGJ/AM ao DETRAN/AM, conforme despacho nº 256.2026.03AJ-SUBADM. e SEI nº 2026.005870, da placa QZF3C51.</t>
  </si>
  <si>
    <t>GUIA 01000041680214/2026</t>
  </si>
  <si>
    <t>522/2026</t>
  </si>
  <si>
    <t>Liquidação da NE nº 2026NE0000499 - Referente a pagamento de taxas para licenciamento anual 2026 da frota da PGJ/AM ao DETRAN/AM, conforme despacho nº 256.2026.03AJ-SUBADM. e SEI nº 2026.005870, da placa QZF3C71.</t>
  </si>
  <si>
    <t>GUIA 01000041680818/2026</t>
  </si>
  <si>
    <t>523/2026</t>
  </si>
  <si>
    <t>Liquidação da NE nº 2026NE0000499 - Referente a pagamento de taxas para licenciamento anual 2026 da frota da PGJ/AM ao DETRAN/AM, conforme despacho nº 256.2026.03AJ-SUBADM. e SEI nº 2026.005870, da placa QZF2H01.</t>
  </si>
  <si>
    <t>GUIA 01000041682217/2026</t>
  </si>
  <si>
    <t>524/2026</t>
  </si>
  <si>
    <t>Liquidação da NE nº 2026NE0000499 - Referente a pagamento de taxas para licenciamento anual 2026 da frota da PGJ/AM ao DETRAN/AM, conforme despacho nº 256.2026.03AJ-SUBADM. e SEI nº 2026.005870, da placa QZF2H11.</t>
  </si>
  <si>
    <t>GUIA 01000041683418/2026</t>
  </si>
  <si>
    <t>525/2026</t>
  </si>
  <si>
    <t>Liquidação da NE nº 2026NE0000499 - Referente a pagamento de taxas para licenciamento anual 2026 da frota da PGJ/AM ao DETRAN/AM, conforme despacho nº 256.2026.03AJ-SUBADM. e SEI nº 2026.005870, da placa QZF2H21.</t>
  </si>
  <si>
    <t>GUIA 01000041684511/2026</t>
  </si>
  <si>
    <t>526/2026</t>
  </si>
  <si>
    <t>Liquidação da NE nº 2026NE0000053 - Ref. serviço de fornecimento de energia elétrica dos Prédios Sede, Anexo Administrativo e Unidade da Belo Horizonte (CA 004/2024-MP/PGJ) relativo a JANEIRO/2026, conforme Fatura nº 869937.01/2026.02&amp;#8203; e documentos no SEI 2026.002633</t>
  </si>
  <si>
    <t>FATURA 86993701/2026</t>
  </si>
  <si>
    <t>529/2026</t>
  </si>
  <si>
    <t>2026.002633</t>
  </si>
  <si>
    <t>Liquidação da NE nº 2026NE0000053 - Ref. serviço de fornecimento de energia elétrica dos Prédios Sede, Anexo Administrativo e Unidade da Belo Horizonte (CA 004/2024-MP/PGJ) relativo a FEVEREIRO/2026, conforme Fatura nº 869937.02/2026.00&amp;#8203; e documentos no SEI 2026.005095</t>
  </si>
  <si>
    <t>FATURA 86993702/2026</t>
  </si>
  <si>
    <t>530/2026</t>
  </si>
  <si>
    <t>2026.005095</t>
  </si>
  <si>
    <t>Liquidação da NE nº 2026NE0000499 - Referente a pagamento de taxas para licenciamento anual 2026 da frota da PGJ/AM ao DETRAN/AM, conforme despacho nº 256.2026.03AJ-SUBADM. e SEI nº 2026.005870, da placa QZF2H81.</t>
  </si>
  <si>
    <t>GUIA 01000044269310/2026</t>
  </si>
  <si>
    <t>533/2026</t>
  </si>
  <si>
    <t>Liquidação da NE nº 2026NE0000499 - Referente a pagamento de taxas para licenciamento anual 2026 da frota da PGJ/AM ao DETRAN/AM, conforme despacho nº 256.2026.03AJ-SUBADM. e SEI nº 2026.005870, da placa QZF2H91.</t>
  </si>
  <si>
    <t>GUIA 01000044270017/2026</t>
  </si>
  <si>
    <t>534/2026</t>
  </si>
  <si>
    <t>Liquidação da NE nº 2026NE0000499 - Referente a pagamento de taxas para licenciamento anual 2026 da frota da PGJ/AM ao DETRAN/AM, conforme despacho nº 256.2026.03AJ-SUBADM. e SEI nº 2026.005870, da placa QZF2I01.</t>
  </si>
  <si>
    <t>GUIA 01000044270513/2026</t>
  </si>
  <si>
    <t>535/2026</t>
  </si>
  <si>
    <t>Liquidação da NE nº 2026NE0000499 - Referente a pagamento de taxas para licenciamento anual 2026 da frota da PGJ/AM ao DETRAN/AM, conforme despacho nº 256.2026.03AJ-SUBADM. e SEI nº 2026.005870, da placa QZF2I21.</t>
  </si>
  <si>
    <t>GUIA 01000044271315/2026</t>
  </si>
  <si>
    <t>536/2026</t>
  </si>
  <si>
    <t>Liquidação da NE nº 2026NE0000499 - Referente a pagamento de taxas para licenciamento anual 2026 da frota da PGJ/AM ao DETRAN/AM, conforme despacho nº 256.2026.03AJ-SUBADM. e SEI nº 2026.005870, da placa QZF2I41.</t>
  </si>
  <si>
    <t>GUIA 01000044271617/2026</t>
  </si>
  <si>
    <t>537/2026</t>
  </si>
  <si>
    <t>Liquidação da NE nº 2026NE0000499 - Referente a pagamento de taxas para licenciamento anual 2026 da frota da PGJ/AM ao DETRAN/AM, conforme despacho nº 256.2026.03AJ-SUBADM. e SEI nº 2026.005870, da placa QZF2I51.</t>
  </si>
  <si>
    <t>GUIA 01000044272010/2026</t>
  </si>
  <si>
    <t>538/2026</t>
  </si>
  <si>
    <t>Liquidação da NE nº 2026NE0000499 - Referente a pagamento de taxas para licenciamento anual 2026 da frota da PGJ/AM ao DETRAN/AM, conforme despacho nº 256.2026.03AJ-SUBADM. e SEI nº 2026.005870, da placa QZF2I61.</t>
  </si>
  <si>
    <t>GUIA 01000044272419/2026</t>
  </si>
  <si>
    <t>539/2026</t>
  </si>
  <si>
    <t>Liquidação da NE nº 2026NE0000499 - Referente a pagamento de taxas para licenciamento anual 2026 da frota da PGJ/AM ao DETRAN/AM, conforme despacho nº 256.2026.03AJ-SUBADM. e SEI nº 2026.005870, da placa QZF2I71.</t>
  </si>
  <si>
    <t>GUIA 01000044272613/2026</t>
  </si>
  <si>
    <t>540/2026</t>
  </si>
  <si>
    <t>Liquidação da NE nº 2026NE0000499 - Referente a pagamento de taxas para licenciamento anual 2026 da frota da PGJ/AM ao DETRAN/AM, conforme despacho nº 256.2026.03AJ-SUBADM. e SEI nº 2026.005870, da placa QZF2J81.</t>
  </si>
  <si>
    <t>GUIA 01000044272710/2026</t>
  </si>
  <si>
    <t>541/2026</t>
  </si>
  <si>
    <t>Liquidação da NE nº 2026NE0000499 - Referente a pagamento de taxas para licenciamento anual 2026 da frota da PGJ/AM ao DETRAN/AM, conforme despacho nº 256.2026.03AJ-SUBADM. e SEI nº 2026.005870, da placa QZF2J91.</t>
  </si>
  <si>
    <t>GUIA 01000044272915/2026</t>
  </si>
  <si>
    <t>542/2026</t>
  </si>
  <si>
    <t>Liquidação da NE nº 2026NE0000499 - Referente a pagamento de taxas para licenciamento anual 2026 da frota da PGJ/AM ao DETRAN/AM, conforme despacho nº 256.2026.03AJ-SUBADM. e SEI nº 2026.005870, da placa QZF3C11.</t>
  </si>
  <si>
    <t>GUIA 01000044273512/2026</t>
  </si>
  <si>
    <t>543/2026</t>
  </si>
  <si>
    <t>Liquidação da NE nº 2026NE0000499 - Referente a pagamento de taxas para licenciamento anual 2026 da frota da PGJ/AM ao DETRAN/AM, conforme despacho nº 256.2026.03AJ-SUBADM. e SEI nº 2026.005870, da placa QZF3C61.</t>
  </si>
  <si>
    <t>GUIA 01000044274217/2026</t>
  </si>
  <si>
    <t>544/2026</t>
  </si>
  <si>
    <t>Liquidação da NE nº 2026NE0000499 - Referente a pagamento de taxas para licenciamento anual 2026 da frota da PGJ/AM ao DETRAN/AM, conforme despacho nº 256.2026.03AJ-SUBADM. e SEI nº 2026.005870, da placa QZF2I81.</t>
  </si>
  <si>
    <t>GUIA 01000044274616/2026</t>
  </si>
  <si>
    <t>545/2026</t>
  </si>
  <si>
    <t>Liquidação da NE nº 2026NE0000499 - Referente a pagamento de taxas para licenciamento anual 2026 da frota da PGJ/AM ao DETRAN/AM, conforme despacho nº 256.2026.03AJ-SUBADM. e SEI nº 2026.005870, da placa QZF2I91.</t>
  </si>
  <si>
    <t>GUIA 01000044274918/2026</t>
  </si>
  <si>
    <t>546/2026</t>
  </si>
  <si>
    <t>Liquidação da NE nº 2026NE0000499 - Referente a pagamento de taxas para licenciamento anual 2026 da frota da PGJ/AM ao DETRAN/AM, conforme despacho nº 256.2026.03AJ-SUBADM. e SEI nº 2026.005870, da placa QZF2J11.</t>
  </si>
  <si>
    <t>GUIA 01000044275310/2026</t>
  </si>
  <si>
    <t>547/2026</t>
  </si>
  <si>
    <t>Liquidação da NE nº 2026NE0000499 - Referente a pagamento de taxas para licenciamento anual 2026 da frota da PGJ/AM ao DETRAN/AM, conforme despacho nº 256.2026.03AJ-SUBADM. e SEI nº 2026.005870, da placa QZF2J31.</t>
  </si>
  <si>
    <t>GUIA 1000044275817/2026</t>
  </si>
  <si>
    <t>548/2026</t>
  </si>
  <si>
    <t>Liquidação da NE nº 2026NE0000499 - Referente a pagamento de taxas para licenciamento anual 2026 da frota da PGJ/AM ao DETRAN/AM, conforme despacho nº 256.2026.03AJ-SUBADM. e SEI nº 2026.005870, da placa QZF2J41.</t>
  </si>
  <si>
    <t>GUIA 01000044276210/2026</t>
  </si>
  <si>
    <t>549/2026</t>
  </si>
  <si>
    <t>Liquidação da NE nº 2026NE0000499 - Referente a pagamento de taxas para licenciamento anual 2026 da frota da PGJ/AM ao DETRAN/AM, conforme despacho nº 256.2026.03AJ-SUBADM. e SEI nº 2026.005870, da placa QZF2J51.</t>
  </si>
  <si>
    <t>GUIA 01000044276317/2026</t>
  </si>
  <si>
    <t>550/2026</t>
  </si>
  <si>
    <t>Liquidação da NE nº 2026NE0000499 - Referente a pagamento de taxas para licenciamento anual 2026 da frota da PGJ/AM ao DETRAN/AM, conforme despacho nº 256.2026.03AJ-SUBADM. e SEI nº 2026.005870, da placa QZF2J61.</t>
  </si>
  <si>
    <t>GUIA 01000044276619/2026</t>
  </si>
  <si>
    <t>551/2026</t>
  </si>
  <si>
    <t>Liquidação da NE nº 2026NE0000499 - Referente a pagamento de taxas para licenciamento anual 2026 da frota da PGJ/AM ao DETRAN/AM, conforme despacho nº 256.2026.03AJ-SUBADM. e SEI nº 2026.005870, da placa QZF5C81.</t>
  </si>
  <si>
    <t>GUIA 01000044276813/2026</t>
  </si>
  <si>
    <t>552/2026</t>
  </si>
  <si>
    <t>Liquidação da NE nº 2026NE0000499 -Referente a pagamento de taxas para licenciamento anual 2026 da frota da PGJ/AM ao DETRAN/AM, conforme despacho nº 256.2026.03AJ-SUBADM. e SEI nº 2026.005870, da placa QZF9F41.</t>
  </si>
  <si>
    <t>GUIA 01000044277410/2026</t>
  </si>
  <si>
    <t>553/2026</t>
  </si>
  <si>
    <t>Liquidação da NE nº 2026NE0000039 - Ref. a serviço execução de Sistema AJURI (CA 012/2021– MP/PGJ), referente ao mês de FEVEREIRO/2026, conforme NFS-nº 1252 e documentos no SEI 2026.005306.</t>
  </si>
  <si>
    <t>1252/2026</t>
  </si>
  <si>
    <t>555/2026</t>
  </si>
  <si>
    <t>2026.005306</t>
  </si>
  <si>
    <t xml:space="preserve"> A S PINTO</t>
  </si>
  <si>
    <t>Liquidação da NE nº 2025NE0001183- Ref. a prestação serviço de operação de equipamentos de som e vídeo com gravação e transmissão via canal no youtube nas sessões ordinária e extraordinária dos Órgãos Colegiados, ref. a FEVEREIRO/2026, conforme NF-nº 119 e demais documentos no SEI 2026.00439.</t>
  </si>
  <si>
    <t>119/2026</t>
  </si>
  <si>
    <t>556/2026</t>
  </si>
  <si>
    <t>2026.004399</t>
  </si>
  <si>
    <t>4DEAL SOLUTIONS TECNOLOGIA EM INFORMATICA LTDA</t>
  </si>
  <si>
    <t>Liquidação da NE nº 2026NE0000377 - Ref. a prestação de serviços de licenças para solução de gerenciamento de endpoints denominada Ivanti Endpoint Manager e expansão tecnológica para gerenciamento de ativos de TI, incluindo capacitação, suporte técnico e garantia (CA 015/2022-MP/PGJ - 3º TA) conforme NFS-e n° 989 e documentos no PI-SEI 2026.003305.</t>
  </si>
  <si>
    <t>989/2026</t>
  </si>
  <si>
    <t>557/2026</t>
  </si>
  <si>
    <t>2026.003305</t>
  </si>
  <si>
    <t>Liquidação da NE nº 2026NE0000377 - Ref. prestação de serviços de licenças para solução de gerenciamento de endpoints denominada Ivanti Endpoint Manager e expansão tecnológica para gerenciamento de ativos de TI, incluindo capacitação, suporte técnico e garantia (CA 015/2022-MP/PGJ - 3º TA) conforme NFS-e n° 988 e documentos no PI-SEI 2026.003302.</t>
  </si>
  <si>
    <t>988/2026</t>
  </si>
  <si>
    <t>558/2026</t>
  </si>
  <si>
    <t>2026.003302</t>
  </si>
  <si>
    <t>FUNDO DE MODERNIZACAO E REAPARELHAMENTO DO PODER JUDICIARIO ESTADUAL - FUNJEAM - MANAUS</t>
  </si>
  <si>
    <t>Liquidação da NE nº 2026NE0000146 - Ref. a CESSÃO ONEROSA DE USO DE BEM IMÓVEL N° 03/2026-TJAM, referente a FEVEREIRO/2026, conforme documentos do SEI 2026.006562.</t>
  </si>
  <si>
    <t>MEMORANDO Nº 65/2026 TJ/AM</t>
  </si>
  <si>
    <t>561/2026</t>
  </si>
  <si>
    <t>2026.006562</t>
  </si>
  <si>
    <t>Liquidação da NE nº 2026NE0000383 - Ref. ao serviço de engenharia, visando atender às providências necessárias para reforma da calçada do Prédio Aleixo, conf. NF-n° 09  e documentos no SEI 2026.006134.</t>
  </si>
  <si>
    <t>009/2026</t>
  </si>
  <si>
    <t>562/2026</t>
  </si>
  <si>
    <t>2026.006134</t>
  </si>
  <si>
    <t>Liquidação da NE nº 2026NE0000499 - Referente a pagamento de taxas para licenciamento anual 2026 da frota da PGJ/AM ao DETRAN/AM, conforme despacho nº 256.2026.03AJ-SUBADM. e SEI nº 2026.005870, da placa TAH7J73.</t>
  </si>
  <si>
    <t>GUIA 01000047221416/2026</t>
  </si>
  <si>
    <t>567/2026</t>
  </si>
  <si>
    <t>Liquidação da NE nº 2026NE0000499 - Referente a pagamento de taxas para licenciamento anual 2026 da frota da PGJ/AM ao DETRAN/AM, conforme despacho nº 256.2026.03AJ-SUBADM. e SEI nº 2026.005870, da placa NOP4243.</t>
  </si>
  <si>
    <t>GUIA 01000047224610/2026</t>
  </si>
  <si>
    <t>568/2026</t>
  </si>
  <si>
    <t>Liquidação da NE nº 2026NE0000499 - Referente a pagamento de taxas para licenciamento anual 2026 da frota da PGJ/AM ao DETRAN/AM, conforme despacho nº 256.2026.03AJ-SUBADM. e SEI nº 2026.005870, da placa NOP4263.</t>
  </si>
  <si>
    <t>GUIA 01000047239110/2026</t>
  </si>
  <si>
    <t>569/2026</t>
  </si>
  <si>
    <t>Liquidação da NE nº 2026NE0000499 - Referente a pagamento de taxas para licenciamento anual 2026 da frota da PGJ/AM ao DETRAN/AM, conforme despacho nº 256.2026.03AJ-SUBADM. e SEI nº 2026.005870, da placa PHU3A06.</t>
  </si>
  <si>
    <t>GUIA 01000047242715/2026</t>
  </si>
  <si>
    <t>570/2026</t>
  </si>
  <si>
    <t>Liquidação da NE nº 2026NE0000499 - Referente a pagamento de taxas para licenciamento anual 2026 da frota da PGJ/AM ao DETRAN/AM, conforme despacho nº 256.2026.03AJ-SUBADM. e SEI nº 2026.005870, da placa PHR6098.</t>
  </si>
  <si>
    <t>GUIA 01000047251218/2026</t>
  </si>
  <si>
    <t>571/2026</t>
  </si>
  <si>
    <t>Liquidação da NE nº 2026NE0000499 - Referente a pagamento de taxas para licenciamento anual 2026 da frota da PGJ/AM ao DETRAN/AM, conforme despacho nº 256.2026.03AJ-SUBADM. e SEI nº 2026.005870, da placa PHR6118.</t>
  </si>
  <si>
    <t>GUIA 01000047254411/2026</t>
  </si>
  <si>
    <t>572/2026</t>
  </si>
  <si>
    <t>Liquidação da NE nº 2026NE0000499 - Referente a pagamento de taxas para licenciamento anual 2026 da frota da PGJ/AM ao DETRAN/AM, conforme despacho nº 256.2026.03AJ-SUBADM. e SEI nº 2026.005870, da placa PHR6128.</t>
  </si>
  <si>
    <t>GUIA 01000047255612/2026</t>
  </si>
  <si>
    <t>573/2026</t>
  </si>
  <si>
    <t>Liquidação da NE nº 2026NE0000499 - Referente a pagamento de taxas para licenciamento anual 2026 da frota da PGJ/AM ao DETRAN/AM, conforme despacho nº 256.2026.03AJ-SUBADM. e SEI nº 2026.005870, da placa PHR6148.</t>
  </si>
  <si>
    <t>GUIA 01000047256813/2026</t>
  </si>
  <si>
    <t>574/2026</t>
  </si>
  <si>
    <t>Liquidação da NE nº 2026NE0000499 - Referente a pagamento de taxas para licenciamento anual 2026 da frota da PGJ/AM ao DETRAN/AM, conforme despacho nº 256.2026.03AJ-SUBADM. e SEI nº 2026.005870, da placa PHR6168.</t>
  </si>
  <si>
    <t>GUIA 01000047260110/2026</t>
  </si>
  <si>
    <t>575/2026</t>
  </si>
  <si>
    <t>Liquidação da NE nº 2026NE0000499 - Referente a pagamento de taxas para licenciamento anual 2026 da frota da PGJ/AM ao DETRAN/AM, conforme despacho nº 256.2026.03AJ-SUBADM. e SEI nº 2026.005870, da placa TAB4H88.</t>
  </si>
  <si>
    <t>GUIA 01000047262317/2026</t>
  </si>
  <si>
    <t>576/2026</t>
  </si>
  <si>
    <t>Liquidação da NE nº 2026NE0000499 -Referente a pagamento de taxas para licenciamento anual 2026 da frota da PGJ/AM ao DETRAN/AM, conforme despacho nº 256.2026.03AJ-SUBADM. e SEI nº 2026.005870, da placa TAB4H98.</t>
  </si>
  <si>
    <t>GUIA 01000047268110/2026</t>
  </si>
  <si>
    <t>577/2026</t>
  </si>
  <si>
    <t>Liquidação da NE nº 2026NE0000499 - Referente a pagamento de taxas para licenciamento anual 2026 da frota da PGJ/AM ao DETRAN/AM, conforme despacho nº 256.2026.03AJ-SUBADM. e SEI nº 2026.005870, da placa TRY0H38.</t>
  </si>
  <si>
    <t>GUIA 01000047269710/2026</t>
  </si>
  <si>
    <t>578/2026</t>
  </si>
  <si>
    <t>Liquidação da NE nº 2026NE0000499 - Referente a pagamento de taxas para licenciamento anual 2026 da frota da PGJ/AM ao DETRAN/AM, conforme despacho nº 256.2026.03AJ-SUBADM. e SEI nº 2026.005870, da placa OAA2988.</t>
  </si>
  <si>
    <t>GUIA 01000047271910/2026</t>
  </si>
  <si>
    <t>579/2026</t>
  </si>
  <si>
    <t>Liquidação da NE nº 2026NE0000499 - Referente a pagamento de taxas para licenciamento anual 2026 da frota da PGJ/AM ao DETRAN/AM, conforme despacho nº 256.2026.03AJ-SUBADM. e SEI nº 2026.005870, da placa OAA3058.</t>
  </si>
  <si>
    <t>GUIA 01000047273017/2026</t>
  </si>
  <si>
    <t>580/2026</t>
  </si>
  <si>
    <t>Liquidação da NE nº 2026NE0000499 - Referente a pagamento de taxas para licenciamento anual 2026 da frota da PGJ/AM ao DETRAN/AM, conforme despacho nº 256.2026.03AJ-SUBADM. e SEI nº 2026.005870, da placa OAA3138.</t>
  </si>
  <si>
    <t>GUIA 01000047274617/2026</t>
  </si>
  <si>
    <t>581/2026</t>
  </si>
  <si>
    <t>Liquidação da NE nº 2026NE0000499 - Referente a pagamento de taxas para licenciamento anual 2026 da frota da PGJ/AM ao DETRAN/AM, conforme despacho nº 256.2026.03AJ-SUBADM. e SEI nº 2026.005870, da placa OAA3038.</t>
  </si>
  <si>
    <t>GUIA 01000047276415/2026</t>
  </si>
  <si>
    <t>582/2026</t>
  </si>
  <si>
    <t>Liquidação da NE nº 2026NE0000499 - Referente a pagamento de taxas para licenciamento anual 2026 da frota da PGJ/AM ao DETRAN/AM, conforme despacho nº 256.2026.03AJ-SUBADM. e SEI nº 2026.005870, da placa OAA3088.</t>
  </si>
  <si>
    <t>GUIA 01000047277519/2026</t>
  </si>
  <si>
    <t>583/2026</t>
  </si>
  <si>
    <t>Liquidação da NE nº 2026NE0000499 - Referente a pagamento de taxas para licenciamento anual 2026 da frota da PGJ/AM ao DETRAN/AM, conforme despacho nº 256.2026.03AJ-SUBADM. e SEI nº 2026.005870, da placa OAA3108.</t>
  </si>
  <si>
    <t>GUIA 01000047280510/2026</t>
  </si>
  <si>
    <t>584/2026</t>
  </si>
  <si>
    <t>Liquidação da NE nº 2026NE0000499 - Referente a pagamento de taxas para licenciamento anual 2026 da frota da PGJ/AM ao DETRAN/AM, conforme despacho nº 256.2026.03AJ-SUBADM. e SEI nº 2026.005870, da placa OAA3148.</t>
  </si>
  <si>
    <t>GUIA 01000047282016/2026</t>
  </si>
  <si>
    <t>585/2026</t>
  </si>
  <si>
    <t>Liquidação da NE nº 2026NE0000499 - Referente a pagamento de taxas para licenciamento anual 2026 da frota da PGJ/AM ao DETRAN/AM, conforme despacho nº 256.2026.03AJ-SUBADM. e SEI nº 2026.005870, da placa QZD8B98.</t>
  </si>
  <si>
    <t>GUIA 01000047283810/2026</t>
  </si>
  <si>
    <t>586/2026</t>
  </si>
  <si>
    <t>Liquidação da NE nº 2026NE0000499 - Referente a pagamento de taxas para licenciamento anual 2026 da frota da PGJ/AM ao DETRAN/AM, conforme despacho nº 256.2026.03AJ-SUBADM. e SEI nº 2026.005870, da placa QZD8C18.</t>
  </si>
  <si>
    <t>GUIA 01000047294812/2026</t>
  </si>
  <si>
    <t>587/2026</t>
  </si>
  <si>
    <t>Liquidação da NE nº 2026NE0000499 - Referente a pagamento de taxas para licenciamento anual 2026 da frota da PGJ/AM ao DETRAN/AM, conforme despacho nº 256.2026.03AJ-SUBADM. e SEI nº 2026.005870, da placa QZD8H08.</t>
  </si>
  <si>
    <t>GUIA 01000047296416/2026</t>
  </si>
  <si>
    <t>588/2026</t>
  </si>
  <si>
    <t>Liquidação da NE nº 2026NE0000499 - Referente a pagamento de taxas para licenciamento anual 2026 da frota da PGJ/AM ao DETRAN/AM, conforme despacho nº 256.2026.03AJ-SUBADM. e SEI nº 2026.005870, da placa PHV8598.</t>
  </si>
  <si>
    <t>GUIA 01000047301215/2026</t>
  </si>
  <si>
    <t>589/2026</t>
  </si>
  <si>
    <t>Liquidação da NE nº 2026NE0000499 - Referente a pagamento de taxas para licenciamento anual 2026 da frota da PGJ/AM ao DETRAN/AM, conforme despacho nº 256.2026.03AJ-SUBADM. e SEI nº 2026.005870, da placa PHQ5489.</t>
  </si>
  <si>
    <t>GUIA 01000047302718/2026</t>
  </si>
  <si>
    <t>590/2026</t>
  </si>
  <si>
    <t>Liquidação da NE nº 2026NE0000499 - Referente a pagamento de taxas para licenciamento anual 2026 da frota da PGJ/AM ao DETRAN/AM, conforme despacho nº 256.2026.03AJ-SUBADM. e SEI nº 2026.005870, da placa PHQ5509.</t>
  </si>
  <si>
    <t>GUIA 01000047304311/2026</t>
  </si>
  <si>
    <t>591/2026</t>
  </si>
  <si>
    <t>Fonte da informação: Sistema eletronico de informações (SEI) e sistema AFI. DOF/MPAM.</t>
  </si>
  <si>
    <t>FUNDAMENTO LEGAL: Lei nº 4.320/1964, art. 63; Decreto nº 93.872/1986, art. 36; Lei nº</t>
  </si>
  <si>
    <t>8.666/1993 art. 73; Lei nº 14.129/2021, art. 29, § 2º, VI; Lei nº 14.133/2021, arts. 140 e 141, § 3º; e</t>
  </si>
  <si>
    <t>Instrução Normativa nº 2/2016 do Ministério do Planejamento, art. 3º.</t>
  </si>
  <si>
    <t>MARÇO/2026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</si>
</sst>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16]d/m/yyyy"/>
    <numFmt numFmtId="165" formatCode="_-&quot;R$ &quot;* #,##0.00_-;&quot;-R$ &quot;* #,##0.00_-;_-&quot;R$ &quot;* \-??_-;_-@_-"/>
    <numFmt numFmtId="166" formatCode="&quot;R$&quot;\ #,##0.00"/>
  </numFmts>
  <fonts count="11"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Liberation Sans1"/>
      <family val="2"/>
      <charset val="1"/>
    </font>
    <font>
      <b/>
      <sz val="14"/>
      <color rgb="FFFF0000"/>
      <name val="Arial1"/>
      <charset val="1"/>
    </font>
    <font>
      <b/>
      <sz val="16"/>
      <color rgb="FF000000"/>
      <name val="Arial1"/>
      <charset val="1"/>
    </font>
    <font>
      <b/>
      <sz val="14"/>
      <color rgb="FF000000"/>
      <name val="Arial"/>
      <family val="2"/>
      <charset val="1"/>
    </font>
    <font>
      <b/>
      <sz val="14"/>
      <color theme="4" tint="-0.249977111117893"/>
      <name val="Arial"/>
      <family val="2"/>
    </font>
    <font>
      <b/>
      <sz val="12"/>
      <color rgb="FFFFFFFF"/>
      <name val="Arial1"/>
      <charset val="1"/>
    </font>
    <font>
      <sz val="11"/>
      <name val="Calibri"/>
      <family val="2"/>
    </font>
    <font>
      <u/>
      <sz val="11"/>
      <color rgb="FF0000FF"/>
      <name val="Calibri"/>
      <family val="2"/>
      <charset val="1"/>
    </font>
    <font>
      <sz val="1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800000"/>
        <bgColor rgb="FFC00000"/>
      </patternFill>
    </fill>
    <fill>
      <patternFill patternType="solid">
        <fgColor rgb="FF808080"/>
        <bgColor rgb="FF969696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</borders>
  <cellStyleXfs count="4">
    <xf numFmtId="0" fontId="0" fillId="0" borderId="0"/>
    <xf numFmtId="165" fontId="1" fillId="0" borderId="0" applyBorder="0" applyProtection="0"/>
    <xf numFmtId="0" fontId="9" fillId="0" borderId="0" applyBorder="0" applyProtection="0"/>
    <xf numFmtId="0" fontId="2" fillId="0" borderId="0"/>
  </cellStyleXfs>
  <cellXfs count="5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7" fillId="2" borderId="2" xfId="3" applyFont="1" applyFill="1" applyBorder="1" applyAlignment="1">
      <alignment horizontal="center" vertical="center" wrapText="1"/>
    </xf>
    <xf numFmtId="0" fontId="7" fillId="2" borderId="2" xfId="3" applyFont="1" applyFill="1" applyBorder="1" applyAlignment="1">
      <alignment horizontal="center" vertical="center"/>
    </xf>
    <xf numFmtId="0" fontId="7" fillId="3" borderId="2" xfId="3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 wrapText="1"/>
    </xf>
    <xf numFmtId="0" fontId="9" fillId="0" borderId="2" xfId="2" applyBorder="1" applyAlignment="1" applyProtection="1">
      <alignment wrapText="1"/>
    </xf>
    <xf numFmtId="0" fontId="9" fillId="0" borderId="2" xfId="2" applyBorder="1" applyAlignment="1">
      <alignment horizontal="center" vertical="center" wrapText="1"/>
    </xf>
    <xf numFmtId="164" fontId="8" fillId="0" borderId="2" xfId="0" applyNumberFormat="1" applyFont="1" applyBorder="1" applyAlignment="1">
      <alignment horizontal="center" vertical="center" wrapText="1"/>
    </xf>
    <xf numFmtId="49" fontId="8" fillId="0" borderId="2" xfId="0" applyNumberFormat="1" applyFont="1" applyBorder="1" applyAlignment="1">
      <alignment horizontal="center" vertical="center" wrapText="1"/>
    </xf>
    <xf numFmtId="165" fontId="8" fillId="0" borderId="2" xfId="1" applyFont="1" applyBorder="1" applyAlignment="1" applyProtection="1">
      <alignment vertical="center" wrapText="1"/>
    </xf>
    <xf numFmtId="0" fontId="10" fillId="0" borderId="0" xfId="0" applyFont="1" applyAlignment="1">
      <alignment wrapText="1"/>
    </xf>
    <xf numFmtId="0" fontId="9" fillId="0" borderId="2" xfId="2" applyBorder="1" applyAlignment="1">
      <alignment wrapText="1"/>
    </xf>
    <xf numFmtId="0" fontId="10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wrapText="1"/>
    </xf>
    <xf numFmtId="0" fontId="9" fillId="0" borderId="3" xfId="2" applyBorder="1" applyAlignment="1">
      <alignment horizontal="center" vertical="center" wrapText="1"/>
    </xf>
    <xf numFmtId="49" fontId="10" fillId="0" borderId="2" xfId="0" applyNumberFormat="1" applyFont="1" applyBorder="1" applyAlignment="1">
      <alignment horizontal="center" vertical="center" wrapText="1"/>
    </xf>
    <xf numFmtId="165" fontId="10" fillId="0" borderId="2" xfId="1" applyFont="1" applyBorder="1" applyAlignment="1">
      <alignment vertical="center" wrapText="1"/>
    </xf>
    <xf numFmtId="165" fontId="1" fillId="0" borderId="2" xfId="1" applyBorder="1" applyAlignment="1">
      <alignment horizontal="center" vertical="center"/>
    </xf>
    <xf numFmtId="0" fontId="10" fillId="0" borderId="2" xfId="2" applyFont="1" applyBorder="1" applyAlignment="1">
      <alignment wrapText="1"/>
    </xf>
    <xf numFmtId="0" fontId="10" fillId="0" borderId="2" xfId="0" applyFont="1" applyBorder="1" applyAlignment="1">
      <alignment horizontal="center" vertical="center"/>
    </xf>
    <xf numFmtId="49" fontId="10" fillId="0" borderId="2" xfId="0" applyNumberFormat="1" applyFont="1" applyBorder="1" applyAlignment="1">
      <alignment horizontal="center" vertical="center"/>
    </xf>
    <xf numFmtId="165" fontId="8" fillId="0" borderId="2" xfId="1" applyFont="1" applyBorder="1" applyAlignment="1" applyProtection="1">
      <alignment vertical="center"/>
    </xf>
    <xf numFmtId="164" fontId="8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165" fontId="10" fillId="0" borderId="2" xfId="1" applyFont="1" applyBorder="1" applyAlignment="1">
      <alignment vertical="center"/>
    </xf>
    <xf numFmtId="0" fontId="10" fillId="0" borderId="0" xfId="0" applyFont="1"/>
    <xf numFmtId="164" fontId="10" fillId="0" borderId="2" xfId="0" applyNumberFormat="1" applyFont="1" applyBorder="1" applyAlignment="1">
      <alignment horizontal="center" vertical="center" wrapText="1"/>
    </xf>
    <xf numFmtId="164" fontId="10" fillId="0" borderId="2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horizontal="left" vertical="center" wrapText="1"/>
    </xf>
    <xf numFmtId="0" fontId="8" fillId="0" borderId="2" xfId="2" applyFont="1" applyBorder="1" applyAlignment="1">
      <alignment wrapText="1"/>
    </xf>
    <xf numFmtId="0" fontId="8" fillId="0" borderId="2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9" fillId="0" borderId="4" xfId="2" applyBorder="1" applyAlignment="1">
      <alignment horizontal="center" vertical="center" wrapText="1"/>
    </xf>
    <xf numFmtId="14" fontId="8" fillId="0" borderId="2" xfId="0" applyNumberFormat="1" applyFont="1" applyBorder="1" applyAlignment="1">
      <alignment horizontal="center" vertical="center" wrapText="1"/>
    </xf>
    <xf numFmtId="166" fontId="8" fillId="0" borderId="2" xfId="0" applyNumberFormat="1" applyFont="1" applyBorder="1" applyAlignment="1">
      <alignment horizontal="center" vertical="center" wrapText="1"/>
    </xf>
    <xf numFmtId="0" fontId="9" fillId="0" borderId="2" xfId="2" applyBorder="1" applyAlignment="1">
      <alignment horizontal="center" vertical="center"/>
    </xf>
    <xf numFmtId="0" fontId="9" fillId="0" borderId="0" xfId="2" applyAlignment="1">
      <alignment horizontal="center" vertical="center" wrapText="1"/>
    </xf>
    <xf numFmtId="0" fontId="9" fillId="0" borderId="2" xfId="2" applyBorder="1" applyAlignment="1">
      <alignment horizontal="left" vertical="center" wrapText="1"/>
    </xf>
    <xf numFmtId="0" fontId="0" fillId="0" borderId="2" xfId="0" applyBorder="1" applyAlignment="1">
      <alignment horizontal="center" vertical="center" wrapText="1"/>
    </xf>
    <xf numFmtId="14" fontId="0" fillId="0" borderId="2" xfId="0" applyNumberFormat="1" applyBorder="1" applyAlignment="1">
      <alignment horizontal="center" vertical="center" wrapText="1"/>
    </xf>
    <xf numFmtId="0" fontId="0" fillId="0" borderId="2" xfId="0" applyBorder="1" applyAlignment="1">
      <alignment wrapText="1"/>
    </xf>
    <xf numFmtId="0" fontId="9" fillId="0" borderId="2" xfId="2" applyBorder="1" applyAlignment="1">
      <alignment vertical="center" wrapText="1"/>
    </xf>
    <xf numFmtId="0" fontId="0" fillId="0" borderId="0" xfId="0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0" fillId="0" borderId="5" xfId="0" applyBorder="1" applyAlignment="1">
      <alignment vertical="center"/>
    </xf>
    <xf numFmtId="14" fontId="0" fillId="0" borderId="0" xfId="0" applyNumberFormat="1" applyAlignment="1">
      <alignment horizontal="left" vertical="center"/>
    </xf>
    <xf numFmtId="0" fontId="0" fillId="0" borderId="0" xfId="0" applyAlignment="1">
      <alignment horizontal="left"/>
    </xf>
    <xf numFmtId="4" fontId="0" fillId="0" borderId="0" xfId="0" applyNumberFormat="1"/>
    <xf numFmtId="49" fontId="3" fillId="0" borderId="0" xfId="3" applyNumberFormat="1" applyFont="1" applyAlignment="1">
      <alignment horizontal="right" vertical="center"/>
    </xf>
    <xf numFmtId="0" fontId="4" fillId="0" borderId="0" xfId="3" applyFont="1" applyAlignment="1">
      <alignment horizontal="left"/>
    </xf>
    <xf numFmtId="0" fontId="5" fillId="0" borderId="1" xfId="3" applyFont="1" applyBorder="1" applyAlignment="1">
      <alignment horizontal="left"/>
    </xf>
    <xf numFmtId="0" fontId="0" fillId="0" borderId="0" xfId="0" applyAlignment="1">
      <alignment horizontal="left"/>
    </xf>
  </cellXfs>
  <cellStyles count="4">
    <cellStyle name="Hiperlink" xfId="2" builtinId="8"/>
    <cellStyle name="Moeda" xfId="1" builtinId="4"/>
    <cellStyle name="Normal" xfId="0" builtinId="0"/>
    <cellStyle name="Normal 2" xfId="3" xr:uid="{BC1B3453-27F2-424B-A1F9-1A45974148F3}"/>
  </cellStyles>
  <dxfs count="2">
    <dxf>
      <numFmt numFmtId="167" formatCode="00&quot;.&quot;000&quot;.&quot;000&quot;/&quot;0000&quot;-&quot;00"/>
    </dxf>
    <dxf>
      <numFmt numFmtId="168" formatCode="000&quot;.&quot;000&quot;.&quot;000&quot;-&quot;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885264</xdr:colOff>
      <xdr:row>0</xdr:row>
      <xdr:rowOff>824565</xdr:rowOff>
    </xdr:to>
    <xdr:pic>
      <xdr:nvPicPr>
        <xdr:cNvPr id="2" name="Figuras 7">
          <a:extLst>
            <a:ext uri="{FF2B5EF4-FFF2-40B4-BE49-F238E27FC236}">
              <a16:creationId xmlns:a16="http://schemas.microsoft.com/office/drawing/2014/main" id="{19C8CF37-2122-492A-B07C-EDD8361D4DAE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0"/>
          <a:ext cx="4057089" cy="824565"/>
        </a:xfrm>
        <a:prstGeom prst="rect">
          <a:avLst/>
        </a:prstGeom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mpeam.sharepoint.com/sites/DOF/Shared%20Documents/General/DOF/ANO%202026/TRANSPAR&#202;NCIA/1%20-%20ORDEM%20CRONOL&#211;GICA%20DE%20PAGAMENTOS/03.Mar&#231;o/3.ORDEM_CRONOL&#211;GICA_%20DE_%20PAGAMENTOS_MAR&#199;O.xlsx" TargetMode="External"/><Relationship Id="rId1" Type="http://schemas.openxmlformats.org/officeDocument/2006/relationships/externalLinkPath" Target="3.ORDEM_CRONOL&#211;GICA_%20DE_%20PAGAMENTOS_MAR&#199;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ens"/>
      <sheetName val="Locações"/>
      <sheetName val="Serviços"/>
      <sheetName val="Obras"/>
    </sheetNames>
    <sheetDataSet>
      <sheetData sheetId="0">
        <row r="13">
          <cell r="A13" t="str">
            <v>Data da última atualização: 07/04/2026</v>
          </cell>
        </row>
      </sheetData>
      <sheetData sheetId="1"/>
      <sheetData sheetId="2"/>
      <sheetData sheetId="3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mpam.mp.br/images/3%C2%BA_TA_ao_CT_019-2023_83dbc.pdf" TargetMode="External"/><Relationship Id="rId21" Type="http://schemas.openxmlformats.org/officeDocument/2006/relationships/hyperlink" Target="https://www.mpam.mp.br/images/CT_18-2023_-MP-PGJ_367f2.pdf" TargetMode="External"/><Relationship Id="rId42" Type="http://schemas.openxmlformats.org/officeDocument/2006/relationships/hyperlink" Target="https://www.mpam.mp.br/images-j5/DOF/2026/TRANSPARENCIA/Ordem%20Cronologica/Marco/SERVICOS/NFS_136_2025_SERVIX.pdf" TargetMode="External"/><Relationship Id="rId63" Type="http://schemas.openxmlformats.org/officeDocument/2006/relationships/hyperlink" Target="https://www.mpam.mp.br/images-j5/DOF/2026/TRANSPARENCIA/Ordem%20Cronologica/Marco/SERVICOS/NFS_144_2026_VIA.pdf" TargetMode="External"/><Relationship Id="rId84" Type="http://schemas.openxmlformats.org/officeDocument/2006/relationships/hyperlink" Target="https://www.mpam.mp.br/images-j5/DOF/2026/TRANSPARENCIA/Ordem%20Cronologica/Marco/SERVICOS/FATURA_84230_2026_CORREIOS.pdf" TargetMode="External"/><Relationship Id="rId138" Type="http://schemas.openxmlformats.org/officeDocument/2006/relationships/hyperlink" Target="https://www.mpam.mp.br/images/CT_09-2024_-_MP-PGJ_8d95f.pdf" TargetMode="External"/><Relationship Id="rId159" Type="http://schemas.openxmlformats.org/officeDocument/2006/relationships/hyperlink" Target="https://www.mpam.mp.br/images-j5/DOF/2026/TRANSPARENCIA/Ordem%20Cronologica/Marco/SERVICOS/GUIA_01000041648213_2026_QZF3A11_DETRAN_AM.pdf" TargetMode="External"/><Relationship Id="rId170" Type="http://schemas.openxmlformats.org/officeDocument/2006/relationships/hyperlink" Target="https://www.mpam.mp.br/images-j5/DOF/2026/TRANSPARENCIA/Ordem%20Cronologica/Marco/SERVICOS/GUIA_01000041673315_2026_QZF3B91_DETRAN_AM.pdf" TargetMode="External"/><Relationship Id="rId191" Type="http://schemas.openxmlformats.org/officeDocument/2006/relationships/hyperlink" Target="https://www.mpam.mp.br/images-j5/DOF/2026/TRANSPARENCIA/Ordem%20Cronologica/Marco/SERVICOS/GUIA_01000044273512_2026_QZF3C11_DETRAN_AM.pdf" TargetMode="External"/><Relationship Id="rId205" Type="http://schemas.openxmlformats.org/officeDocument/2006/relationships/hyperlink" Target="https://www.mpam.mp.br/images-j5/DOF/2026/TRANSPARENCIA/Ordem%20Cronologica/Marco/SERVICOS/NFS_988_2026_4DEAL.pdf" TargetMode="External"/><Relationship Id="rId226" Type="http://schemas.openxmlformats.org/officeDocument/2006/relationships/hyperlink" Target="https://www.mpam.mp.br/images-j5/DOF/2026/TRANSPARENCIA/Ordem%20Cronologica/Marco/SERVICOS/GUIA_01000047271910_2026_OAA2988_DETRAN_AM.pdf" TargetMode="External"/><Relationship Id="rId107" Type="http://schemas.openxmlformats.org/officeDocument/2006/relationships/hyperlink" Target="https://www.mpam.mp.br/images-j5/DOF/2026/TRANSPARENCIA/Ordem%20Cronologica/Marco/LOCACOES/FATURA_7233442678637_2026_COSAMA_JURUA.pdf" TargetMode="External"/><Relationship Id="rId11" Type="http://schemas.openxmlformats.org/officeDocument/2006/relationships/hyperlink" Target="https://www.mpam.mp.br/images/CCT_n%C2%BA_07-2024-MP-PGJ_2d3d7.pdf" TargetMode="External"/><Relationship Id="rId32" Type="http://schemas.openxmlformats.org/officeDocument/2006/relationships/hyperlink" Target="https://www.mpam.mp.br/images/CT_01-2024_-_MP-PGJ_ac2a1.pdf" TargetMode="External"/><Relationship Id="rId53" Type="http://schemas.openxmlformats.org/officeDocument/2006/relationships/hyperlink" Target="https://www.mpam.mp.br/images-j5/DOF/2026/TRANSPARENCIA/Ordem%20Cronologica/Marco/SERVICOS/NFS_1455_2025_XAVIER.pdf" TargetMode="External"/><Relationship Id="rId74" Type="http://schemas.openxmlformats.org/officeDocument/2006/relationships/hyperlink" Target="https://www.mpam.mp.br/images-j5/DOF/2026/TRANSPARENCIA/Ordem%20Cronologica/Marco/SERVICOS/NFS_245_2026_JF.pdf" TargetMode="External"/><Relationship Id="rId128" Type="http://schemas.openxmlformats.org/officeDocument/2006/relationships/hyperlink" Target="https://www.mpam.mp.br/images/CCT_06-2022_-_MP-PGJ_b19f3.pdf" TargetMode="External"/><Relationship Id="rId149" Type="http://schemas.openxmlformats.org/officeDocument/2006/relationships/hyperlink" Target="https://www.mpam.mp.br/images-j5/DOF/2026/TRANSPARENCIA/Ordem%20Cronologica/Marco/SERVICOS/FATURA_250122718002_2025_SAAE_MANACAPURU.pdf" TargetMode="External"/><Relationship Id="rId5" Type="http://schemas.openxmlformats.org/officeDocument/2006/relationships/hyperlink" Target="https://www.mpam.mp.br/images-j5/DCCON/2026/CONTRATOS/CT%20001-2026.pdf" TargetMode="External"/><Relationship Id="rId95" Type="http://schemas.openxmlformats.org/officeDocument/2006/relationships/hyperlink" Target="https://www.mpam.mp.br/images-j5/DOF/2026/TRANSPARENCIA/Ordem%20Cronologica/Marco/LOCACOES/NFS_177_2026_MACRO.pdf" TargetMode="External"/><Relationship Id="rId160" Type="http://schemas.openxmlformats.org/officeDocument/2006/relationships/hyperlink" Target="https://www.mpam.mp.br/images-j5/DOF/2026/TRANSPARENCIA/Ordem%20Cronologica/Marco/SERVICOS/GUIA_01000041654310_2026_QZF3A31_DETRAN_AM.pdf" TargetMode="External"/><Relationship Id="rId181" Type="http://schemas.openxmlformats.org/officeDocument/2006/relationships/hyperlink" Target="https://www.mpam.mp.br/images-j5/DOF/2026/TRANSPARENCIA/Ordem%20Cronologica/Marco/SERVICOS/GUIA_01000044269310_2026_QZF2H81_DETRAN_AM.pdf" TargetMode="External"/><Relationship Id="rId216" Type="http://schemas.openxmlformats.org/officeDocument/2006/relationships/hyperlink" Target="https://www.mpam.mp.br/images-j5/DOF/2026/TRANSPARENCIA/Ordem%20Cronologica/Marco/SERVICOS/GUIA_01000047239110_2026_NOP4263_DETRAN_AM.pdf" TargetMode="External"/><Relationship Id="rId237" Type="http://schemas.openxmlformats.org/officeDocument/2006/relationships/hyperlink" Target="https://www.mpam.mp.br/images-j5/DOF/2026/TRANSPARENCIA/Ordem%20Cronologica/Marco/SERVICOS/GUIA_01000047302718_2026_PHQ5489_DETRAN_AM.pdf" TargetMode="External"/><Relationship Id="rId22" Type="http://schemas.openxmlformats.org/officeDocument/2006/relationships/hyperlink" Target="https://www.mpam.mp.br/images/CT_18-2023_-MP-PGJ_367f2.pdf" TargetMode="External"/><Relationship Id="rId43" Type="http://schemas.openxmlformats.org/officeDocument/2006/relationships/hyperlink" Target="https://www.mpam.mp.br/images-j5/DOF/2026/TRANSPARENCIA/Ordem%20Cronologica/Marco/SERVICOS/NFS_137_2025_SERVIX.pdf" TargetMode="External"/><Relationship Id="rId64" Type="http://schemas.openxmlformats.org/officeDocument/2006/relationships/hyperlink" Target="https://www.mpam.mp.br/images-j5/DOF/2026/TRANSPARENCIA/Ordem%20Cronologica/Marco/SERVICOS/NFS_28_2026_VIA.pdf" TargetMode="External"/><Relationship Id="rId118" Type="http://schemas.openxmlformats.org/officeDocument/2006/relationships/hyperlink" Target="https://www.mpam.mp.br/images/3%C2%BA_TA_ao_CT_019-2023_83dbc.pdf" TargetMode="External"/><Relationship Id="rId139" Type="http://schemas.openxmlformats.org/officeDocument/2006/relationships/hyperlink" Target="https://www.mpam.mp.br/images/CT_09-2024_-_MP-PGJ_8d95f.pdf" TargetMode="External"/><Relationship Id="rId85" Type="http://schemas.openxmlformats.org/officeDocument/2006/relationships/hyperlink" Target="https://www.mpam.mp.br/images-j5/DOF/2026/TRANSPARENCIA/Ordem%20Cronologica/Marco/SERVICOS/NFS_144_2026_ALFAMA.pdf" TargetMode="External"/><Relationship Id="rId150" Type="http://schemas.openxmlformats.org/officeDocument/2006/relationships/hyperlink" Target="https://www.mpam.mp.br/images-j5/DOF/2026/TRANSPARENCIA/Ordem%20Cronologica/Marco/SERVICOS/FATURA_250122718003_2025_SAAE_MANACAPURU.pdf" TargetMode="External"/><Relationship Id="rId171" Type="http://schemas.openxmlformats.org/officeDocument/2006/relationships/hyperlink" Target="https://www.mpam.mp.br/images-j5/DOF/2026/TRANSPARENCIA/Ordem%20Cronologica/Marco/SERVICOS/GUIA_01000041674010_2026_QZF3C01_DETRAN_AM.pdf" TargetMode="External"/><Relationship Id="rId192" Type="http://schemas.openxmlformats.org/officeDocument/2006/relationships/hyperlink" Target="https://www.mpam.mp.br/images-j5/DOF/2026/TRANSPARENCIA/Ordem%20Cronologica/Marco/SERVICOS/GUIA_01000044274217_2026_QZF3C61_DETRAN_AM.pdf" TargetMode="External"/><Relationship Id="rId206" Type="http://schemas.openxmlformats.org/officeDocument/2006/relationships/hyperlink" Target="https://www.mpam.mp.br/images/CT_04-2024_-_MP-PGJ_9c22c.pdf" TargetMode="External"/><Relationship Id="rId227" Type="http://schemas.openxmlformats.org/officeDocument/2006/relationships/hyperlink" Target="https://www.mpam.mp.br/images-j5/DOF/2026/TRANSPARENCIA/Ordem%20Cronologica/Marco/SERVICOS/GUIA_01000047273017_2026_OAA3058_DETRAN_AM.pdf" TargetMode="External"/><Relationship Id="rId12" Type="http://schemas.openxmlformats.org/officeDocument/2006/relationships/hyperlink" Target="https://www.mpam.mp.br/images/CT_08-2023_-_MP-PGJ_dc9c9.pdf" TargetMode="External"/><Relationship Id="rId33" Type="http://schemas.openxmlformats.org/officeDocument/2006/relationships/hyperlink" Target="https://www.mpam.mp.br/images/CT_01-2024_-_MP-PGJ_ac2a1.pdf" TargetMode="External"/><Relationship Id="rId108" Type="http://schemas.openxmlformats.org/officeDocument/2006/relationships/hyperlink" Target="https://www.mpam.mp.br/images-j5/DOF/2026/TRANSPARENCIA/Ordem%20Cronologica/Marco/LOCACOES/FATURA_7233442678520_2026_COSAMA_AUTAZES.pdf" TargetMode="External"/><Relationship Id="rId129" Type="http://schemas.openxmlformats.org/officeDocument/2006/relationships/hyperlink" Target="https://www.mpam.mp.br/images-j5/DOF/2026/TRANSPARENCIA/Ordem%20Cronologica/Marco/SERVICOS/FATURA_723344345948202_2026_COSAMA_JURUA.pdf" TargetMode="External"/><Relationship Id="rId54" Type="http://schemas.openxmlformats.org/officeDocument/2006/relationships/hyperlink" Target="https://www.mpam.mp.br/images-j5/DOF/2026/TRANSPARENCIA/Ordem%20Cronologica/Marco/SERVICOS/NFS_1455_2025_XAVIER.pdf" TargetMode="External"/><Relationship Id="rId75" Type="http://schemas.openxmlformats.org/officeDocument/2006/relationships/hyperlink" Target="https://www.mpam.mp.br/images-j5/DOF/2026/TRANSPARENCIA/Ordem%20Cronologica/Marco/SERVICOS/NFS_1179_2026_F_ALVES.pdf" TargetMode="External"/><Relationship Id="rId96" Type="http://schemas.openxmlformats.org/officeDocument/2006/relationships/hyperlink" Target="https://www.mpam.mp.br/images-j5/DOF/2026/TRANSPARENCIA/Ordem%20Cronologica/Marco/LOCACOES/NFS_1263_2026_FIOS_TECNOLOGIA.pdf" TargetMode="External"/><Relationship Id="rId140" Type="http://schemas.openxmlformats.org/officeDocument/2006/relationships/hyperlink" Target="https://www.mpam.mp.br/images-j5/DOF/2026/TRANSPARENCIA/Ordem%20Cronologica/Marco/SERVICOS/NFS_331_2026_FACHINELI.pdf" TargetMode="External"/><Relationship Id="rId161" Type="http://schemas.openxmlformats.org/officeDocument/2006/relationships/hyperlink" Target="https://www.mpam.mp.br/images-j5/DOF/2026/TRANSPARENCIA/Ordem%20Cronologica/Marco/SERVICOS/GUIA_01000041658618_2026_QZF3A61_DETRAN_AM.pdf" TargetMode="External"/><Relationship Id="rId182" Type="http://schemas.openxmlformats.org/officeDocument/2006/relationships/hyperlink" Target="https://www.mpam.mp.br/images-j5/DOF/2026/TRANSPARENCIA/Ordem%20Cronologica/Marco/SERVICOS/GUIA_01000044270017_2026_QZF2H91_DETRAN_AM.pdf" TargetMode="External"/><Relationship Id="rId217" Type="http://schemas.openxmlformats.org/officeDocument/2006/relationships/hyperlink" Target="https://www.mpam.mp.br/images-j5/DOF/2026/TRANSPARENCIA/Ordem%20Cronologica/Marco/SERVICOS/GUIA_01000047242715_2026_PHU3A06_DETRAN_AM.pdf" TargetMode="External"/><Relationship Id="rId6" Type="http://schemas.openxmlformats.org/officeDocument/2006/relationships/hyperlink" Target="https://www.mpam.mp.br/images/CT_23-2024_-_MP-PGJ_88c32.pdf" TargetMode="External"/><Relationship Id="rId238" Type="http://schemas.openxmlformats.org/officeDocument/2006/relationships/hyperlink" Target="https://www.mpam.mp.br/images-j5/DOF/2026/TRANSPARENCIA/Ordem%20Cronologica/Marco/SERVICOS/GUIA_01000047304311_2026_PHQ5509_DETRAN_AM.pdf" TargetMode="External"/><Relationship Id="rId23" Type="http://schemas.openxmlformats.org/officeDocument/2006/relationships/hyperlink" Target="https://www.mpam.mp.br/images/Contratos/2023/Contrato/CT_04-2023_-_MP-PGJ.pdf_ee471.pdf" TargetMode="External"/><Relationship Id="rId119" Type="http://schemas.openxmlformats.org/officeDocument/2006/relationships/hyperlink" Target="https://www.mpam.mp.br/images/CT_27-2024_-_MP-PGJ_e0a09.pdf" TargetMode="External"/><Relationship Id="rId44" Type="http://schemas.openxmlformats.org/officeDocument/2006/relationships/hyperlink" Target="https://www.mpam.mp.br/images-j5/DOF/2026/TRANSPARENCIA/Ordem%20Cronologica/Marco/SERVICOS/NFS_144_2026_SERVIX.pdf" TargetMode="External"/><Relationship Id="rId65" Type="http://schemas.openxmlformats.org/officeDocument/2006/relationships/hyperlink" Target="https://www.mpam.mp.br/images-j5/DOF/2026/TRANSPARENCIA/Ordem%20Cronologica/Marco/SERVICOS/NFS_510_2026_INVITEC.pdf" TargetMode="External"/><Relationship Id="rId86" Type="http://schemas.openxmlformats.org/officeDocument/2006/relationships/hyperlink" Target="https://www.mpam.mp.br/images-j5/DOF/2026/TRANSPARENCIA/Ordem%20Cronologica/Marco/SERVICOS/NFS_231_2026_JF_ENGENHARIA.pdf" TargetMode="External"/><Relationship Id="rId130" Type="http://schemas.openxmlformats.org/officeDocument/2006/relationships/hyperlink" Target="https://www.mpam.mp.br/images-j5/DOF/2026/TRANSPARENCIA/Ordem%20Cronologica/Marco/SERVICOS/FATURA_1723344335247102_2026_COSAMA_AUTAZES.pdf" TargetMode="External"/><Relationship Id="rId151" Type="http://schemas.openxmlformats.org/officeDocument/2006/relationships/hyperlink" Target="https://www.mpam.mp.br/images-j5/DOF/2026/TRANSPARENCIA/Ordem%20Cronologica/Marco/SERVICOS/FATURA_250122718004_2025_SAAE_MANACAPURU.pdf" TargetMode="External"/><Relationship Id="rId172" Type="http://schemas.openxmlformats.org/officeDocument/2006/relationships/hyperlink" Target="https://www.mpam.mp.br/images-j5/DOF/2026/TRANSPARENCIA/Ordem%20Cronologica/Marco/SERVICOS/GUIA_01000041677914_2026_QZF3C31_DETRAN_AM.pdf" TargetMode="External"/><Relationship Id="rId193" Type="http://schemas.openxmlformats.org/officeDocument/2006/relationships/hyperlink" Target="https://www.mpam.mp.br/images-j5/DOF/2026/TRANSPARENCIA/Ordem%20Cronologica/Marco/SERVICOS/GUIA_01000044274616_2026_QZF2I81_DETRAN_AM.pdf" TargetMode="External"/><Relationship Id="rId207" Type="http://schemas.openxmlformats.org/officeDocument/2006/relationships/hyperlink" Target="https://www.mpam.mp.br/images/CT_04-2024_-_MP-PGJ_9c22c.pdf" TargetMode="External"/><Relationship Id="rId228" Type="http://schemas.openxmlformats.org/officeDocument/2006/relationships/hyperlink" Target="https://www.mpam.mp.br/images-j5/DOF/2026/TRANSPARENCIA/Ordem%20Cronologica/Marco/SERVICOS/GUIA_01000047274617_2026_OAA3138_DETRAN_AM.pdf" TargetMode="External"/><Relationship Id="rId13" Type="http://schemas.openxmlformats.org/officeDocument/2006/relationships/hyperlink" Target="https://www.mpam.mp.br/images/CT_07-2023_-_MP-PGJ_fb5b5.pdf" TargetMode="External"/><Relationship Id="rId109" Type="http://schemas.openxmlformats.org/officeDocument/2006/relationships/hyperlink" Target="https://www.mpam.mp.br/images-j5/DOF/2026/TRANSPARENCIA/Ordem%20Cronologica/Marco/LOCACOES/FATURA_7233442678645_2026_COSAMA_CODAJAS.pdf" TargetMode="External"/><Relationship Id="rId34" Type="http://schemas.openxmlformats.org/officeDocument/2006/relationships/hyperlink" Target="https://www.mpam.mp.br/images/CT_n%C2%BA_008-2021-MP-PGJ_077ad.pdf" TargetMode="External"/><Relationship Id="rId55" Type="http://schemas.openxmlformats.org/officeDocument/2006/relationships/hyperlink" Target="https://www.mpam.mp.br/images-j5/DOF/2026/TRANSPARENCIA/Ordem%20Cronologica/Marco/SERVICOS/NFS_764_2026_PRODAM.pdf" TargetMode="External"/><Relationship Id="rId76" Type="http://schemas.openxmlformats.org/officeDocument/2006/relationships/hyperlink" Target="https://www.mpam.mp.br/images-j5/DOF/2026/TRANSPARENCIA/Ordem%20Cronologica/Marco/SERVICOS/NFS_1255_2025_VK_FLEXMIDIA.pdf" TargetMode="External"/><Relationship Id="rId97" Type="http://schemas.openxmlformats.org/officeDocument/2006/relationships/hyperlink" Target="https://www.mpam.mp.br/images/CCT_06-2022_-_MP-PGJ_b19f3.pdf" TargetMode="External"/><Relationship Id="rId120" Type="http://schemas.openxmlformats.org/officeDocument/2006/relationships/hyperlink" Target="https://www.mpam.mp.br/images/CT_27-2024_-_MP-PGJ_e0a09.pdf" TargetMode="External"/><Relationship Id="rId141" Type="http://schemas.openxmlformats.org/officeDocument/2006/relationships/hyperlink" Target="https://www.mpam.mp.br/images/CC_007-2025_67cdb.pdf" TargetMode="External"/><Relationship Id="rId7" Type="http://schemas.openxmlformats.org/officeDocument/2006/relationships/hyperlink" Target="https://www.mpam.mp.br/images/CT_23-2024_-_MP-PGJ_88c32.pdf" TargetMode="External"/><Relationship Id="rId162" Type="http://schemas.openxmlformats.org/officeDocument/2006/relationships/hyperlink" Target="https://www.mpam.mp.br/images-j5/DOF/2026/TRANSPARENCIA/Ordem%20Cronologica/Marco/SERVICOS/GUIA_01000041660213_2026_QZF3A81_DETRAN_AM.pdf" TargetMode="External"/><Relationship Id="rId183" Type="http://schemas.openxmlformats.org/officeDocument/2006/relationships/hyperlink" Target="https://www.mpam.mp.br/images-j5/DOF/2026/TRANSPARENCIA/Ordem%20Cronologica/Marco/SERVICOS/GUIA_01000044270513_2026_QZF2I01_DETRAN_AM.pdf" TargetMode="External"/><Relationship Id="rId218" Type="http://schemas.openxmlformats.org/officeDocument/2006/relationships/hyperlink" Target="https://www.mpam.mp.br/images-j5/DOF/2026/TRANSPARENCIA/Ordem%20Cronologica/Marco/SERVICOS/GUIA_01000047251218_2026_PHR6098_DETRAN_AM.pdf" TargetMode="External"/><Relationship Id="rId239" Type="http://schemas.openxmlformats.org/officeDocument/2006/relationships/hyperlink" Target="https://www.mpam.mp.br/images-j5/DOF/2026/TRANSPARENCIA/Ordem%20Cronologica/Marco/SERVICOS/MEMORANDO_65_2026_TJ_AM.pdf" TargetMode="External"/><Relationship Id="rId24" Type="http://schemas.openxmlformats.org/officeDocument/2006/relationships/hyperlink" Target="https://www.mpam.mp.br/images/Contratos/2023/Contrato/CT_04-2023_-_MP-PGJ.pdf_ee471.pdf" TargetMode="External"/><Relationship Id="rId45" Type="http://schemas.openxmlformats.org/officeDocument/2006/relationships/hyperlink" Target="https://www.mpam.mp.br/images-j5/DOF/2026/TRANSPARENCIA/Ordem%20Cronologica/Marco/SERVICOS/NFS_145_2026_SERVIX.pdf" TargetMode="External"/><Relationship Id="rId66" Type="http://schemas.openxmlformats.org/officeDocument/2006/relationships/hyperlink" Target="https://www.mpam.mp.br/images-j5/DOF/2026/TRANSPARENCIA/Ordem%20Cronologica/Marco/SERVICOS/NFS_007_2026_CREDENCIAL.pdf" TargetMode="External"/><Relationship Id="rId87" Type="http://schemas.openxmlformats.org/officeDocument/2006/relationships/hyperlink" Target="https://www.mpam.mp.br/images-j5/DOF/2026/TRANSPARENCIA/Ordem%20Cronologica/Marco/SERVICOS/NFS_143_2026_VIA.pdf" TargetMode="External"/><Relationship Id="rId110" Type="http://schemas.openxmlformats.org/officeDocument/2006/relationships/hyperlink" Target="https://www.mpam.mp.br/images-j5/DOF/2026/TRANSPARENCIA/Ordem%20Cronologica/Marco/LOCACOES/FATURA_7233442643078_2026_COSAMA_CARAUARI.pdf" TargetMode="External"/><Relationship Id="rId131" Type="http://schemas.openxmlformats.org/officeDocument/2006/relationships/hyperlink" Target="https://www.mpam.mp.br/images-j5/DOF/2026/TRANSPARENCIA/Ordem%20Cronologica/Marco/SERVICOS/FATURA_723344347714602_2026_COSAMA_CODAJAS.pdf" TargetMode="External"/><Relationship Id="rId152" Type="http://schemas.openxmlformats.org/officeDocument/2006/relationships/hyperlink" Target="https://www.mpam.mp.br/images-j5/DOF/2026/TRANSPARENCIA/Ordem%20Cronologica/Marco/SERVICOS/FATURA_250122718005_2025_SAAE_MANACAPURU.pdf" TargetMode="External"/><Relationship Id="rId173" Type="http://schemas.openxmlformats.org/officeDocument/2006/relationships/hyperlink" Target="https://www.mpam.mp.br/images-j5/DOF/2026/TRANSPARENCIA/Ordem%20Cronologica/Marco/SERVICOS/GUIA_01000041678813_2026_QZF3C41_DETRAN_AM.pdf" TargetMode="External"/><Relationship Id="rId194" Type="http://schemas.openxmlformats.org/officeDocument/2006/relationships/hyperlink" Target="https://www.mpam.mp.br/images-j5/DOF/2026/TRANSPARENCIA/Ordem%20Cronologica/Marco/SERVICOS/GUIA_01000044274918_2026_QZF2I91_DETRAN_AM.pdf" TargetMode="External"/><Relationship Id="rId208" Type="http://schemas.openxmlformats.org/officeDocument/2006/relationships/hyperlink" Target="https://www.mpam.mp.br/images/CT_n%C2%BA_012-2021-MP-PGJ_df72d.pdf" TargetMode="External"/><Relationship Id="rId229" Type="http://schemas.openxmlformats.org/officeDocument/2006/relationships/hyperlink" Target="https://www.mpam.mp.br/images-j5/DOF/2026/TRANSPARENCIA/Ordem%20Cronologica/Marco/SERVICOS/GUIA_01000047276415_2026_OAA3038_DETRAN_AM.pdf" TargetMode="External"/><Relationship Id="rId240" Type="http://schemas.openxmlformats.org/officeDocument/2006/relationships/hyperlink" Target="https://www.mpam.mp.br/images/CT_025-2025_f6c1a.pdf" TargetMode="External"/><Relationship Id="rId14" Type="http://schemas.openxmlformats.org/officeDocument/2006/relationships/hyperlink" Target="https://www.mpam.mp.br/images/CT_07-2023_-_MP-PGJ_fb5b5.pdf" TargetMode="External"/><Relationship Id="rId35" Type="http://schemas.openxmlformats.org/officeDocument/2006/relationships/hyperlink" Target="https://www.mpam.mp.br/images/Carta_Contrato_n%C2%BA_07-PGJ_-_MP-PGJ_7e36e.pdf" TargetMode="External"/><Relationship Id="rId56" Type="http://schemas.openxmlformats.org/officeDocument/2006/relationships/hyperlink" Target="https://www.mpam.mp.br/images-j5/DOF/2026/TRANSPARENCIA/Ordem%20Cronologica/Marco/SERVICOS/FATURA_223222_2026_MANAUS.pdf" TargetMode="External"/><Relationship Id="rId77" Type="http://schemas.openxmlformats.org/officeDocument/2006/relationships/hyperlink" Target="https://www.mpam.mp.br/images-j5/DOF/2026/TRANSPARENCIA/Ordem%20Cronologica/Marco/SERVICOS/NFS_241956_2026_LINK_CARD.pdf" TargetMode="External"/><Relationship Id="rId100" Type="http://schemas.openxmlformats.org/officeDocument/2006/relationships/hyperlink" Target="https://www.mpam.mp.br/images/CCT_06-2022_-_MP-PGJ_b19f3.pdf" TargetMode="External"/><Relationship Id="rId8" Type="http://schemas.openxmlformats.org/officeDocument/2006/relationships/hyperlink" Target="https://www.mpam.mp.br/images/CT_n%C2%BA_33-MP-PGJ_94190.pdf" TargetMode="External"/><Relationship Id="rId98" Type="http://schemas.openxmlformats.org/officeDocument/2006/relationships/hyperlink" Target="https://www.mpam.mp.br/images/CCT_06-2022_-_MP-PGJ_b19f3.pdf" TargetMode="External"/><Relationship Id="rId121" Type="http://schemas.openxmlformats.org/officeDocument/2006/relationships/hyperlink" Target="https://www.mpam.mp.br/images-j5/DOF/2026/TRANSPARENCIA/Ordem%20Cronologica/Marco/SERVICOS/FATURA_869937002_2026_AMAZONAS_ENERGIA.pdf" TargetMode="External"/><Relationship Id="rId142" Type="http://schemas.openxmlformats.org/officeDocument/2006/relationships/hyperlink" Target="https://www.mpam.mp.br/images/CC_007-2025_67cdb.pdf" TargetMode="External"/><Relationship Id="rId163" Type="http://schemas.openxmlformats.org/officeDocument/2006/relationships/hyperlink" Target="https://www.mpam.mp.br/images-j5/DOF/2026/TRANSPARENCIA/Ordem%20Cronologica/Marco/SERVICOS/GUIA_01000041663913_2026_QZF3A91_DETRAN_AM.pdf" TargetMode="External"/><Relationship Id="rId184" Type="http://schemas.openxmlformats.org/officeDocument/2006/relationships/hyperlink" Target="https://www.mpam.mp.br/images-j5/DOF/2026/TRANSPARENCIA/Ordem%20Cronologica/Marco/SERVICOS/GUIA_01000044271315_2026_QZF2I21_DETRAN_AM.pdf" TargetMode="External"/><Relationship Id="rId219" Type="http://schemas.openxmlformats.org/officeDocument/2006/relationships/hyperlink" Target="https://www.mpam.mp.br/images-j5/DOF/2026/TRANSPARENCIA/Ordem%20Cronologica/Marco/SERVICOS/GUIA_01000047254411_2026_PHR6118_DETRAN_AM.pdf" TargetMode="External"/><Relationship Id="rId230" Type="http://schemas.openxmlformats.org/officeDocument/2006/relationships/hyperlink" Target="https://www.mpam.mp.br/images-j5/DOF/2026/TRANSPARENCIA/Ordem%20Cronologica/Marco/SERVICOS/GUIA_01000047277519_2026_OAA3088_DETRAN_AM.pdf" TargetMode="External"/><Relationship Id="rId25" Type="http://schemas.openxmlformats.org/officeDocument/2006/relationships/hyperlink" Target="https://www.mpam.mp.br/images/Contratos/2023/Contrato/CT_04-2023_-_MP-PGJ.pdf_ee471.pdf" TargetMode="External"/><Relationship Id="rId46" Type="http://schemas.openxmlformats.org/officeDocument/2006/relationships/hyperlink" Target="https://www.mpam.mp.br/images-j5/DOF/2026/TRANSPARENCIA/Ordem%20Cronologica/Marco/SERVICOS/FATURA_01_2026_MBM.pdf" TargetMode="External"/><Relationship Id="rId67" Type="http://schemas.openxmlformats.org/officeDocument/2006/relationships/hyperlink" Target="https://www.mpam.mp.br/images-j5/DOF/2026/TRANSPARENCIA/Ordem%20Cronologica/Marco/SERVICOS/NFS_54711_2026_MODULO.pdf" TargetMode="External"/><Relationship Id="rId88" Type="http://schemas.openxmlformats.org/officeDocument/2006/relationships/hyperlink" Target="https://www.mpam.mp.br/images-j5/DOF/2026/TRANSPARENCIA/Ordem%20Cronologica/Marco/SERVICOS/NFS_27_2026_VIA.pdf" TargetMode="External"/><Relationship Id="rId111" Type="http://schemas.openxmlformats.org/officeDocument/2006/relationships/hyperlink" Target="https://www.mpam.mp.br/images-j5/DOF/2026/TRANSPARENCIA/Ordem%20Cronologica/Marco/LOCACOES/FATURA_7233442637963_2026_COSAMA_TABATINGA.pdf" TargetMode="External"/><Relationship Id="rId132" Type="http://schemas.openxmlformats.org/officeDocument/2006/relationships/hyperlink" Target="https://www.mpam.mp.br/images-j5/DOF/2026/TRANSPARENCIA/Ordem%20Cronologica/Marco/SERVICOS/FATURA_723344347221202_2026_COSAMA_CARAUARI.pdf" TargetMode="External"/><Relationship Id="rId153" Type="http://schemas.openxmlformats.org/officeDocument/2006/relationships/hyperlink" Target="https://www.mpam.mp.br/images-j5/DOF/2026/TRANSPARENCIA/Ordem%20Cronologica/Marco/SERVICOS/FATURA_250122718006_2025_SAAE_MANACAPURU.pdf" TargetMode="External"/><Relationship Id="rId174" Type="http://schemas.openxmlformats.org/officeDocument/2006/relationships/hyperlink" Target="https://www.mpam.mp.br/images-j5/DOF/2026/TRANSPARENCIA/Ordem%20Cronologica/Marco/SERVICOS/GUIA_01000041680214_2026_QZF3C51_DETRAN_AM.pdf" TargetMode="External"/><Relationship Id="rId195" Type="http://schemas.openxmlformats.org/officeDocument/2006/relationships/hyperlink" Target="https://www.mpam.mp.br/images-j5/DOF/2026/TRANSPARENCIA/Ordem%20Cronologica/Marco/SERVICOS/GUIA_01000044275310_2026_QZF2J11_DETRAN_AM.pdf" TargetMode="External"/><Relationship Id="rId209" Type="http://schemas.openxmlformats.org/officeDocument/2006/relationships/hyperlink" Target="https://www.mpam.mp.br/images/CT_17-2024_-_MP-PGJ_5fa2a.pdf" TargetMode="External"/><Relationship Id="rId220" Type="http://schemas.openxmlformats.org/officeDocument/2006/relationships/hyperlink" Target="https://www.mpam.mp.br/images-j5/DOF/2026/TRANSPARENCIA/Ordem%20Cronologica/Marco/SERVICOS/GUIA_01000047255612_2026_PHR6128_DETRAN_AM.pdf" TargetMode="External"/><Relationship Id="rId241" Type="http://schemas.openxmlformats.org/officeDocument/2006/relationships/hyperlink" Target="https://www.mpam.mp.br/images-j5/DCCON/2026/CONVENIOS%20E%20ACORDOS/TCU%20003-2026%20-%20TJAM.pdf" TargetMode="External"/><Relationship Id="rId15" Type="http://schemas.openxmlformats.org/officeDocument/2006/relationships/hyperlink" Target="https://www.mpam.mp.br/images/Contratos/2023/Carta_Contrato/CCT_n%C2%BA_06-MP-PGJ_2a292.pdf" TargetMode="External"/><Relationship Id="rId36" Type="http://schemas.openxmlformats.org/officeDocument/2006/relationships/hyperlink" Target="https://www.mpam.mp.br/images/Contratos/2023/Contrato/CT_04-2023_-_MP-PGJ.pdf_ee471.pdf" TargetMode="External"/><Relationship Id="rId57" Type="http://schemas.openxmlformats.org/officeDocument/2006/relationships/hyperlink" Target="https://www.mpam.mp.br/images-j5/DOF/2026/TRANSPARENCIA/Ordem%20Cronologica/Marco/SERVICOS/FATURA_2718948_2026_PRIME.pdf" TargetMode="External"/><Relationship Id="rId106" Type="http://schemas.openxmlformats.org/officeDocument/2006/relationships/hyperlink" Target="https://www.mpam.mp.br/images-j5/DOF/2026/TRANSPARENCIA/Ordem%20Cronologica/Marco/LOCACOES/FATURA_7233442678637_2026_COSAMA_JURUA.pdf" TargetMode="External"/><Relationship Id="rId127" Type="http://schemas.openxmlformats.org/officeDocument/2006/relationships/hyperlink" Target="https://www.mpam.mp.br/images/CCT_06-2022_-_MP-PGJ_b19f3.pdf" TargetMode="External"/><Relationship Id="rId10" Type="http://schemas.openxmlformats.org/officeDocument/2006/relationships/hyperlink" Target="https://www.mpam.mp.br/images/CCT_n%C2%BA_07-2024-MP-PGJ_2d3d7.pdf" TargetMode="External"/><Relationship Id="rId31" Type="http://schemas.openxmlformats.org/officeDocument/2006/relationships/hyperlink" Target="https://www.mpam.mp.br/images/CT_018-2025_6c360.pdf" TargetMode="External"/><Relationship Id="rId52" Type="http://schemas.openxmlformats.org/officeDocument/2006/relationships/hyperlink" Target="https://www.mpam.mp.br/images-j5/DOF/2026/TRANSPARENCIA/Ordem%20Cronologica/Marco/SERVICOS/NFS_392_2026_PRODAM.pdf" TargetMode="External"/><Relationship Id="rId73" Type="http://schemas.openxmlformats.org/officeDocument/2006/relationships/hyperlink" Target="https://www.mpam.mp.br/images-j5/DOF/2026/TRANSPARENCIA/Ordem%20Cronologica/Marco/SERVICOS/NFS_3367857_2026_ALELO.pdf" TargetMode="External"/><Relationship Id="rId78" Type="http://schemas.openxmlformats.org/officeDocument/2006/relationships/hyperlink" Target="https://www.mpam.mp.br/images-j5/DOF/2026/TRANSPARENCIA/Ordem%20Cronologica/Marco/SERVICOS/NFS_241956_2026_LINK_CARD.pdf" TargetMode="External"/><Relationship Id="rId94" Type="http://schemas.openxmlformats.org/officeDocument/2006/relationships/hyperlink" Target="https://www.mpam.mp.br/images/CT_08-2024_-_MP-PGJ_976bb.pdf" TargetMode="External"/><Relationship Id="rId99" Type="http://schemas.openxmlformats.org/officeDocument/2006/relationships/hyperlink" Target="https://www.mpam.mp.br/images/CCT_06-2022_-_MP-PGJ_b19f3.pdf" TargetMode="External"/><Relationship Id="rId101" Type="http://schemas.openxmlformats.org/officeDocument/2006/relationships/hyperlink" Target="https://www.mpam.mp.br/images/CCT_06-2022_-_MP-PGJ_b19f3.pdf" TargetMode="External"/><Relationship Id="rId122" Type="http://schemas.openxmlformats.org/officeDocument/2006/relationships/hyperlink" Target="https://www.mpam.mp.br/images-j5/DOF/2026/TRANSPARENCIA/Ordem%20Cronologica/Marco/SERVICOS/FATURA_869937002_2026_AMAZONAS_ENERGIA.pdf" TargetMode="External"/><Relationship Id="rId143" Type="http://schemas.openxmlformats.org/officeDocument/2006/relationships/hyperlink" Target="https://www.mpam.mp.br/images/CC_007-2025_67cdb.pdf" TargetMode="External"/><Relationship Id="rId148" Type="http://schemas.openxmlformats.org/officeDocument/2006/relationships/hyperlink" Target="https://www.mpam.mp.br/images-j5/DOF/2026/TRANSPARENCIA/Ordem%20Cronologica/Marco/SERVICOS/FATURA_250122718001_2025_SAAE_MANACAPURU.pdf" TargetMode="External"/><Relationship Id="rId164" Type="http://schemas.openxmlformats.org/officeDocument/2006/relationships/hyperlink" Target="https://www.mpam.mp.br/images-j5/DOF/2026/TRANSPARENCIA/Ordem%20Cronologica/Marco/SERVICOS/GUIA_01000041665010_2026_QZF3B01_DETRAN_AM.pdf" TargetMode="External"/><Relationship Id="rId169" Type="http://schemas.openxmlformats.org/officeDocument/2006/relationships/hyperlink" Target="https://www.mpam.mp.br/images-j5/DOF/2026/TRANSPARENCIA/Ordem%20Cronologica/Marco/SERVICOS/GUIA_01000041671517_2026_QZF3B71_DETRAN_AM.pdf" TargetMode="External"/><Relationship Id="rId185" Type="http://schemas.openxmlformats.org/officeDocument/2006/relationships/hyperlink" Target="https://www.mpam.mp.br/images-j5/DOF/2026/TRANSPARENCIA/Ordem%20Cronologica/Marco/SERVICOS/GUIA_01000044271617_2026_QZF2I41_DETRAN_AM.pdf" TargetMode="External"/><Relationship Id="rId4" Type="http://schemas.openxmlformats.org/officeDocument/2006/relationships/hyperlink" Target="https://www.mpam.mp.br/images/CT_15-2023_-_MP-PGJ_777a8.pdf" TargetMode="External"/><Relationship Id="rId9" Type="http://schemas.openxmlformats.org/officeDocument/2006/relationships/hyperlink" Target="https://www.mpam.mp.br/images/CT_n%C2%BA_33-MP-PGJ_94190.pdf" TargetMode="External"/><Relationship Id="rId180" Type="http://schemas.openxmlformats.org/officeDocument/2006/relationships/hyperlink" Target="https://www.mpam.mp.br/images-j5/DOF/2026/TRANSPARENCIA/Ordem%20Cronologica/Marco/SERVICOS/FATURA_86993702_2026_AMAZONAS_ENERGIA.pdf" TargetMode="External"/><Relationship Id="rId210" Type="http://schemas.openxmlformats.org/officeDocument/2006/relationships/hyperlink" Target="https://www.mpam.mp.br/images/CT_15-2022_-_MP-PGJ_c1f21.pdf" TargetMode="External"/><Relationship Id="rId215" Type="http://schemas.openxmlformats.org/officeDocument/2006/relationships/hyperlink" Target="https://www.mpam.mp.br/images-j5/DOF/2026/TRANSPARENCIA/Ordem%20Cronologica/Marco/SERVICOS/GUIA_01000047224610_2026_NOP4243_DETRAN_AM.pdf" TargetMode="External"/><Relationship Id="rId236" Type="http://schemas.openxmlformats.org/officeDocument/2006/relationships/hyperlink" Target="https://www.mpam.mp.br/images-j5/DOF/2026/TRANSPARENCIA/Ordem%20Cronologica/Marco/SERVICOS/GUIA_01000047301215_2026_PHV8598_DETRAN_AM.pdf" TargetMode="External"/><Relationship Id="rId26" Type="http://schemas.openxmlformats.org/officeDocument/2006/relationships/hyperlink" Target="https://www.mpam.mp.br/images/Contratos/2023/Contrato/CT_04-2023_-_MP-PGJ.pdf_ee471.pdf" TargetMode="External"/><Relationship Id="rId231" Type="http://schemas.openxmlformats.org/officeDocument/2006/relationships/hyperlink" Target="https://www.mpam.mp.br/images-j5/DOF/2026/TRANSPARENCIA/Ordem%20Cronologica/Marco/SERVICOS/GUIA_01000047280510_2026_OAA3108_DETRAN_AM.pdf" TargetMode="External"/><Relationship Id="rId47" Type="http://schemas.openxmlformats.org/officeDocument/2006/relationships/hyperlink" Target="https://www.mpam.mp.br/images-j5/DOF/2026/TRANSPARENCIA/Ordem%20Cronologica/Marco/SERVICOS/NFS_231_2026_GIBBOR.pdf" TargetMode="External"/><Relationship Id="rId68" Type="http://schemas.openxmlformats.org/officeDocument/2006/relationships/hyperlink" Target="https://www.mpam.mp.br/images-j5/DOF/2026/TRANSPARENCIA/Ordem%20Cronologica/Marco/SERVICOS/NFS_54711_2026_MODULO.pdf" TargetMode="External"/><Relationship Id="rId89" Type="http://schemas.openxmlformats.org/officeDocument/2006/relationships/hyperlink" Target="https://www.mpam.mp.br/images/CT_24-2023_-_MP-PGJ_933fa.pdf" TargetMode="External"/><Relationship Id="rId112" Type="http://schemas.openxmlformats.org/officeDocument/2006/relationships/hyperlink" Target="https://www.mpam.mp.br/images-j5/DOF/2026/TRANSPARENCIA/Ordem%20Cronologica/Marco/LOCACOES/FATURA_7233442639480_2026_COSAMA_CAREIRO_DA_VARZEA.pdf" TargetMode="External"/><Relationship Id="rId133" Type="http://schemas.openxmlformats.org/officeDocument/2006/relationships/hyperlink" Target="https://www.mpam.mp.br/images-j5/DOF/2026/TRANSPARENCIA/Ordem%20Cronologica/Marco/SERVICOS/FATURA_723344335362802_2026_COSAMA_CAREIRO_DA_VARZEA.pdf" TargetMode="External"/><Relationship Id="rId154" Type="http://schemas.openxmlformats.org/officeDocument/2006/relationships/hyperlink" Target="https://www.mpam.mp.br/images-j5/DOF/2026/TRANSPARENCIA/Ordem%20Cronologica/Marco/SERVICOS/FATURA_250122718007_2025_SAAE_MANACAPURU.pdf" TargetMode="External"/><Relationship Id="rId175" Type="http://schemas.openxmlformats.org/officeDocument/2006/relationships/hyperlink" Target="https://www.mpam.mp.br/images-j5/DOF/2026/TRANSPARENCIA/Ordem%20Cronologica/Marco/SERVICOS/GUIA_01000041680818_2026_QZF3C71_DETRAN_AM.pdf" TargetMode="External"/><Relationship Id="rId196" Type="http://schemas.openxmlformats.org/officeDocument/2006/relationships/hyperlink" Target="https://www.mpam.mp.br/images-j5/DOF/2026/TRANSPARENCIA/Ordem%20Cronologica/Marco/SERVICOS/GUIA_01000044275817_2026_QZF2J31_DETRAN_AM.pdf," TargetMode="External"/><Relationship Id="rId200" Type="http://schemas.openxmlformats.org/officeDocument/2006/relationships/hyperlink" Target="https://www.mpam.mp.br/images-j5/DOF/2026/TRANSPARENCIA/Ordem%20Cronologica/Marco/SERVICOS/GUIA_01000044276813_2026_QZF5C81_DETRAN_AM.pdf" TargetMode="External"/><Relationship Id="rId16" Type="http://schemas.openxmlformats.org/officeDocument/2006/relationships/hyperlink" Target="https://www.mpam.mp.br/images/CT_n.%C2%BA_002-2025_-_MP-PGJ_aed9a.pdf" TargetMode="External"/><Relationship Id="rId221" Type="http://schemas.openxmlformats.org/officeDocument/2006/relationships/hyperlink" Target="https://www.mpam.mp.br/images-j5/DOF/2026/TRANSPARENCIA/Ordem%20Cronologica/Marco/SERVICOS/GUIA_01000047256813_2026_PHR6148_DETRAN_AM.pdf" TargetMode="External"/><Relationship Id="rId242" Type="http://schemas.openxmlformats.org/officeDocument/2006/relationships/printerSettings" Target="../printerSettings/printerSettings1.bin"/><Relationship Id="rId37" Type="http://schemas.openxmlformats.org/officeDocument/2006/relationships/hyperlink" Target="https://www.mpam.mp.br/images/Contratos/2023/Contrato/CT_04-2023_-_MP-PGJ.pdf_ee471.pdf" TargetMode="External"/><Relationship Id="rId58" Type="http://schemas.openxmlformats.org/officeDocument/2006/relationships/hyperlink" Target="https://www.mpam.mp.br/images-j5/DOF/2026/TRANSPARENCIA/Ordem%20Cronologica/Marco/SERVICOS/FATURA_2718949_2026_PRIME.pdf" TargetMode="External"/><Relationship Id="rId79" Type="http://schemas.openxmlformats.org/officeDocument/2006/relationships/hyperlink" Target="https://www.mpam.mp.br/images-j5/DOF/2026/TRANSPARENCIA/Ordem%20Cronologica/Marco/SERVICOS/NFS_252_2026_CASA_NOVA.pdf" TargetMode="External"/><Relationship Id="rId102" Type="http://schemas.openxmlformats.org/officeDocument/2006/relationships/hyperlink" Target="https://www.mpam.mp.br/images/CCT_06-2022_-_MP-PGJ_b19f3.pdf" TargetMode="External"/><Relationship Id="rId123" Type="http://schemas.openxmlformats.org/officeDocument/2006/relationships/hyperlink" Target="https://www.mpam.mp.br/images/CCT_06-2022_-_MP-PGJ_b19f3.pdf" TargetMode="External"/><Relationship Id="rId144" Type="http://schemas.openxmlformats.org/officeDocument/2006/relationships/hyperlink" Target="https://www.mpam.mp.br/images/CC_007-2025_67cdb.pdf" TargetMode="External"/><Relationship Id="rId90" Type="http://schemas.openxmlformats.org/officeDocument/2006/relationships/hyperlink" Target="https://www.mpam.mp.br/images/CT_n%C2%BA_10-2020-MP-PGJ_d98a6.pdf" TargetMode="External"/><Relationship Id="rId165" Type="http://schemas.openxmlformats.org/officeDocument/2006/relationships/hyperlink" Target="https://www.mpam.mp.br/images-j5/DOF/2026/TRANSPARENCIA/Ordem%20Cronologica/Marco/SERVICOS/GUIA_01000041666912_2026_QZF3B21_DETRAN_AM.pdf" TargetMode="External"/><Relationship Id="rId186" Type="http://schemas.openxmlformats.org/officeDocument/2006/relationships/hyperlink" Target="https://www.mpam.mp.br/images-j5/DOF/2026/TRANSPARENCIA/Ordem%20Cronologica/Marco/SERVICOS/GUIA_01000044272010_2026_QZF2I51_DETRAN_AM.pdf" TargetMode="External"/><Relationship Id="rId211" Type="http://schemas.openxmlformats.org/officeDocument/2006/relationships/hyperlink" Target="https://www.mpam.mp.br/images/CT_15-2022_-_MP-PGJ_c1f21.pdf" TargetMode="External"/><Relationship Id="rId232" Type="http://schemas.openxmlformats.org/officeDocument/2006/relationships/hyperlink" Target="https://www.mpam.mp.br/images-j5/DOF/2026/TRANSPARENCIA/Ordem%20Cronologica/Marco/SERVICOS/GUIA_01000047282016_2026_OAA3148_DETRAN_AM.pdf" TargetMode="External"/><Relationship Id="rId27" Type="http://schemas.openxmlformats.org/officeDocument/2006/relationships/hyperlink" Target="https://www.mpam.mp.br/images/CT_23-2024_-_MP-PGJ_88c32.pdf" TargetMode="External"/><Relationship Id="rId48" Type="http://schemas.openxmlformats.org/officeDocument/2006/relationships/hyperlink" Target="https://www.mpam.mp.br/images-j5/DOF/2026/TRANSPARENCIA/Ordem%20Cronologica/Marco/SERVICOS/NFS_231_2026_GIBBOR.pdf" TargetMode="External"/><Relationship Id="rId69" Type="http://schemas.openxmlformats.org/officeDocument/2006/relationships/hyperlink" Target="https://www.mpam.mp.br/images-j5/DOF/2026/TRANSPARENCIA/Ordem%20Cronologica/Marco/SERVICOS/NFS_45_2026_ANA.pdf" TargetMode="External"/><Relationship Id="rId113" Type="http://schemas.openxmlformats.org/officeDocument/2006/relationships/hyperlink" Target="https://www.mpam.mp.br/images-j5/DOF/2026/TRANSPARENCIA/Ordem%20Cronologica/Marco/SERVICOS/NFS_1553_2026_ACESSO.pdf" TargetMode="External"/><Relationship Id="rId134" Type="http://schemas.openxmlformats.org/officeDocument/2006/relationships/hyperlink" Target="https://www.mpam.mp.br/images-j5/DOF/2026/TRANSPARENCIA/Ordem%20Cronologica/Marco/SERVICOS/FATURA_723344335269502_2026_COSAMA_TABATINGA.pdf" TargetMode="External"/><Relationship Id="rId80" Type="http://schemas.openxmlformats.org/officeDocument/2006/relationships/hyperlink" Target="https://www.mpam.mp.br/images-j5/DOF/2026/TRANSPARENCIA/Ordem%20Cronologica/Marco/SERVICOS/FATURA_174862065_032026_PREVILEMOS.pdf" TargetMode="External"/><Relationship Id="rId155" Type="http://schemas.openxmlformats.org/officeDocument/2006/relationships/hyperlink" Target="https://www.mpam.mp.br/images/CT_27-2024_-_MP-PGJ_e0a09.pdf" TargetMode="External"/><Relationship Id="rId176" Type="http://schemas.openxmlformats.org/officeDocument/2006/relationships/hyperlink" Target="https://www.mpam.mp.br/images-j5/DOF/2026/TRANSPARENCIA/Ordem%20Cronologica/Marco/SERVICOS/GUIA_01000041682217_2026_QZF2H01_DETRAN_AM.pdf" TargetMode="External"/><Relationship Id="rId197" Type="http://schemas.openxmlformats.org/officeDocument/2006/relationships/hyperlink" Target="https://www.mpam.mp.br/images-j5/DOF/2026/TRANSPARENCIA/Ordem%20Cronologica/Marco/SERVICOS/GUIA_01000044276210_2026_QZF2J41_DETRAN_AM.pdf" TargetMode="External"/><Relationship Id="rId201" Type="http://schemas.openxmlformats.org/officeDocument/2006/relationships/hyperlink" Target="https://www.mpam.mp.br/images-j5/DOF/2026/TRANSPARENCIA/Ordem%20Cronologica/Marco/SERVICOS/GUIA_01000044277410_2026_QZF9F41_DETRAN_AM.pdf" TargetMode="External"/><Relationship Id="rId222" Type="http://schemas.openxmlformats.org/officeDocument/2006/relationships/hyperlink" Target="https://www.mpam.mp.br/images-j5/DOF/2026/TRANSPARENCIA/Ordem%20Cronologica/Marco/SERVICOS/GUIA_01000047260110_2026_PHR6168_DETRAN_AM.pdf" TargetMode="External"/><Relationship Id="rId243" Type="http://schemas.openxmlformats.org/officeDocument/2006/relationships/drawing" Target="../drawings/drawing1.xml"/><Relationship Id="rId17" Type="http://schemas.openxmlformats.org/officeDocument/2006/relationships/hyperlink" Target="https://www.mpam.mp.br/images/CT_n.%C2%BA_002-2025_-_MP-PGJ_aed9a.pdf" TargetMode="External"/><Relationship Id="rId38" Type="http://schemas.openxmlformats.org/officeDocument/2006/relationships/hyperlink" Target="https://www.mpam.mp.br/images/CT_n%C2%BA_035-2021-MP-PGJ_8bef6.pdf" TargetMode="External"/><Relationship Id="rId59" Type="http://schemas.openxmlformats.org/officeDocument/2006/relationships/hyperlink" Target="https://www.mpam.mp.br/images-j5/DOF/2026/TRANSPARENCIA/Ordem%20Cronologica/Marco/SERVICOS/NFS_55314_2026_LOGIC.pdf" TargetMode="External"/><Relationship Id="rId103" Type="http://schemas.openxmlformats.org/officeDocument/2006/relationships/hyperlink" Target="https://www.mpam.mp.br/images/CCT_06-2022_-_MP-PGJ_b19f3.pdf" TargetMode="External"/><Relationship Id="rId124" Type="http://schemas.openxmlformats.org/officeDocument/2006/relationships/hyperlink" Target="https://www.mpam.mp.br/images/CCT_06-2022_-_MP-PGJ_b19f3.pdf" TargetMode="External"/><Relationship Id="rId70" Type="http://schemas.openxmlformats.org/officeDocument/2006/relationships/hyperlink" Target="https://www.mpam.mp.br/images-j5/DOF/2026/TRANSPARENCIA/Ordem%20Cronologica/Marco/SERVICOS/NFS_926_2026_2KS.pdf" TargetMode="External"/><Relationship Id="rId91" Type="http://schemas.openxmlformats.org/officeDocument/2006/relationships/hyperlink" Target="https://www.mpam.mp.br/images/CT_23-2024_-_MP-PGJ_88c32.pdf" TargetMode="External"/><Relationship Id="rId145" Type="http://schemas.openxmlformats.org/officeDocument/2006/relationships/hyperlink" Target="https://www.mpam.mp.br/images/CC_007-2025_67cdb.pdf" TargetMode="External"/><Relationship Id="rId166" Type="http://schemas.openxmlformats.org/officeDocument/2006/relationships/hyperlink" Target="https://www.mpam.mp.br/images-j5/DOF/2026/TRANSPARENCIA/Ordem%20Cronologica/Marco/SERVICOS/GUIA_01000041668214_2026_QZF3B31_DETRAN_AM.pdf" TargetMode="External"/><Relationship Id="rId187" Type="http://schemas.openxmlformats.org/officeDocument/2006/relationships/hyperlink" Target="https://www.mpam.mp.br/images-j5/DOF/2026/TRANSPARENCIA/Ordem%20Cronologica/Marco/SERVICOS/GUIA_01000044272419_2026_QZF2I61_DETRAN_AM.pdf" TargetMode="External"/><Relationship Id="rId1" Type="http://schemas.openxmlformats.org/officeDocument/2006/relationships/hyperlink" Target="https://www.mpam.mp.br/images/CT_19-2024_-_MP-PGJ_419d8.pdf" TargetMode="External"/><Relationship Id="rId212" Type="http://schemas.openxmlformats.org/officeDocument/2006/relationships/hyperlink" Target="https://www.mpam.mp.br/images-j5/DOF/2026/TRANSPARENCIA/Ordem%20Cronologica/Marco/SERVICOS/NFS_009_2026_CREDENCIAL.pdf" TargetMode="External"/><Relationship Id="rId233" Type="http://schemas.openxmlformats.org/officeDocument/2006/relationships/hyperlink" Target="https://www.mpam.mp.br/images-j5/DOF/2026/TRANSPARENCIA/Ordem%20Cronologica/Marco/SERVICOS/GUIA_01000047283810_2026_QZD8B98_DETRAN_AM.pdf" TargetMode="External"/><Relationship Id="rId28" Type="http://schemas.openxmlformats.org/officeDocument/2006/relationships/hyperlink" Target="https://www.mpam.mp.br/images/CT_23-2024_-_MP-PGJ_88c32.pdf" TargetMode="External"/><Relationship Id="rId49" Type="http://schemas.openxmlformats.org/officeDocument/2006/relationships/hyperlink" Target="https://www.mpam.mp.br/images-j5/DOF/2026/TRANSPARENCIA/Ordem%20Cronologica/Marco/SERVICOS/NFS_230742_022026_SAAE_ITACOATIARA.pdf" TargetMode="External"/><Relationship Id="rId114" Type="http://schemas.openxmlformats.org/officeDocument/2006/relationships/hyperlink" Target="https://www.mpam.mp.br/images/CCT_n%C2%BA_01-2024-MP-PGJ_88e7c.pdf" TargetMode="External"/><Relationship Id="rId60" Type="http://schemas.openxmlformats.org/officeDocument/2006/relationships/hyperlink" Target="https://www.mpam.mp.br/images-j5/DOF/2026/TRANSPARENCIA/Ordem%20Cronologica/Marco/SERVICOS/FATURA_03_2026_MBM.pdf" TargetMode="External"/><Relationship Id="rId81" Type="http://schemas.openxmlformats.org/officeDocument/2006/relationships/hyperlink" Target="https://www.mpam.mp.br/images-j5/DOF/2026/TRANSPARENCIA/Ordem%20Cronologica/Marco/SERVICOS/NFS_146_2026_SERVIX.pdf" TargetMode="External"/><Relationship Id="rId135" Type="http://schemas.openxmlformats.org/officeDocument/2006/relationships/hyperlink" Target="https://www.mpam.mp.br/images-j5/DOF/2026/TRANSPARENCIA/Ordem%20Cronologica/Marco/SERVICOS/NFS_330_2026_FACHINELI.pdf" TargetMode="External"/><Relationship Id="rId156" Type="http://schemas.openxmlformats.org/officeDocument/2006/relationships/hyperlink" Target="https://www.mpam.mp.br/images-j5/DOF/2026/TRANSPARENCIA/Ordem%20Cronologica/Marco/SERVICOS/FATURA_869937001_2026_AMAZONAS_ENERGIA.pdf" TargetMode="External"/><Relationship Id="rId177" Type="http://schemas.openxmlformats.org/officeDocument/2006/relationships/hyperlink" Target="https://www.mpam.mp.br/images-j5/DOF/2026/TRANSPARENCIA/Ordem%20Cronologica/Marco/SERVICOS/GUIA_01000041683418_2026_QZF2H11_DETRAN_AM.pdf" TargetMode="External"/><Relationship Id="rId198" Type="http://schemas.openxmlformats.org/officeDocument/2006/relationships/hyperlink" Target="https://www.mpam.mp.br/images-j5/DOF/2026/TRANSPARENCIA/Ordem%20Cronologica/Marco/SERVICOS/GUIA_01000044276317_2026_QZF2J51_DETRAN_AM.pdf" TargetMode="External"/><Relationship Id="rId202" Type="http://schemas.openxmlformats.org/officeDocument/2006/relationships/hyperlink" Target="https://www.mpam.mp.br/images-j5/DOF/2026/TRANSPARENCIA/Ordem%20Cronologica/Marco/SERVICOS/NFS_1252_2026_PRODAM.pdf" TargetMode="External"/><Relationship Id="rId223" Type="http://schemas.openxmlformats.org/officeDocument/2006/relationships/hyperlink" Target="https://www.mpam.mp.br/images-j5/DOF/2026/TRANSPARENCIA/Ordem%20Cronologica/Marco/SERVICOS/GUIA_01000047262317_2026_TAB4H88_DETRAN_AM.pdf" TargetMode="External"/><Relationship Id="rId18" Type="http://schemas.openxmlformats.org/officeDocument/2006/relationships/hyperlink" Target="https://www.mpam.mp.br/images/Contratos/2022/Contrato/CT_25-2022_-_MP-PGJ_8363e.pdf" TargetMode="External"/><Relationship Id="rId39" Type="http://schemas.openxmlformats.org/officeDocument/2006/relationships/hyperlink" Target="https://www.mpam.mp.br/images/CT_n%C2%BA_035-2021-MP-PGJ_8bef6.pdf" TargetMode="External"/><Relationship Id="rId50" Type="http://schemas.openxmlformats.org/officeDocument/2006/relationships/hyperlink" Target="https://www.mpam.mp.br/images-j5/DOF/2026/TRANSPARENCIA/Ordem%20Cronologica/Marco/SERVICOS/NFS_787_2026_FIOS.pdf" TargetMode="External"/><Relationship Id="rId104" Type="http://schemas.openxmlformats.org/officeDocument/2006/relationships/hyperlink" Target="https://www.mpam.mp.br/images/1%C2%BA_TA_ao_CT_008-2025_5e850.pdf" TargetMode="External"/><Relationship Id="rId125" Type="http://schemas.openxmlformats.org/officeDocument/2006/relationships/hyperlink" Target="https://www.mpam.mp.br/images/CCT_06-2022_-_MP-PGJ_b19f3.pdf" TargetMode="External"/><Relationship Id="rId146" Type="http://schemas.openxmlformats.org/officeDocument/2006/relationships/hyperlink" Target="https://www.mpam.mp.br/images/CC_007-2025_67cdb.pdf" TargetMode="External"/><Relationship Id="rId167" Type="http://schemas.openxmlformats.org/officeDocument/2006/relationships/hyperlink" Target="https://www.mpam.mp.br/images-j5/DOF/2026/TRANSPARENCIA/Ordem%20Cronologica/Marco/SERVICOS/GUIA_01000041669210_2026_QZF3B41_DETRAN_AM.pdf" TargetMode="External"/><Relationship Id="rId188" Type="http://schemas.openxmlformats.org/officeDocument/2006/relationships/hyperlink" Target="https://www.mpam.mp.br/images-j5/DOF/2026/TRANSPARENCIA/Ordem%20Cronologica/Marco/SERVICOS/GUIA_01000044272613_2026_QZF2I71_DETRAN_AM.pdf" TargetMode="External"/><Relationship Id="rId71" Type="http://schemas.openxmlformats.org/officeDocument/2006/relationships/hyperlink" Target="https://www.mpam.mp.br/images-j5/DOF/2026/TRANSPARENCIA/Ordem%20Cronologica/Marco/SERVICOS/BOLETO_8307115180_CREA_AM.pdf" TargetMode="External"/><Relationship Id="rId92" Type="http://schemas.openxmlformats.org/officeDocument/2006/relationships/hyperlink" Target="https://www.mpam.mp.br/images/CT_23-2024_-_MP-PGJ_88c32.pdf" TargetMode="External"/><Relationship Id="rId213" Type="http://schemas.openxmlformats.org/officeDocument/2006/relationships/hyperlink" Target="https://www.mpam.mp.br/images-j5/DCCON/2026/CONTRATOS/CT%20010-2026.pdf" TargetMode="External"/><Relationship Id="rId234" Type="http://schemas.openxmlformats.org/officeDocument/2006/relationships/hyperlink" Target="https://www.mpam.mp.br/images-j5/DOF/2026/TRANSPARENCIA/Ordem%20Cronologica/Marco/SERVICOS/GUIA_01000047294812_2026_QZD8C18_DETRAN_AM.pdf" TargetMode="External"/><Relationship Id="rId2" Type="http://schemas.openxmlformats.org/officeDocument/2006/relationships/hyperlink" Target="https://www.mpam.mp.br/images/CC_005-2025_fe9a8.pdf" TargetMode="External"/><Relationship Id="rId29" Type="http://schemas.openxmlformats.org/officeDocument/2006/relationships/hyperlink" Target="https://www.mpam.mp.br/images/CT_020-2025_b9814.pdf" TargetMode="External"/><Relationship Id="rId40" Type="http://schemas.openxmlformats.org/officeDocument/2006/relationships/hyperlink" Target="https://www.mpam.mp.br/images-j5/DOF/2026/TRANSPARENCIA/Ordem%20Cronologica/Marco/SERVICOS/NFS_86_2025_VIA.pdf" TargetMode="External"/><Relationship Id="rId115" Type="http://schemas.openxmlformats.org/officeDocument/2006/relationships/hyperlink" Target="https://www.mpam.mp.br/images-j5/DOF/2026/TRANSPARENCIA/Ordem%20Cronologica/Marco/SERVICOS/FATURA_16062_2026_CERRADO.pdf" TargetMode="External"/><Relationship Id="rId136" Type="http://schemas.openxmlformats.org/officeDocument/2006/relationships/hyperlink" Target="https://www.mpam.mp.br/images-j5/DOF/2026/TRANSPARENCIA/Ordem%20Cronologica/Marco/SERVICOS/NFS_330_2026_FACHINELI.pdf" TargetMode="External"/><Relationship Id="rId157" Type="http://schemas.openxmlformats.org/officeDocument/2006/relationships/hyperlink" Target="https://www.mpam.mp.br/images-j5/DOF/2026/TRANSPARENCIA/Ordem%20Cronologica/Marco/SERVICOS/FATURA_723344347221202_2026_COSAMA_CARAUARI.pdf" TargetMode="External"/><Relationship Id="rId178" Type="http://schemas.openxmlformats.org/officeDocument/2006/relationships/hyperlink" Target="https://www.mpam.mp.br/images-j5/DOF/2026/TRANSPARENCIA/Ordem%20Cronologica/Marco/SERVICOS/GUIA_01000041684511_2026_QZF2H21_DETRAN_AM.pdf" TargetMode="External"/><Relationship Id="rId61" Type="http://schemas.openxmlformats.org/officeDocument/2006/relationships/hyperlink" Target="https://www.mpam.mp.br/images-j5/DOF/2026/TRANSPARENCIA/Ordem%20Cronologica/Marco/SERVICOS/NFS_506_2025_EYES.pdf" TargetMode="External"/><Relationship Id="rId82" Type="http://schemas.openxmlformats.org/officeDocument/2006/relationships/hyperlink" Target="https://www.mpam.mp.br/images-j5/DOF/2026/TRANSPARENCIA/Ordem%20Cronologica/Marco/SERVICOS/NFS_147_2026_SERVIX.pdf" TargetMode="External"/><Relationship Id="rId199" Type="http://schemas.openxmlformats.org/officeDocument/2006/relationships/hyperlink" Target="https://www.mpam.mp.br/images-j5/DOF/2026/TRANSPARENCIA/Ordem%20Cronologica/Marco/SERVICOS/GUIA_01000044276619_2026_QZF2J61_DETRAN_AM.pdf" TargetMode="External"/><Relationship Id="rId203" Type="http://schemas.openxmlformats.org/officeDocument/2006/relationships/hyperlink" Target="https://www.mpam.mp.br/images-j5/DOF/2026/TRANSPARENCIA/Ordem%20Cronologica/Marco/SERVICOS/NFS_119_2026_%20A_S_PINTO.pdf" TargetMode="External"/><Relationship Id="rId19" Type="http://schemas.openxmlformats.org/officeDocument/2006/relationships/hyperlink" Target="https://www.mpam.mp.br/images/CT_08-2024_-_MP-PGJ_976bb.pdf" TargetMode="External"/><Relationship Id="rId224" Type="http://schemas.openxmlformats.org/officeDocument/2006/relationships/hyperlink" Target="https://www.mpam.mp.br/images-j5/DOF/2026/TRANSPARENCIA/Ordem%20Cronologica/Marco/SERVICOS/GUIA_01000047268110_2026_TAB4H98_DETRAN_AM.pdf" TargetMode="External"/><Relationship Id="rId30" Type="http://schemas.openxmlformats.org/officeDocument/2006/relationships/hyperlink" Target="https://www.mpam.mp.br/images/CT_22-2023_-_MP-PGJ_e60b0.pdf" TargetMode="External"/><Relationship Id="rId105" Type="http://schemas.openxmlformats.org/officeDocument/2006/relationships/hyperlink" Target="https://www.mpam.mp.br/images-j5/DOF/2026/TRANSPARENCIA/Ordem%20Cronologica/Marco/LOCACOES/NFS_50484_2026_VR.pdf" TargetMode="External"/><Relationship Id="rId126" Type="http://schemas.openxmlformats.org/officeDocument/2006/relationships/hyperlink" Target="https://www.mpam.mp.br/images/CCT_06-2022_-_MP-PGJ_b19f3.pdf" TargetMode="External"/><Relationship Id="rId147" Type="http://schemas.openxmlformats.org/officeDocument/2006/relationships/hyperlink" Target="https://www.mpam.mp.br/images/CC_007-2025_67cdb.pdf" TargetMode="External"/><Relationship Id="rId168" Type="http://schemas.openxmlformats.org/officeDocument/2006/relationships/hyperlink" Target="https://www.mpam.mp.br/images-j5/DOF/2026/TRANSPARENCIA/Ordem%20Cronologica/Marco/SERVICOS/GUIA_01000041669911_2026_QZF3B61_DETRAN_AM.pdf" TargetMode="External"/><Relationship Id="rId51" Type="http://schemas.openxmlformats.org/officeDocument/2006/relationships/hyperlink" Target="https://www.mpam.mp.br/images-j5/DOF/2026/TRANSPARENCIA/Ordem%20Cronologica/Marco/SERVICOS/NFS_25_2026_G.pdf" TargetMode="External"/><Relationship Id="rId72" Type="http://schemas.openxmlformats.org/officeDocument/2006/relationships/hyperlink" Target="https://www.mpam.mp.br/images-j5/DOF/2026/TRANSPARENCIA/Ordem%20Cronologica/Marco/SERVICOS/BOLETO_8307117548_CREA_AM.pdf" TargetMode="External"/><Relationship Id="rId93" Type="http://schemas.openxmlformats.org/officeDocument/2006/relationships/hyperlink" Target="https://www.mpam.mp.br/images/CT_019-2025_e6af8.pdf" TargetMode="External"/><Relationship Id="rId189" Type="http://schemas.openxmlformats.org/officeDocument/2006/relationships/hyperlink" Target="https://www.mpam.mp.br/images-j5/DOF/2026/TRANSPARENCIA/Ordem%20Cronologica/Marco/SERVICOS/GUIA_01000044272710_2026_QZF2J81_DETRAN_AM.pdf" TargetMode="External"/><Relationship Id="rId3" Type="http://schemas.openxmlformats.org/officeDocument/2006/relationships/hyperlink" Target="https://www.mpam.mp.br/images/CT_15-2023_-_MP-PGJ_777a8.pdf" TargetMode="External"/><Relationship Id="rId214" Type="http://schemas.openxmlformats.org/officeDocument/2006/relationships/hyperlink" Target="https://www.mpam.mp.br/images-j5/DOF/2026/TRANSPARENCIA/Ordem%20Cronologica/Marco/SERVICOS/GUIA_01000047221416_2026_TAH7J73_DETRAN_AM.pdf" TargetMode="External"/><Relationship Id="rId235" Type="http://schemas.openxmlformats.org/officeDocument/2006/relationships/hyperlink" Target="https://www.mpam.mp.br/images-j5/DOF/2026/TRANSPARENCIA/Ordem%20Cronologica/Marco/SERVICOS/GUIA_01000047296416_2026_QZD8H08_DETRAN_AM.pdf" TargetMode="External"/><Relationship Id="rId116" Type="http://schemas.openxmlformats.org/officeDocument/2006/relationships/hyperlink" Target="https://www.mpam.mp.br/images-j5/DOF/2026/TRANSPARENCIA/Ordem%20Cronologica/Marco/SERVICOS/FATURA_16062_2026_CERRADO.pdf" TargetMode="External"/><Relationship Id="rId137" Type="http://schemas.openxmlformats.org/officeDocument/2006/relationships/hyperlink" Target="https://www.mpam.mp.br/images/CT_09-2024_-_MP-PGJ_8d95f.pdf" TargetMode="External"/><Relationship Id="rId158" Type="http://schemas.openxmlformats.org/officeDocument/2006/relationships/hyperlink" Target="https://www.mpam.mp.br/images/CCT_06-2022_-_MP-PGJ_b19f3.pdf" TargetMode="External"/><Relationship Id="rId20" Type="http://schemas.openxmlformats.org/officeDocument/2006/relationships/hyperlink" Target="https://www.mpam.mp.br/images/Contratos/2022/Carta_Contrato/CC_05-2022_MP_-_PGJ_596f4.pdf" TargetMode="External"/><Relationship Id="rId41" Type="http://schemas.openxmlformats.org/officeDocument/2006/relationships/hyperlink" Target="https://www.mpam.mp.br/images-j5/DOF/2026/TRANSPARENCIA/Ordem%20Cronologica/Marco/SERVICOS/NFS_86_2025_VIA.pdf" TargetMode="External"/><Relationship Id="rId62" Type="http://schemas.openxmlformats.org/officeDocument/2006/relationships/hyperlink" Target="https://www.mpam.mp.br/images-j5/DOF/2026/TRANSPARENCIA/Ordem%20Cronologica/Marco/SERVICOS/NFS_1758_2026_EYES.pdf" TargetMode="External"/><Relationship Id="rId83" Type="http://schemas.openxmlformats.org/officeDocument/2006/relationships/hyperlink" Target="https://www.mpam.mp.br/images-j5/DOF/2026/TRANSPARENCIA/Ordem%20Cronologica/Marco/SERVICOS/FATURA_84230_2026_CORREIOS.pdf" TargetMode="External"/><Relationship Id="rId179" Type="http://schemas.openxmlformats.org/officeDocument/2006/relationships/hyperlink" Target="https://www.mpam.mp.br/images-j5/DOF/2026/TRANSPARENCIA/Ordem%20Cronologica/Marco/SERVICOS/FATURA_86993701_2026_AMAZONAS_ENERGIA.pdf" TargetMode="External"/><Relationship Id="rId190" Type="http://schemas.openxmlformats.org/officeDocument/2006/relationships/hyperlink" Target="https://www.mpam.mp.br/images-j5/DOF/2026/TRANSPARENCIA/Ordem%20Cronologica/Marco/SERVICOS/GUIA_01000044272915_2026_QZF2J91_DETRAN_AM.pdf" TargetMode="External"/><Relationship Id="rId204" Type="http://schemas.openxmlformats.org/officeDocument/2006/relationships/hyperlink" Target="https://www.mpam.mp.br/images-j5/DOF/2026/TRANSPARENCIA/Ordem%20Cronologica/Marco/SERVICOS/NFS_989_2026_4DEAL.pdf" TargetMode="External"/><Relationship Id="rId225" Type="http://schemas.openxmlformats.org/officeDocument/2006/relationships/hyperlink" Target="https://www.mpam.mp.br/images-j5/DOF/2026/TRANSPARENCIA/Ordem%20Cronologica/Marco/SERVICOS/GUIA_01000047269710_2026_TRY0H38_DETRAN_AM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6F3F9A-22A7-48AB-B765-C75690FCBFE9}">
  <dimension ref="A1:N256"/>
  <sheetViews>
    <sheetView tabSelected="1" zoomScale="85" zoomScaleNormal="85" zoomScaleSheetLayoutView="80" workbookViewId="0">
      <selection activeCell="A2" sqref="A2:M2"/>
    </sheetView>
  </sheetViews>
  <sheetFormatPr defaultRowHeight="15"/>
  <cols>
    <col min="1" max="1" width="13.7109375" customWidth="1"/>
    <col min="2" max="2" width="14.7109375" customWidth="1"/>
    <col min="3" max="3" width="19.140625" customWidth="1"/>
    <col min="4" max="4" width="45.28515625" customWidth="1"/>
    <col min="5" max="5" width="29.5703125" style="2" customWidth="1"/>
    <col min="6" max="6" width="22.140625" style="3" customWidth="1"/>
    <col min="7" max="7" width="16.42578125" bestFit="1" customWidth="1"/>
    <col min="8" max="8" width="11" hidden="1" customWidth="1"/>
    <col min="9" max="9" width="15.5703125" hidden="1" customWidth="1"/>
    <col min="10" max="10" width="17" bestFit="1" customWidth="1"/>
    <col min="11" max="11" width="17.42578125" customWidth="1"/>
    <col min="12" max="12" width="15.5703125" customWidth="1"/>
    <col min="13" max="13" width="12.7109375" bestFit="1" customWidth="1"/>
    <col min="14" max="14" width="14.42578125" customWidth="1"/>
    <col min="16" max="16" width="10.85546875" bestFit="1" customWidth="1"/>
    <col min="17" max="17" width="10.5703125" bestFit="1" customWidth="1"/>
  </cols>
  <sheetData>
    <row r="1" spans="1:13" ht="77.099999999999994" customHeight="1">
      <c r="C1" s="1"/>
      <c r="D1" s="1"/>
      <c r="G1" s="4"/>
      <c r="H1" s="4"/>
      <c r="I1" s="4"/>
      <c r="J1" s="1"/>
    </row>
    <row r="2" spans="1:13" ht="18" customHeight="1">
      <c r="A2" s="53" t="s">
        <v>568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</row>
    <row r="3" spans="1:13" ht="20.25" customHeight="1">
      <c r="A3" s="54" t="s">
        <v>0</v>
      </c>
      <c r="B3" s="54"/>
      <c r="C3" s="54"/>
      <c r="D3" s="54"/>
      <c r="E3" s="54"/>
      <c r="G3" s="4"/>
      <c r="H3" s="4"/>
      <c r="I3" s="4"/>
      <c r="J3" s="1"/>
    </row>
    <row r="4" spans="1:13" ht="15" customHeight="1"/>
    <row r="5" spans="1:13" ht="18" customHeight="1">
      <c r="A5" s="55" t="s">
        <v>1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</row>
    <row r="6" spans="1:13" ht="31.5" customHeight="1">
      <c r="A6" s="5" t="s">
        <v>2</v>
      </c>
      <c r="B6" s="5" t="s">
        <v>3</v>
      </c>
      <c r="C6" s="6" t="s">
        <v>4</v>
      </c>
      <c r="D6" s="6" t="s">
        <v>5</v>
      </c>
      <c r="E6" s="5" t="s">
        <v>6</v>
      </c>
      <c r="F6" s="5" t="s">
        <v>7</v>
      </c>
      <c r="G6" s="5" t="s">
        <v>8</v>
      </c>
      <c r="H6" s="7" t="s">
        <v>9</v>
      </c>
      <c r="I6" s="7" t="s">
        <v>10</v>
      </c>
      <c r="J6" s="6" t="s">
        <v>11</v>
      </c>
      <c r="K6" s="6" t="s">
        <v>12</v>
      </c>
      <c r="L6" s="6" t="s">
        <v>13</v>
      </c>
      <c r="M6" s="6" t="s">
        <v>14</v>
      </c>
    </row>
    <row r="7" spans="1:13" s="15" customFormat="1" ht="135">
      <c r="A7" s="8" t="s">
        <v>15</v>
      </c>
      <c r="B7" s="9">
        <v>1</v>
      </c>
      <c r="C7" s="9">
        <v>34549659000113</v>
      </c>
      <c r="D7" s="9" t="s">
        <v>16</v>
      </c>
      <c r="E7" s="10" t="s">
        <v>17</v>
      </c>
      <c r="F7" s="11" t="s">
        <v>18</v>
      </c>
      <c r="G7" s="12">
        <v>46086</v>
      </c>
      <c r="H7" s="13" t="s">
        <v>19</v>
      </c>
      <c r="I7" s="14">
        <v>9633.56</v>
      </c>
      <c r="J7" s="12">
        <v>46087</v>
      </c>
      <c r="K7" s="9"/>
      <c r="L7" s="14">
        <f>1488+8145.56</f>
        <v>9633.5600000000013</v>
      </c>
      <c r="M7" s="13" t="s">
        <v>20</v>
      </c>
    </row>
    <row r="8" spans="1:13" s="15" customFormat="1" ht="135">
      <c r="A8" s="8" t="s">
        <v>15</v>
      </c>
      <c r="B8" s="9">
        <v>2</v>
      </c>
      <c r="C8" s="9">
        <v>34549659000113</v>
      </c>
      <c r="D8" s="9" t="s">
        <v>16</v>
      </c>
      <c r="E8" s="16" t="s">
        <v>21</v>
      </c>
      <c r="F8" s="11" t="s">
        <v>18</v>
      </c>
      <c r="G8" s="12">
        <v>46086</v>
      </c>
      <c r="H8" s="13" t="s">
        <v>22</v>
      </c>
      <c r="I8" s="14">
        <v>21366.44</v>
      </c>
      <c r="J8" s="12">
        <v>46087</v>
      </c>
      <c r="K8" s="9"/>
      <c r="L8" s="14">
        <f>21366.44</f>
        <v>21366.44</v>
      </c>
      <c r="M8" s="13" t="s">
        <v>20</v>
      </c>
    </row>
    <row r="9" spans="1:13" s="15" customFormat="1" ht="180">
      <c r="A9" s="8" t="s">
        <v>15</v>
      </c>
      <c r="B9" s="9">
        <v>3</v>
      </c>
      <c r="C9" s="9">
        <v>1134191000732</v>
      </c>
      <c r="D9" s="9" t="s">
        <v>23</v>
      </c>
      <c r="E9" s="16" t="s">
        <v>24</v>
      </c>
      <c r="F9" s="11" t="s">
        <v>25</v>
      </c>
      <c r="G9" s="12">
        <v>46086</v>
      </c>
      <c r="H9" s="17" t="s">
        <v>26</v>
      </c>
      <c r="I9" s="14">
        <v>2916</v>
      </c>
      <c r="J9" s="12">
        <v>46087</v>
      </c>
      <c r="K9" s="18"/>
      <c r="L9" s="14">
        <f>139.97+2776.03</f>
        <v>2916</v>
      </c>
      <c r="M9" s="13" t="s">
        <v>27</v>
      </c>
    </row>
    <row r="10" spans="1:13" s="15" customFormat="1" ht="180">
      <c r="A10" s="8" t="s">
        <v>15</v>
      </c>
      <c r="B10" s="9">
        <v>4</v>
      </c>
      <c r="C10" s="9">
        <v>1134191000732</v>
      </c>
      <c r="D10" s="9" t="s">
        <v>23</v>
      </c>
      <c r="E10" s="16" t="s">
        <v>28</v>
      </c>
      <c r="F10" s="11" t="s">
        <v>29</v>
      </c>
      <c r="G10" s="12">
        <v>46086</v>
      </c>
      <c r="H10" s="13" t="s">
        <v>30</v>
      </c>
      <c r="I10" s="14">
        <v>55208</v>
      </c>
      <c r="J10" s="12">
        <v>46087</v>
      </c>
      <c r="K10" s="9"/>
      <c r="L10" s="14">
        <f>2649.98+52558.02</f>
        <v>55208</v>
      </c>
      <c r="M10" s="13" t="s">
        <v>27</v>
      </c>
    </row>
    <row r="11" spans="1:13" s="15" customFormat="1" ht="180">
      <c r="A11" s="8" t="s">
        <v>15</v>
      </c>
      <c r="B11" s="9">
        <v>5</v>
      </c>
      <c r="C11" s="9">
        <v>1134191000732</v>
      </c>
      <c r="D11" s="9" t="s">
        <v>23</v>
      </c>
      <c r="E11" s="16" t="s">
        <v>31</v>
      </c>
      <c r="F11" s="11" t="s">
        <v>32</v>
      </c>
      <c r="G11" s="12">
        <v>46086</v>
      </c>
      <c r="H11" s="13" t="s">
        <v>33</v>
      </c>
      <c r="I11" s="14">
        <v>2916</v>
      </c>
      <c r="J11" s="12">
        <v>46087</v>
      </c>
      <c r="K11" s="9"/>
      <c r="L11" s="14">
        <f>139.97+2776.03</f>
        <v>2916</v>
      </c>
      <c r="M11" s="13" t="s">
        <v>34</v>
      </c>
    </row>
    <row r="12" spans="1:13" s="15" customFormat="1" ht="180">
      <c r="A12" s="8" t="s">
        <v>15</v>
      </c>
      <c r="B12" s="9">
        <v>6</v>
      </c>
      <c r="C12" s="9">
        <v>1134191000732</v>
      </c>
      <c r="D12" s="9" t="s">
        <v>23</v>
      </c>
      <c r="E12" s="16" t="s">
        <v>35</v>
      </c>
      <c r="F12" s="19" t="s">
        <v>36</v>
      </c>
      <c r="G12" s="12">
        <v>46086</v>
      </c>
      <c r="H12" s="13" t="s">
        <v>37</v>
      </c>
      <c r="I12" s="14">
        <v>55208</v>
      </c>
      <c r="J12" s="12">
        <v>46087</v>
      </c>
      <c r="K12" s="9"/>
      <c r="L12" s="14">
        <f>2649.98+52558.02</f>
        <v>55208</v>
      </c>
      <c r="M12" s="13" t="s">
        <v>34</v>
      </c>
    </row>
    <row r="13" spans="1:13" s="15" customFormat="1" ht="150">
      <c r="A13" s="8" t="s">
        <v>15</v>
      </c>
      <c r="B13" s="17">
        <v>7</v>
      </c>
      <c r="C13" s="17">
        <v>87883807000106</v>
      </c>
      <c r="D13" s="17" t="s">
        <v>38</v>
      </c>
      <c r="E13" s="16" t="s">
        <v>39</v>
      </c>
      <c r="F13" s="11" t="s">
        <v>40</v>
      </c>
      <c r="G13" s="12">
        <v>46086</v>
      </c>
      <c r="H13" s="20" t="s">
        <v>41</v>
      </c>
      <c r="I13" s="21">
        <v>203.85</v>
      </c>
      <c r="J13" s="12">
        <v>46087</v>
      </c>
      <c r="K13" s="17"/>
      <c r="L13" s="21">
        <f>4.89+198.96</f>
        <v>203.85</v>
      </c>
      <c r="M13" s="20" t="s">
        <v>42</v>
      </c>
    </row>
    <row r="14" spans="1:13" s="15" customFormat="1" ht="225">
      <c r="A14" s="8" t="s">
        <v>15</v>
      </c>
      <c r="B14" s="17">
        <v>8</v>
      </c>
      <c r="C14" s="9">
        <v>18876112000176</v>
      </c>
      <c r="D14" s="9" t="s">
        <v>43</v>
      </c>
      <c r="E14" s="16" t="s">
        <v>44</v>
      </c>
      <c r="F14" s="11" t="s">
        <v>45</v>
      </c>
      <c r="G14" s="12">
        <v>46086</v>
      </c>
      <c r="H14" s="20" t="s">
        <v>46</v>
      </c>
      <c r="I14" s="14">
        <v>382.95</v>
      </c>
      <c r="J14" s="12">
        <v>46087</v>
      </c>
      <c r="K14" s="9"/>
      <c r="L14" s="21">
        <f>382.95</f>
        <v>382.95</v>
      </c>
      <c r="M14" s="20" t="s">
        <v>47</v>
      </c>
    </row>
    <row r="15" spans="1:13" s="15" customFormat="1" ht="225">
      <c r="A15" s="8" t="s">
        <v>15</v>
      </c>
      <c r="B15" s="17">
        <v>9</v>
      </c>
      <c r="C15" s="9">
        <v>18876112000176</v>
      </c>
      <c r="D15" s="9" t="s">
        <v>43</v>
      </c>
      <c r="E15" s="16" t="s">
        <v>48</v>
      </c>
      <c r="F15" s="11" t="s">
        <v>45</v>
      </c>
      <c r="G15" s="12">
        <v>46086</v>
      </c>
      <c r="H15" s="20" t="s">
        <v>49</v>
      </c>
      <c r="I15" s="14">
        <v>893.31</v>
      </c>
      <c r="J15" s="12">
        <v>46087</v>
      </c>
      <c r="K15" s="9"/>
      <c r="L15" s="21">
        <v>893.31</v>
      </c>
      <c r="M15" s="20" t="s">
        <v>47</v>
      </c>
    </row>
    <row r="16" spans="1:13" s="15" customFormat="1" ht="150">
      <c r="A16" s="8" t="s">
        <v>15</v>
      </c>
      <c r="B16" s="17">
        <v>10</v>
      </c>
      <c r="C16" s="17">
        <v>4320180000140</v>
      </c>
      <c r="D16" s="9" t="s">
        <v>50</v>
      </c>
      <c r="E16" s="16" t="s">
        <v>51</v>
      </c>
      <c r="F16" s="11" t="s">
        <v>52</v>
      </c>
      <c r="G16" s="12">
        <v>46086</v>
      </c>
      <c r="H16" s="20" t="s">
        <v>53</v>
      </c>
      <c r="I16" s="14">
        <v>131.66999999999999</v>
      </c>
      <c r="J16" s="12">
        <v>46087</v>
      </c>
      <c r="K16" s="9"/>
      <c r="L16" s="21">
        <v>131.97</v>
      </c>
      <c r="M16" s="20" t="s">
        <v>54</v>
      </c>
    </row>
    <row r="17" spans="1:13" s="15" customFormat="1" ht="150">
      <c r="A17" s="8" t="s">
        <v>15</v>
      </c>
      <c r="B17" s="17">
        <v>11</v>
      </c>
      <c r="C17" s="17">
        <v>25125064000140</v>
      </c>
      <c r="D17" s="9" t="s">
        <v>55</v>
      </c>
      <c r="E17" s="16" t="s">
        <v>56</v>
      </c>
      <c r="F17" s="11" t="s">
        <v>57</v>
      </c>
      <c r="G17" s="12">
        <v>46086</v>
      </c>
      <c r="H17" s="20" t="s">
        <v>58</v>
      </c>
      <c r="I17" s="14">
        <v>11907.79</v>
      </c>
      <c r="J17" s="12">
        <v>46087</v>
      </c>
      <c r="K17" s="9"/>
      <c r="L17" s="21">
        <f>571.57+11336.22</f>
        <v>11907.789999999999</v>
      </c>
      <c r="M17" s="20" t="s">
        <v>59</v>
      </c>
    </row>
    <row r="18" spans="1:13" s="15" customFormat="1" ht="195">
      <c r="A18" s="8" t="s">
        <v>15</v>
      </c>
      <c r="B18" s="17">
        <v>12</v>
      </c>
      <c r="C18" s="17">
        <v>2037069000115</v>
      </c>
      <c r="D18" s="9" t="s">
        <v>60</v>
      </c>
      <c r="E18" s="16" t="s">
        <v>61</v>
      </c>
      <c r="F18" s="11" t="s">
        <v>62</v>
      </c>
      <c r="G18" s="12">
        <v>46087</v>
      </c>
      <c r="H18" s="17" t="s">
        <v>63</v>
      </c>
      <c r="I18" s="14">
        <v>66079.92</v>
      </c>
      <c r="J18" s="12">
        <v>46087</v>
      </c>
      <c r="K18" s="18"/>
      <c r="L18" s="22">
        <f>7268.79+792.96+3304+54714.17</f>
        <v>66079.92</v>
      </c>
      <c r="M18" s="20" t="s">
        <v>64</v>
      </c>
    </row>
    <row r="19" spans="1:13" s="15" customFormat="1" ht="120">
      <c r="A19" s="8" t="s">
        <v>15</v>
      </c>
      <c r="B19" s="17">
        <v>13</v>
      </c>
      <c r="C19" s="17">
        <v>4407920000180</v>
      </c>
      <c r="D19" s="9" t="s">
        <v>65</v>
      </c>
      <c r="E19" s="16" t="s">
        <v>66</v>
      </c>
      <c r="F19" s="11" t="s">
        <v>67</v>
      </c>
      <c r="G19" s="12">
        <v>46087</v>
      </c>
      <c r="H19" s="20" t="s">
        <v>68</v>
      </c>
      <c r="I19" s="14">
        <v>20708.93</v>
      </c>
      <c r="J19" s="12">
        <v>46087</v>
      </c>
      <c r="K19" s="9"/>
      <c r="L19" s="21">
        <v>20708.93</v>
      </c>
      <c r="M19" s="20" t="s">
        <v>69</v>
      </c>
    </row>
    <row r="20" spans="1:13" s="15" customFormat="1" ht="105">
      <c r="A20" s="8" t="s">
        <v>15</v>
      </c>
      <c r="B20" s="17">
        <v>14</v>
      </c>
      <c r="C20" s="17">
        <v>32755062000108</v>
      </c>
      <c r="D20" s="9" t="s">
        <v>70</v>
      </c>
      <c r="E20" s="23" t="s">
        <v>71</v>
      </c>
      <c r="F20" s="11" t="s">
        <v>72</v>
      </c>
      <c r="G20" s="12">
        <v>46087</v>
      </c>
      <c r="H20" s="20" t="s">
        <v>73</v>
      </c>
      <c r="I20" s="14">
        <v>1620.3</v>
      </c>
      <c r="J20" s="12">
        <v>46087</v>
      </c>
      <c r="K20" s="9"/>
      <c r="L20" s="21">
        <f>1577.9+42.4</f>
        <v>1620.3000000000002</v>
      </c>
      <c r="M20" s="20" t="s">
        <v>74</v>
      </c>
    </row>
    <row r="21" spans="1:13" s="15" customFormat="1" ht="105">
      <c r="A21" s="8" t="s">
        <v>15</v>
      </c>
      <c r="B21" s="17">
        <v>15</v>
      </c>
      <c r="C21" s="17">
        <v>32755062000108</v>
      </c>
      <c r="D21" s="9" t="s">
        <v>70</v>
      </c>
      <c r="E21" s="23" t="s">
        <v>75</v>
      </c>
      <c r="F21" s="11" t="s">
        <v>72</v>
      </c>
      <c r="G21" s="12">
        <v>46087</v>
      </c>
      <c r="H21" s="20" t="s">
        <v>76</v>
      </c>
      <c r="I21" s="14">
        <v>42.4</v>
      </c>
      <c r="J21" s="12">
        <v>46087</v>
      </c>
      <c r="K21" s="17"/>
      <c r="L21" s="21">
        <v>42.4</v>
      </c>
      <c r="M21" s="20" t="s">
        <v>74</v>
      </c>
    </row>
    <row r="22" spans="1:13" s="15" customFormat="1" ht="135">
      <c r="A22" s="8" t="s">
        <v>15</v>
      </c>
      <c r="B22" s="17">
        <v>16</v>
      </c>
      <c r="C22" s="17">
        <v>4407920000180</v>
      </c>
      <c r="D22" s="9" t="s">
        <v>65</v>
      </c>
      <c r="E22" s="16" t="s">
        <v>77</v>
      </c>
      <c r="F22" s="11" t="s">
        <v>78</v>
      </c>
      <c r="G22" s="12">
        <v>46087</v>
      </c>
      <c r="H22" s="20" t="s">
        <v>79</v>
      </c>
      <c r="I22" s="14">
        <v>20568.650000000001</v>
      </c>
      <c r="J22" s="12">
        <v>46087</v>
      </c>
      <c r="K22" s="9"/>
      <c r="L22" s="21">
        <f>20568.65</f>
        <v>20568.650000000001</v>
      </c>
      <c r="M22" s="20" t="s">
        <v>80</v>
      </c>
    </row>
    <row r="23" spans="1:13" s="15" customFormat="1" ht="120">
      <c r="A23" s="8" t="s">
        <v>15</v>
      </c>
      <c r="B23" s="9">
        <v>17</v>
      </c>
      <c r="C23" s="17">
        <v>3264927000127</v>
      </c>
      <c r="D23" s="9" t="s">
        <v>81</v>
      </c>
      <c r="E23" s="16" t="s">
        <v>82</v>
      </c>
      <c r="F23" s="11" t="s">
        <v>83</v>
      </c>
      <c r="G23" s="12">
        <v>46090</v>
      </c>
      <c r="H23" s="20" t="s">
        <v>84</v>
      </c>
      <c r="I23" s="14">
        <v>4704.05</v>
      </c>
      <c r="J23" s="12">
        <v>46091</v>
      </c>
      <c r="K23" s="9"/>
      <c r="L23" s="21">
        <f>225.79+4478.26</f>
        <v>4704.05</v>
      </c>
      <c r="M23" s="20" t="s">
        <v>85</v>
      </c>
    </row>
    <row r="24" spans="1:13" s="30" customFormat="1" ht="135">
      <c r="A24" s="8" t="s">
        <v>15</v>
      </c>
      <c r="B24" s="9">
        <v>18</v>
      </c>
      <c r="C24" s="24">
        <v>5340639000130</v>
      </c>
      <c r="D24" s="9" t="s">
        <v>86</v>
      </c>
      <c r="E24" s="16" t="s">
        <v>87</v>
      </c>
      <c r="F24" s="11" t="s">
        <v>88</v>
      </c>
      <c r="G24" s="12">
        <v>46090</v>
      </c>
      <c r="H24" s="25" t="s">
        <v>89</v>
      </c>
      <c r="I24" s="26">
        <v>5358.14</v>
      </c>
      <c r="J24" s="27">
        <v>46091</v>
      </c>
      <c r="K24" s="28"/>
      <c r="L24" s="29">
        <v>5358.14</v>
      </c>
      <c r="M24" s="25" t="s">
        <v>90</v>
      </c>
    </row>
    <row r="25" spans="1:13" s="15" customFormat="1" ht="135">
      <c r="A25" s="8" t="s">
        <v>15</v>
      </c>
      <c r="B25" s="9">
        <v>19</v>
      </c>
      <c r="C25" s="24">
        <v>5340639000130</v>
      </c>
      <c r="D25" s="9" t="s">
        <v>86</v>
      </c>
      <c r="E25" s="16" t="s">
        <v>91</v>
      </c>
      <c r="F25" s="11" t="s">
        <v>92</v>
      </c>
      <c r="G25" s="12">
        <v>46090</v>
      </c>
      <c r="H25" s="20" t="s">
        <v>93</v>
      </c>
      <c r="I25" s="14">
        <v>8017.63</v>
      </c>
      <c r="J25" s="12">
        <v>46091</v>
      </c>
      <c r="K25" s="9"/>
      <c r="L25" s="21">
        <v>8017.63</v>
      </c>
      <c r="M25" s="20" t="s">
        <v>90</v>
      </c>
    </row>
    <row r="26" spans="1:13" s="30" customFormat="1" ht="120">
      <c r="A26" s="8" t="s">
        <v>15</v>
      </c>
      <c r="B26" s="9">
        <v>20</v>
      </c>
      <c r="C26" s="24">
        <v>18422603000147</v>
      </c>
      <c r="D26" s="9" t="s">
        <v>94</v>
      </c>
      <c r="E26" s="16" t="s">
        <v>95</v>
      </c>
      <c r="F26" s="11" t="s">
        <v>96</v>
      </c>
      <c r="G26" s="12">
        <v>46090</v>
      </c>
      <c r="H26" s="25" t="s">
        <v>97</v>
      </c>
      <c r="I26" s="26">
        <v>6200</v>
      </c>
      <c r="J26" s="27">
        <v>46091</v>
      </c>
      <c r="K26" s="28"/>
      <c r="L26" s="29">
        <f>5902.4+297.6</f>
        <v>6200</v>
      </c>
      <c r="M26" s="25" t="s">
        <v>98</v>
      </c>
    </row>
    <row r="27" spans="1:13" s="30" customFormat="1" ht="150">
      <c r="A27" s="8" t="s">
        <v>15</v>
      </c>
      <c r="B27" s="9">
        <v>21</v>
      </c>
      <c r="C27" s="17">
        <v>87883807000106</v>
      </c>
      <c r="D27" s="17" t="s">
        <v>38</v>
      </c>
      <c r="E27" s="16" t="s">
        <v>99</v>
      </c>
      <c r="F27" s="11" t="s">
        <v>100</v>
      </c>
      <c r="G27" s="12">
        <v>46090</v>
      </c>
      <c r="H27" s="25" t="s">
        <v>101</v>
      </c>
      <c r="I27" s="26">
        <v>205.2</v>
      </c>
      <c r="J27" s="27">
        <v>46091</v>
      </c>
      <c r="K27" s="28"/>
      <c r="L27" s="29">
        <f>4.92+200.28</f>
        <v>205.2</v>
      </c>
      <c r="M27" s="25" t="s">
        <v>102</v>
      </c>
    </row>
    <row r="28" spans="1:13" s="15" customFormat="1" ht="135">
      <c r="A28" s="8" t="s">
        <v>15</v>
      </c>
      <c r="B28" s="9">
        <v>22</v>
      </c>
      <c r="C28" s="17">
        <v>7244008000223</v>
      </c>
      <c r="D28" s="9" t="s">
        <v>103</v>
      </c>
      <c r="E28" s="16" t="s">
        <v>104</v>
      </c>
      <c r="F28" s="11" t="s">
        <v>105</v>
      </c>
      <c r="G28" s="31">
        <v>46090</v>
      </c>
      <c r="H28" s="20" t="s">
        <v>106</v>
      </c>
      <c r="I28" s="14">
        <v>9000</v>
      </c>
      <c r="J28" s="12">
        <v>46091</v>
      </c>
      <c r="K28" s="9"/>
      <c r="L28" s="21">
        <f>432+8568</f>
        <v>9000</v>
      </c>
      <c r="M28" s="20" t="s">
        <v>107</v>
      </c>
    </row>
    <row r="29" spans="1:13" s="30" customFormat="1" ht="120">
      <c r="A29" s="8" t="s">
        <v>15</v>
      </c>
      <c r="B29" s="17">
        <v>23</v>
      </c>
      <c r="C29" s="17">
        <v>7244008000223</v>
      </c>
      <c r="D29" s="9" t="s">
        <v>103</v>
      </c>
      <c r="E29" s="16" t="s">
        <v>108</v>
      </c>
      <c r="F29" s="11" t="s">
        <v>109</v>
      </c>
      <c r="G29" s="32">
        <v>46090</v>
      </c>
      <c r="H29" s="25" t="s">
        <v>110</v>
      </c>
      <c r="I29" s="26">
        <v>11250</v>
      </c>
      <c r="J29" s="27">
        <v>46091</v>
      </c>
      <c r="K29" s="28"/>
      <c r="L29" s="29">
        <f>540+10710</f>
        <v>11250</v>
      </c>
      <c r="M29" s="25" t="s">
        <v>111</v>
      </c>
    </row>
    <row r="30" spans="1:13" s="30" customFormat="1" ht="135">
      <c r="A30" s="8" t="s">
        <v>15</v>
      </c>
      <c r="B30" s="17">
        <v>24</v>
      </c>
      <c r="C30" s="24">
        <v>34549659000113</v>
      </c>
      <c r="D30" s="9" t="s">
        <v>16</v>
      </c>
      <c r="E30" s="16" t="s">
        <v>112</v>
      </c>
      <c r="F30" s="11" t="s">
        <v>32</v>
      </c>
      <c r="G30" s="32">
        <v>46090</v>
      </c>
      <c r="H30" s="25" t="s">
        <v>113</v>
      </c>
      <c r="I30" s="26">
        <v>31000</v>
      </c>
      <c r="J30" s="27">
        <v>46091</v>
      </c>
      <c r="K30" s="28"/>
      <c r="L30" s="29">
        <f>1488+29512</f>
        <v>31000</v>
      </c>
      <c r="M30" s="25" t="s">
        <v>114</v>
      </c>
    </row>
    <row r="31" spans="1:13" s="30" customFormat="1" ht="135">
      <c r="A31" s="8" t="s">
        <v>15</v>
      </c>
      <c r="B31" s="17">
        <v>25</v>
      </c>
      <c r="C31" s="24">
        <v>34549659000113</v>
      </c>
      <c r="D31" s="9" t="s">
        <v>16</v>
      </c>
      <c r="E31" s="16" t="s">
        <v>115</v>
      </c>
      <c r="F31" s="11" t="s">
        <v>116</v>
      </c>
      <c r="G31" s="32">
        <v>46090</v>
      </c>
      <c r="H31" s="25" t="s">
        <v>117</v>
      </c>
      <c r="I31" s="26">
        <v>146019.29999999999</v>
      </c>
      <c r="J31" s="27">
        <v>46091</v>
      </c>
      <c r="K31" s="28"/>
      <c r="L31" s="29">
        <f>7008.92+139010.38</f>
        <v>146019.30000000002</v>
      </c>
      <c r="M31" s="25" t="s">
        <v>114</v>
      </c>
    </row>
    <row r="32" spans="1:13" s="30" customFormat="1" ht="135">
      <c r="A32" s="8" t="s">
        <v>15</v>
      </c>
      <c r="B32" s="17">
        <v>26</v>
      </c>
      <c r="C32" s="24">
        <v>31974592000176</v>
      </c>
      <c r="D32" s="9" t="s">
        <v>118</v>
      </c>
      <c r="E32" s="16" t="s">
        <v>119</v>
      </c>
      <c r="F32" s="11" t="s">
        <v>120</v>
      </c>
      <c r="G32" s="12">
        <v>46090</v>
      </c>
      <c r="H32" s="25" t="s">
        <v>121</v>
      </c>
      <c r="I32" s="26">
        <v>16440</v>
      </c>
      <c r="J32" s="27">
        <v>46099</v>
      </c>
      <c r="K32" s="28"/>
      <c r="L32" s="29">
        <v>16440</v>
      </c>
      <c r="M32" s="25" t="s">
        <v>122</v>
      </c>
    </row>
    <row r="33" spans="1:13" s="30" customFormat="1" ht="180">
      <c r="A33" s="8" t="s">
        <v>15</v>
      </c>
      <c r="B33" s="17">
        <v>27</v>
      </c>
      <c r="C33" s="24">
        <v>5358598000109</v>
      </c>
      <c r="D33" s="9" t="s">
        <v>123</v>
      </c>
      <c r="E33" s="16" t="s">
        <v>124</v>
      </c>
      <c r="F33" s="11" t="s">
        <v>125</v>
      </c>
      <c r="G33" s="12">
        <v>46090</v>
      </c>
      <c r="H33" s="25" t="s">
        <v>126</v>
      </c>
      <c r="I33" s="26">
        <v>37036.9</v>
      </c>
      <c r="J33" s="27">
        <v>46091</v>
      </c>
      <c r="K33" s="28"/>
      <c r="L33" s="29">
        <f>444.44+740.74+35851.72</f>
        <v>37036.9</v>
      </c>
      <c r="M33" s="25" t="s">
        <v>127</v>
      </c>
    </row>
    <row r="34" spans="1:13" s="30" customFormat="1" ht="135">
      <c r="A34" s="8" t="s">
        <v>15</v>
      </c>
      <c r="B34" s="17">
        <v>28</v>
      </c>
      <c r="C34" s="24">
        <v>5926726000173</v>
      </c>
      <c r="D34" s="9" t="s">
        <v>128</v>
      </c>
      <c r="E34" s="16" t="s">
        <v>129</v>
      </c>
      <c r="F34" s="11" t="s">
        <v>130</v>
      </c>
      <c r="G34" s="12">
        <v>46090</v>
      </c>
      <c r="H34" s="25" t="s">
        <v>131</v>
      </c>
      <c r="I34" s="26">
        <v>11302.74</v>
      </c>
      <c r="J34" s="27">
        <v>46091</v>
      </c>
      <c r="K34" s="28"/>
      <c r="L34" s="29">
        <f>569.26+10733.48</f>
        <v>11302.74</v>
      </c>
      <c r="M34" s="25" t="s">
        <v>132</v>
      </c>
    </row>
    <row r="35" spans="1:13" s="30" customFormat="1" ht="135">
      <c r="A35" s="8" t="s">
        <v>15</v>
      </c>
      <c r="B35" s="17">
        <v>29</v>
      </c>
      <c r="C35" s="24">
        <v>5926726000173</v>
      </c>
      <c r="D35" s="9" t="s">
        <v>128</v>
      </c>
      <c r="E35" s="16" t="s">
        <v>133</v>
      </c>
      <c r="F35" s="11" t="s">
        <v>130</v>
      </c>
      <c r="G35" s="12">
        <v>46090</v>
      </c>
      <c r="H35" s="25" t="s">
        <v>134</v>
      </c>
      <c r="I35" s="26">
        <v>556.77</v>
      </c>
      <c r="J35" s="27">
        <v>46091</v>
      </c>
      <c r="K35" s="28"/>
      <c r="L35" s="29">
        <v>556.77</v>
      </c>
      <c r="M35" s="25" t="s">
        <v>132</v>
      </c>
    </row>
    <row r="36" spans="1:13" s="30" customFormat="1" ht="120">
      <c r="A36" s="8" t="s">
        <v>15</v>
      </c>
      <c r="B36" s="17">
        <v>30</v>
      </c>
      <c r="C36" s="24">
        <v>35634627000189</v>
      </c>
      <c r="D36" s="9" t="s">
        <v>135</v>
      </c>
      <c r="E36" s="16" t="s">
        <v>136</v>
      </c>
      <c r="F36" s="11" t="s">
        <v>137</v>
      </c>
      <c r="G36" s="12">
        <v>46090</v>
      </c>
      <c r="H36" s="25" t="s">
        <v>138</v>
      </c>
      <c r="I36" s="26">
        <v>1000</v>
      </c>
      <c r="J36" s="27">
        <v>46091</v>
      </c>
      <c r="K36" s="28"/>
      <c r="L36" s="29">
        <f>30.4+969.6</f>
        <v>1000</v>
      </c>
      <c r="M36" s="25" t="s">
        <v>139</v>
      </c>
    </row>
    <row r="37" spans="1:13" s="30" customFormat="1" ht="135">
      <c r="A37" s="8" t="s">
        <v>15</v>
      </c>
      <c r="B37" s="17">
        <v>31</v>
      </c>
      <c r="C37" s="9">
        <v>27441006000150</v>
      </c>
      <c r="D37" s="9" t="s">
        <v>140</v>
      </c>
      <c r="E37" s="16" t="s">
        <v>141</v>
      </c>
      <c r="F37" s="11" t="s">
        <v>142</v>
      </c>
      <c r="G37" s="12">
        <v>46090</v>
      </c>
      <c r="H37" s="13" t="s">
        <v>143</v>
      </c>
      <c r="I37" s="14">
        <v>3900</v>
      </c>
      <c r="J37" s="12">
        <v>46091</v>
      </c>
      <c r="K37" s="12"/>
      <c r="L37" s="14">
        <v>3900</v>
      </c>
      <c r="M37" s="13" t="s">
        <v>144</v>
      </c>
    </row>
    <row r="38" spans="1:13" s="30" customFormat="1" ht="165">
      <c r="A38" s="8" t="s">
        <v>15</v>
      </c>
      <c r="B38" s="17">
        <v>32</v>
      </c>
      <c r="C38" s="24">
        <v>4322541000197</v>
      </c>
      <c r="D38" s="9" t="s">
        <v>145</v>
      </c>
      <c r="E38" s="33" t="s">
        <v>146</v>
      </c>
      <c r="F38" s="11" t="s">
        <v>147</v>
      </c>
      <c r="G38" s="32">
        <v>46092</v>
      </c>
      <c r="H38" s="25" t="s">
        <v>148</v>
      </c>
      <c r="I38" s="26">
        <v>17.16</v>
      </c>
      <c r="J38" s="27">
        <v>46092</v>
      </c>
      <c r="K38" s="28"/>
      <c r="L38" s="29"/>
      <c r="M38" s="25" t="s">
        <v>149</v>
      </c>
    </row>
    <row r="39" spans="1:13" s="30" customFormat="1" ht="195">
      <c r="A39" s="8" t="s">
        <v>15</v>
      </c>
      <c r="B39" s="17">
        <v>33</v>
      </c>
      <c r="C39" s="24">
        <v>4322541000197</v>
      </c>
      <c r="D39" s="9" t="s">
        <v>145</v>
      </c>
      <c r="E39" s="34" t="s">
        <v>150</v>
      </c>
      <c r="F39" s="11" t="s">
        <v>151</v>
      </c>
      <c r="G39" s="32">
        <v>46092</v>
      </c>
      <c r="H39" s="25" t="s">
        <v>152</v>
      </c>
      <c r="I39" s="26">
        <v>17.16</v>
      </c>
      <c r="J39" s="27">
        <v>46092</v>
      </c>
      <c r="K39" s="28"/>
      <c r="L39" s="29"/>
      <c r="M39" s="25" t="s">
        <v>153</v>
      </c>
    </row>
    <row r="40" spans="1:13" s="30" customFormat="1" ht="120">
      <c r="A40" s="8" t="s">
        <v>15</v>
      </c>
      <c r="B40" s="17">
        <v>34</v>
      </c>
      <c r="C40" s="24">
        <v>4740876000125</v>
      </c>
      <c r="D40" s="28" t="s">
        <v>154</v>
      </c>
      <c r="E40" s="16" t="s">
        <v>155</v>
      </c>
      <c r="F40" s="19" t="s">
        <v>156</v>
      </c>
      <c r="G40" s="32">
        <v>46092</v>
      </c>
      <c r="H40" s="25" t="s">
        <v>157</v>
      </c>
      <c r="I40" s="26">
        <v>487216.65</v>
      </c>
      <c r="J40" s="27">
        <v>46093</v>
      </c>
      <c r="K40" s="28"/>
      <c r="L40" s="29"/>
      <c r="M40" s="25" t="s">
        <v>158</v>
      </c>
    </row>
    <row r="41" spans="1:13" s="30" customFormat="1" ht="195">
      <c r="A41" s="35" t="s">
        <v>15</v>
      </c>
      <c r="B41" s="24">
        <v>35</v>
      </c>
      <c r="C41" s="24">
        <v>12891300000197</v>
      </c>
      <c r="D41" s="36" t="s">
        <v>159</v>
      </c>
      <c r="E41" s="16" t="s">
        <v>160</v>
      </c>
      <c r="F41" s="19" t="s">
        <v>161</v>
      </c>
      <c r="G41" s="32">
        <v>46098</v>
      </c>
      <c r="H41" s="25" t="s">
        <v>162</v>
      </c>
      <c r="I41" s="26">
        <v>338360.66</v>
      </c>
      <c r="J41" s="27">
        <v>46099</v>
      </c>
      <c r="K41" s="28"/>
      <c r="L41" s="29">
        <f>29772.08+4060.33+16918.03+287610.22</f>
        <v>338360.66</v>
      </c>
      <c r="M41" s="25" t="s">
        <v>163</v>
      </c>
    </row>
    <row r="42" spans="1:13" s="15" customFormat="1" ht="120">
      <c r="A42" s="8" t="s">
        <v>15</v>
      </c>
      <c r="B42" s="17">
        <v>36</v>
      </c>
      <c r="C42" s="9">
        <v>27985750000116</v>
      </c>
      <c r="D42" s="9" t="s">
        <v>164</v>
      </c>
      <c r="E42" s="16" t="s">
        <v>165</v>
      </c>
      <c r="F42" s="37" t="s">
        <v>166</v>
      </c>
      <c r="G42" s="31">
        <v>46098</v>
      </c>
      <c r="H42" s="9" t="s">
        <v>167</v>
      </c>
      <c r="I42" s="26">
        <v>8856</v>
      </c>
      <c r="J42" s="38">
        <v>46099</v>
      </c>
      <c r="K42" s="9"/>
      <c r="L42" s="39">
        <v>8856</v>
      </c>
      <c r="M42" s="13" t="s">
        <v>168</v>
      </c>
    </row>
    <row r="43" spans="1:13" s="30" customFormat="1" ht="75">
      <c r="A43" s="8" t="s">
        <v>15</v>
      </c>
      <c r="B43" s="17">
        <v>37</v>
      </c>
      <c r="C43" s="24">
        <v>34546773000190</v>
      </c>
      <c r="D43" s="28" t="s">
        <v>169</v>
      </c>
      <c r="E43" s="23" t="s">
        <v>170</v>
      </c>
      <c r="F43" s="19" t="s">
        <v>171</v>
      </c>
      <c r="G43" s="32">
        <v>46099</v>
      </c>
      <c r="H43" s="25" t="s">
        <v>172</v>
      </c>
      <c r="I43" s="26">
        <v>760</v>
      </c>
      <c r="J43" s="27">
        <v>46099</v>
      </c>
      <c r="K43" s="28"/>
      <c r="L43" s="29">
        <f>26.37+733.63</f>
        <v>760</v>
      </c>
      <c r="M43" s="25" t="s">
        <v>173</v>
      </c>
    </row>
    <row r="44" spans="1:13" s="30" customFormat="1" ht="120">
      <c r="A44" s="8" t="s">
        <v>15</v>
      </c>
      <c r="B44" s="17">
        <v>38</v>
      </c>
      <c r="C44" s="24">
        <v>12039966000111</v>
      </c>
      <c r="D44" s="9" t="s">
        <v>174</v>
      </c>
      <c r="E44" s="16" t="s">
        <v>175</v>
      </c>
      <c r="F44" s="19" t="s">
        <v>176</v>
      </c>
      <c r="G44" s="32">
        <v>46099</v>
      </c>
      <c r="H44" s="25" t="s">
        <v>177</v>
      </c>
      <c r="I44" s="26">
        <v>25589.69</v>
      </c>
      <c r="J44" s="27">
        <v>46099</v>
      </c>
      <c r="K44" s="28"/>
      <c r="L44" s="29">
        <v>25589.69</v>
      </c>
      <c r="M44" s="25" t="s">
        <v>178</v>
      </c>
    </row>
    <row r="45" spans="1:13" s="15" customFormat="1" ht="120">
      <c r="A45" s="8" t="s">
        <v>15</v>
      </c>
      <c r="B45" s="17">
        <v>39</v>
      </c>
      <c r="C45" s="24">
        <v>12039966000111</v>
      </c>
      <c r="D45" s="9" t="s">
        <v>174</v>
      </c>
      <c r="E45" s="16" t="s">
        <v>179</v>
      </c>
      <c r="F45" s="19" t="s">
        <v>176</v>
      </c>
      <c r="G45" s="32">
        <v>46099</v>
      </c>
      <c r="H45" s="25" t="s">
        <v>180</v>
      </c>
      <c r="I45" s="14">
        <v>6149.2</v>
      </c>
      <c r="J45" s="12">
        <v>46099</v>
      </c>
      <c r="K45" s="9"/>
      <c r="L45" s="21">
        <v>6149.2</v>
      </c>
      <c r="M45" s="20" t="s">
        <v>178</v>
      </c>
    </row>
    <row r="46" spans="1:13" s="15" customFormat="1" ht="120">
      <c r="A46" s="8" t="s">
        <v>15</v>
      </c>
      <c r="B46" s="17">
        <v>40</v>
      </c>
      <c r="C46" s="17">
        <v>12715889000172</v>
      </c>
      <c r="D46" s="9" t="s">
        <v>181</v>
      </c>
      <c r="E46" s="16" t="s">
        <v>182</v>
      </c>
      <c r="F46" s="19" t="s">
        <v>183</v>
      </c>
      <c r="G46" s="31">
        <v>46099</v>
      </c>
      <c r="H46" s="20" t="s">
        <v>184</v>
      </c>
      <c r="I46" s="14">
        <v>4811.13</v>
      </c>
      <c r="J46" s="12">
        <v>46099</v>
      </c>
      <c r="K46" s="9"/>
      <c r="L46" s="21">
        <f>240.56+4570.57</f>
        <v>4811.13</v>
      </c>
      <c r="M46" s="20" t="s">
        <v>185</v>
      </c>
    </row>
    <row r="47" spans="1:13" s="15" customFormat="1" ht="150">
      <c r="A47" s="8" t="s">
        <v>15</v>
      </c>
      <c r="B47" s="17">
        <v>41</v>
      </c>
      <c r="C47" s="17">
        <v>17398132000116</v>
      </c>
      <c r="D47" s="9" t="s">
        <v>186</v>
      </c>
      <c r="E47" s="16" t="s">
        <v>187</v>
      </c>
      <c r="F47" s="19" t="s">
        <v>100</v>
      </c>
      <c r="G47" s="31">
        <v>46099</v>
      </c>
      <c r="H47" s="20" t="s">
        <v>188</v>
      </c>
      <c r="I47" s="14">
        <v>88.04</v>
      </c>
      <c r="J47" s="12">
        <v>46099</v>
      </c>
      <c r="K47" s="9"/>
      <c r="L47" s="21">
        <v>88.04</v>
      </c>
      <c r="M47" s="20" t="s">
        <v>189</v>
      </c>
    </row>
    <row r="48" spans="1:13" s="15" customFormat="1" ht="165">
      <c r="A48" s="8" t="s">
        <v>15</v>
      </c>
      <c r="B48" s="17">
        <v>42</v>
      </c>
      <c r="C48" s="17">
        <v>1134191000732</v>
      </c>
      <c r="D48" s="9" t="s">
        <v>23</v>
      </c>
      <c r="E48" s="16" t="s">
        <v>190</v>
      </c>
      <c r="F48" s="11" t="s">
        <v>191</v>
      </c>
      <c r="G48" s="31">
        <v>46099</v>
      </c>
      <c r="H48" s="20" t="s">
        <v>192</v>
      </c>
      <c r="I48" s="14">
        <v>2916</v>
      </c>
      <c r="J48" s="12">
        <v>46099</v>
      </c>
      <c r="K48" s="9"/>
      <c r="L48" s="21">
        <f>139.97+2776.03</f>
        <v>2916</v>
      </c>
      <c r="M48" s="20" t="s">
        <v>193</v>
      </c>
    </row>
    <row r="49" spans="1:13" s="15" customFormat="1" ht="165">
      <c r="A49" s="8" t="s">
        <v>15</v>
      </c>
      <c r="B49" s="17">
        <v>43</v>
      </c>
      <c r="C49" s="17">
        <v>1134191000732</v>
      </c>
      <c r="D49" s="9" t="s">
        <v>23</v>
      </c>
      <c r="E49" s="16" t="s">
        <v>194</v>
      </c>
      <c r="F49" s="19" t="s">
        <v>195</v>
      </c>
      <c r="G49" s="31">
        <v>46099</v>
      </c>
      <c r="H49" s="20" t="s">
        <v>196</v>
      </c>
      <c r="I49" s="14">
        <v>55208</v>
      </c>
      <c r="J49" s="12">
        <v>46099</v>
      </c>
      <c r="K49" s="9"/>
      <c r="L49" s="21">
        <f>2649.98+52558.02</f>
        <v>55208</v>
      </c>
      <c r="M49" s="20" t="s">
        <v>193</v>
      </c>
    </row>
    <row r="50" spans="1:13" s="15" customFormat="1" ht="120">
      <c r="A50" s="8" t="s">
        <v>15</v>
      </c>
      <c r="B50" s="17">
        <v>44</v>
      </c>
      <c r="C50" s="17">
        <v>34028316000375</v>
      </c>
      <c r="D50" s="9" t="s">
        <v>197</v>
      </c>
      <c r="E50" s="16" t="s">
        <v>198</v>
      </c>
      <c r="F50" s="11" t="s">
        <v>199</v>
      </c>
      <c r="G50" s="31">
        <v>46099</v>
      </c>
      <c r="H50" s="20" t="s">
        <v>200</v>
      </c>
      <c r="I50" s="14">
        <v>569.61</v>
      </c>
      <c r="J50" s="12">
        <v>46099</v>
      </c>
      <c r="K50" s="9"/>
      <c r="L50" s="21">
        <v>569.61</v>
      </c>
      <c r="M50" s="20" t="s">
        <v>201</v>
      </c>
    </row>
    <row r="51" spans="1:13" s="15" customFormat="1" ht="120">
      <c r="A51" s="8" t="s">
        <v>15</v>
      </c>
      <c r="B51" s="17">
        <v>45</v>
      </c>
      <c r="C51" s="17">
        <v>34028316000375</v>
      </c>
      <c r="D51" s="9" t="s">
        <v>197</v>
      </c>
      <c r="E51" s="16" t="s">
        <v>202</v>
      </c>
      <c r="F51" s="19" t="s">
        <v>199</v>
      </c>
      <c r="G51" s="31">
        <v>46099</v>
      </c>
      <c r="H51" s="20" t="s">
        <v>203</v>
      </c>
      <c r="I51" s="14">
        <v>9417.7999999999993</v>
      </c>
      <c r="J51" s="12">
        <v>46099</v>
      </c>
      <c r="K51" s="9"/>
      <c r="L51" s="21">
        <v>9417.7999999999993</v>
      </c>
      <c r="M51" s="20" t="s">
        <v>201</v>
      </c>
    </row>
    <row r="52" spans="1:13" s="15" customFormat="1" ht="150">
      <c r="A52" s="8" t="s">
        <v>15</v>
      </c>
      <c r="B52" s="17">
        <v>46</v>
      </c>
      <c r="C52" s="17">
        <v>4824261000187</v>
      </c>
      <c r="D52" s="9" t="s">
        <v>204</v>
      </c>
      <c r="E52" s="16" t="s">
        <v>205</v>
      </c>
      <c r="F52" s="11" t="s">
        <v>32</v>
      </c>
      <c r="G52" s="31">
        <v>46101</v>
      </c>
      <c r="H52" s="20" t="s">
        <v>206</v>
      </c>
      <c r="I52" s="14">
        <v>9000</v>
      </c>
      <c r="J52" s="12">
        <v>46107</v>
      </c>
      <c r="K52" s="9"/>
      <c r="L52" s="21">
        <f>108+450+8442</f>
        <v>9000</v>
      </c>
      <c r="M52" s="20" t="s">
        <v>207</v>
      </c>
    </row>
    <row r="53" spans="1:13" s="15" customFormat="1" ht="135">
      <c r="A53" s="8" t="s">
        <v>15</v>
      </c>
      <c r="B53" s="17">
        <v>47</v>
      </c>
      <c r="C53" s="17">
        <v>12891300000197</v>
      </c>
      <c r="D53" s="9" t="s">
        <v>159</v>
      </c>
      <c r="E53" s="16" t="s">
        <v>208</v>
      </c>
      <c r="F53" s="11" t="s">
        <v>45</v>
      </c>
      <c r="G53" s="31">
        <v>46101</v>
      </c>
      <c r="H53" s="20" t="s">
        <v>209</v>
      </c>
      <c r="I53" s="14">
        <v>25394.33</v>
      </c>
      <c r="J53" s="12">
        <v>46107</v>
      </c>
      <c r="K53" s="9"/>
      <c r="L53" s="21">
        <f>2667.54+304.73+1269.72+21152.34</f>
        <v>25394.33</v>
      </c>
      <c r="M53" s="20" t="s">
        <v>210</v>
      </c>
    </row>
    <row r="54" spans="1:13" s="2" customFormat="1" ht="150">
      <c r="A54" s="8" t="s">
        <v>15</v>
      </c>
      <c r="B54" s="17">
        <v>48</v>
      </c>
      <c r="C54" s="17">
        <v>34549659000113</v>
      </c>
      <c r="D54" s="9" t="s">
        <v>16</v>
      </c>
      <c r="E54" s="16" t="s">
        <v>211</v>
      </c>
      <c r="F54" s="11" t="s">
        <v>212</v>
      </c>
      <c r="G54" s="31">
        <v>46101</v>
      </c>
      <c r="H54" s="20" t="s">
        <v>213</v>
      </c>
      <c r="I54" s="14">
        <v>31000</v>
      </c>
      <c r="J54" s="12">
        <v>46107</v>
      </c>
      <c r="K54" s="9"/>
      <c r="L54" s="21">
        <f>1488+29512</f>
        <v>31000</v>
      </c>
      <c r="M54" s="20" t="s">
        <v>214</v>
      </c>
    </row>
    <row r="55" spans="1:13" s="2" customFormat="1" ht="165">
      <c r="A55" s="8" t="s">
        <v>15</v>
      </c>
      <c r="B55" s="17">
        <v>49</v>
      </c>
      <c r="C55" s="17">
        <v>34549659000113</v>
      </c>
      <c r="D55" s="9" t="s">
        <v>16</v>
      </c>
      <c r="E55" s="16" t="s">
        <v>215</v>
      </c>
      <c r="F55" s="11" t="s">
        <v>216</v>
      </c>
      <c r="G55" s="31">
        <v>46101</v>
      </c>
      <c r="H55" s="20" t="s">
        <v>217</v>
      </c>
      <c r="I55" s="14">
        <v>146019.29999999999</v>
      </c>
      <c r="J55" s="12">
        <v>46107</v>
      </c>
      <c r="K55" s="9"/>
      <c r="L55" s="21">
        <f>7008.92+139010.38</f>
        <v>146019.30000000002</v>
      </c>
      <c r="M55" s="20" t="s">
        <v>214</v>
      </c>
    </row>
    <row r="56" spans="1:13" s="2" customFormat="1" ht="120">
      <c r="A56" s="8" t="s">
        <v>15</v>
      </c>
      <c r="B56" s="17">
        <v>50</v>
      </c>
      <c r="C56" s="17">
        <v>12282352000166</v>
      </c>
      <c r="D56" s="9" t="s">
        <v>218</v>
      </c>
      <c r="E56" s="16" t="s">
        <v>219</v>
      </c>
      <c r="F56" s="11" t="s">
        <v>220</v>
      </c>
      <c r="G56" s="31">
        <v>46105</v>
      </c>
      <c r="H56" s="20" t="s">
        <v>221</v>
      </c>
      <c r="I56" s="14">
        <v>181989.92</v>
      </c>
      <c r="J56" s="12">
        <v>46107</v>
      </c>
      <c r="K56" s="9"/>
      <c r="L56" s="21">
        <f>17778.52+2183.88+9099.5+152928.02</f>
        <v>181989.91999999998</v>
      </c>
      <c r="M56" s="20" t="s">
        <v>222</v>
      </c>
    </row>
    <row r="57" spans="1:13" s="2" customFormat="1" ht="150">
      <c r="A57" s="8" t="s">
        <v>15</v>
      </c>
      <c r="B57" s="17">
        <v>51</v>
      </c>
      <c r="C57" s="17">
        <v>25125064000140</v>
      </c>
      <c r="D57" s="9" t="s">
        <v>223</v>
      </c>
      <c r="E57" s="16" t="s">
        <v>224</v>
      </c>
      <c r="F57" s="40" t="s">
        <v>225</v>
      </c>
      <c r="G57" s="31">
        <v>46105</v>
      </c>
      <c r="H57" s="20" t="s">
        <v>226</v>
      </c>
      <c r="I57" s="14">
        <v>11907.79</v>
      </c>
      <c r="J57" s="12">
        <v>46107</v>
      </c>
      <c r="K57" s="9"/>
      <c r="L57" s="21">
        <f>571.57+11336.22</f>
        <v>11907.789999999999</v>
      </c>
      <c r="M57" s="20" t="s">
        <v>227</v>
      </c>
    </row>
    <row r="58" spans="1:13" s="2" customFormat="1" ht="135">
      <c r="A58" s="8" t="s">
        <v>15</v>
      </c>
      <c r="B58" s="17">
        <v>52</v>
      </c>
      <c r="C58" s="17">
        <v>4406195000125</v>
      </c>
      <c r="D58" s="9" t="s">
        <v>228</v>
      </c>
      <c r="E58" s="16" t="s">
        <v>229</v>
      </c>
      <c r="F58" s="11" t="s">
        <v>230</v>
      </c>
      <c r="G58" s="31">
        <v>46105</v>
      </c>
      <c r="H58" s="20" t="s">
        <v>231</v>
      </c>
      <c r="I58" s="14">
        <v>153.16</v>
      </c>
      <c r="J58" s="12">
        <v>46107</v>
      </c>
      <c r="K58" s="9"/>
      <c r="L58" s="21">
        <f>25.06+128.1</f>
        <v>153.16</v>
      </c>
      <c r="M58" s="20" t="s">
        <v>232</v>
      </c>
    </row>
    <row r="59" spans="1:13" s="2" customFormat="1" ht="135">
      <c r="A59" s="8" t="s">
        <v>15</v>
      </c>
      <c r="B59" s="17">
        <v>53</v>
      </c>
      <c r="C59" s="17">
        <v>4406195000125</v>
      </c>
      <c r="D59" s="9" t="s">
        <v>228</v>
      </c>
      <c r="E59" s="16" t="s">
        <v>233</v>
      </c>
      <c r="F59" s="11" t="s">
        <v>230</v>
      </c>
      <c r="G59" s="31">
        <v>46105</v>
      </c>
      <c r="H59" s="20" t="s">
        <v>234</v>
      </c>
      <c r="I59" s="14">
        <v>368.98</v>
      </c>
      <c r="J59" s="12">
        <v>46107</v>
      </c>
      <c r="K59" s="9"/>
      <c r="L59" s="21">
        <v>368.98</v>
      </c>
      <c r="M59" s="20" t="s">
        <v>232</v>
      </c>
    </row>
    <row r="60" spans="1:13" s="2" customFormat="1" ht="135">
      <c r="A60" s="8" t="s">
        <v>15</v>
      </c>
      <c r="B60" s="17">
        <v>54</v>
      </c>
      <c r="C60" s="17">
        <v>4406195000125</v>
      </c>
      <c r="D60" s="9" t="s">
        <v>228</v>
      </c>
      <c r="E60" s="16" t="s">
        <v>235</v>
      </c>
      <c r="F60" s="11" t="s">
        <v>236</v>
      </c>
      <c r="G60" s="31">
        <v>46105</v>
      </c>
      <c r="H60" s="20" t="s">
        <v>237</v>
      </c>
      <c r="I60" s="14">
        <v>145.76</v>
      </c>
      <c r="J60" s="12">
        <v>46108</v>
      </c>
      <c r="K60" s="9"/>
      <c r="L60" s="21">
        <f>138.76+7</f>
        <v>145.76</v>
      </c>
      <c r="M60" s="20" t="s">
        <v>232</v>
      </c>
    </row>
    <row r="61" spans="1:13" s="2" customFormat="1" ht="135">
      <c r="A61" s="8" t="s">
        <v>15</v>
      </c>
      <c r="B61" s="17">
        <v>55</v>
      </c>
      <c r="C61" s="17">
        <v>4406195000125</v>
      </c>
      <c r="D61" s="9" t="s">
        <v>228</v>
      </c>
      <c r="E61" s="16" t="s">
        <v>238</v>
      </c>
      <c r="F61" s="11" t="s">
        <v>239</v>
      </c>
      <c r="G61" s="31">
        <v>46105</v>
      </c>
      <c r="H61" s="20" t="s">
        <v>240</v>
      </c>
      <c r="I61" s="14">
        <v>440.33</v>
      </c>
      <c r="J61" s="12">
        <v>46107</v>
      </c>
      <c r="K61" s="9"/>
      <c r="L61" s="21">
        <f>419.19+21.14</f>
        <v>440.33</v>
      </c>
      <c r="M61" s="20" t="s">
        <v>232</v>
      </c>
    </row>
    <row r="62" spans="1:13" s="2" customFormat="1" ht="135">
      <c r="A62" s="8" t="s">
        <v>15</v>
      </c>
      <c r="B62" s="17">
        <v>56</v>
      </c>
      <c r="C62" s="17">
        <v>4406195000125</v>
      </c>
      <c r="D62" s="9" t="s">
        <v>228</v>
      </c>
      <c r="E62" s="16" t="s">
        <v>241</v>
      </c>
      <c r="F62" s="11" t="s">
        <v>242</v>
      </c>
      <c r="G62" s="31">
        <v>46105</v>
      </c>
      <c r="H62" s="20" t="s">
        <v>243</v>
      </c>
      <c r="I62" s="14">
        <v>391.23</v>
      </c>
      <c r="J62" s="12">
        <v>46107</v>
      </c>
      <c r="K62" s="9"/>
      <c r="L62" s="21">
        <f>18.78+372.45</f>
        <v>391.23</v>
      </c>
      <c r="M62" s="20" t="s">
        <v>232</v>
      </c>
    </row>
    <row r="63" spans="1:13" s="2" customFormat="1" ht="135">
      <c r="A63" s="8" t="s">
        <v>15</v>
      </c>
      <c r="B63" s="17">
        <v>57</v>
      </c>
      <c r="C63" s="17">
        <v>4406195000125</v>
      </c>
      <c r="D63" s="9" t="s">
        <v>228</v>
      </c>
      <c r="E63" s="16" t="s">
        <v>244</v>
      </c>
      <c r="F63" s="41" t="s">
        <v>245</v>
      </c>
      <c r="G63" s="31">
        <v>46105</v>
      </c>
      <c r="H63" s="20" t="s">
        <v>246</v>
      </c>
      <c r="I63" s="14">
        <v>358.51</v>
      </c>
      <c r="J63" s="12">
        <v>46107</v>
      </c>
      <c r="K63" s="9"/>
      <c r="L63" s="21">
        <f>341.3+17.21</f>
        <v>358.51</v>
      </c>
      <c r="M63" s="20" t="s">
        <v>232</v>
      </c>
    </row>
    <row r="64" spans="1:13" s="2" customFormat="1" ht="135">
      <c r="A64" s="8" t="s">
        <v>15</v>
      </c>
      <c r="B64" s="17">
        <v>58</v>
      </c>
      <c r="C64" s="17">
        <v>4406195000125</v>
      </c>
      <c r="D64" s="9" t="s">
        <v>228</v>
      </c>
      <c r="E64" s="16" t="s">
        <v>247</v>
      </c>
      <c r="F64" s="11" t="s">
        <v>248</v>
      </c>
      <c r="G64" s="31">
        <v>46105</v>
      </c>
      <c r="H64" s="20" t="s">
        <v>249</v>
      </c>
      <c r="I64" s="14">
        <v>276.67</v>
      </c>
      <c r="J64" s="12">
        <v>46107</v>
      </c>
      <c r="K64" s="9"/>
      <c r="L64" s="21">
        <f>13.28+263.39</f>
        <v>276.66999999999996</v>
      </c>
      <c r="M64" s="20" t="s">
        <v>232</v>
      </c>
    </row>
    <row r="65" spans="1:13" s="2" customFormat="1" ht="195">
      <c r="A65" s="8" t="s">
        <v>15</v>
      </c>
      <c r="B65" s="17">
        <v>59</v>
      </c>
      <c r="C65" s="17">
        <v>2535864000729</v>
      </c>
      <c r="D65" s="9" t="s">
        <v>250</v>
      </c>
      <c r="E65" s="16" t="s">
        <v>251</v>
      </c>
      <c r="F65" s="40" t="s">
        <v>252</v>
      </c>
      <c r="G65" s="31">
        <v>46105</v>
      </c>
      <c r="H65" s="20" t="s">
        <v>253</v>
      </c>
      <c r="I65" s="14">
        <v>2244</v>
      </c>
      <c r="J65" s="12">
        <v>46107</v>
      </c>
      <c r="K65" s="9"/>
      <c r="L65" s="21">
        <f>107.71+2136.29</f>
        <v>2244</v>
      </c>
      <c r="M65" s="20" t="s">
        <v>254</v>
      </c>
    </row>
    <row r="66" spans="1:13" s="2" customFormat="1" ht="180">
      <c r="A66" s="8" t="s">
        <v>15</v>
      </c>
      <c r="B66" s="17">
        <v>60</v>
      </c>
      <c r="C66" s="17">
        <v>37868661000143</v>
      </c>
      <c r="D66" s="9" t="s">
        <v>255</v>
      </c>
      <c r="E66" s="16" t="s">
        <v>256</v>
      </c>
      <c r="F66" s="40" t="s">
        <v>257</v>
      </c>
      <c r="G66" s="31">
        <v>46105</v>
      </c>
      <c r="H66" s="20" t="s">
        <v>258</v>
      </c>
      <c r="I66" s="14">
        <v>6230</v>
      </c>
      <c r="J66" s="12">
        <v>46107</v>
      </c>
      <c r="K66" s="9"/>
      <c r="L66" s="21">
        <v>6230</v>
      </c>
      <c r="M66" s="20" t="s">
        <v>259</v>
      </c>
    </row>
    <row r="67" spans="1:13" s="2" customFormat="1" ht="165">
      <c r="A67" s="8" t="s">
        <v>15</v>
      </c>
      <c r="B67" s="17">
        <v>61</v>
      </c>
      <c r="C67" s="17">
        <v>26722189000110</v>
      </c>
      <c r="D67" s="9" t="s">
        <v>260</v>
      </c>
      <c r="E67" s="16" t="s">
        <v>261</v>
      </c>
      <c r="F67" s="11" t="s">
        <v>262</v>
      </c>
      <c r="G67" s="31">
        <v>46107</v>
      </c>
      <c r="H67" s="20" t="s">
        <v>263</v>
      </c>
      <c r="I67" s="14">
        <v>13999.76</v>
      </c>
      <c r="J67" s="12">
        <v>46108</v>
      </c>
      <c r="K67" s="9"/>
      <c r="L67" s="21">
        <f>283.33+569.12+959.98+48.48+29.59+1.21+5.53+4.7+0.81+2.54+12094.47</f>
        <v>13999.759999999998</v>
      </c>
      <c r="M67" s="20" t="s">
        <v>264</v>
      </c>
    </row>
    <row r="68" spans="1:13" s="2" customFormat="1" ht="165">
      <c r="A68" s="8" t="s">
        <v>15</v>
      </c>
      <c r="B68" s="17">
        <v>62</v>
      </c>
      <c r="C68" s="17">
        <v>26722189000110</v>
      </c>
      <c r="D68" s="9" t="s">
        <v>260</v>
      </c>
      <c r="E68" s="42" t="s">
        <v>261</v>
      </c>
      <c r="F68" s="11" t="s">
        <v>265</v>
      </c>
      <c r="G68" s="31">
        <v>46107</v>
      </c>
      <c r="H68" s="20" t="s">
        <v>266</v>
      </c>
      <c r="I68" s="14">
        <v>65390.5</v>
      </c>
      <c r="J68" s="12">
        <v>46108</v>
      </c>
      <c r="K68" s="9"/>
      <c r="L68" s="21">
        <v>65390.5</v>
      </c>
      <c r="M68" s="20" t="s">
        <v>264</v>
      </c>
    </row>
    <row r="69" spans="1:13" s="2" customFormat="1" ht="180">
      <c r="A69" s="8" t="s">
        <v>15</v>
      </c>
      <c r="B69" s="17">
        <v>63</v>
      </c>
      <c r="C69" s="17">
        <v>2341467000120</v>
      </c>
      <c r="D69" s="9" t="s">
        <v>267</v>
      </c>
      <c r="E69" s="16" t="s">
        <v>268</v>
      </c>
      <c r="F69" s="11" t="s">
        <v>269</v>
      </c>
      <c r="G69" s="31">
        <v>46107</v>
      </c>
      <c r="H69" s="20" t="s">
        <v>270</v>
      </c>
      <c r="I69" s="14">
        <v>7458.68</v>
      </c>
      <c r="J69" s="12">
        <v>46108</v>
      </c>
      <c r="K69" s="9"/>
      <c r="L69" s="21">
        <f>617.44+6841.24</f>
        <v>7458.68</v>
      </c>
      <c r="M69" s="20" t="s">
        <v>271</v>
      </c>
    </row>
    <row r="70" spans="1:13" s="2" customFormat="1" ht="180">
      <c r="A70" s="8" t="s">
        <v>15</v>
      </c>
      <c r="B70" s="17">
        <v>64</v>
      </c>
      <c r="C70" s="17">
        <v>2341467000120</v>
      </c>
      <c r="D70" s="9" t="s">
        <v>267</v>
      </c>
      <c r="E70" s="16" t="s">
        <v>272</v>
      </c>
      <c r="F70" s="11" t="s">
        <v>269</v>
      </c>
      <c r="G70" s="31">
        <v>46107</v>
      </c>
      <c r="H70" s="20" t="s">
        <v>273</v>
      </c>
      <c r="I70" s="14">
        <v>43908.69</v>
      </c>
      <c r="J70" s="12">
        <v>46108</v>
      </c>
      <c r="K70" s="9"/>
      <c r="L70" s="21">
        <v>43908.69</v>
      </c>
      <c r="M70" s="20" t="s">
        <v>271</v>
      </c>
    </row>
    <row r="71" spans="1:13" s="2" customFormat="1" ht="135">
      <c r="A71" s="8" t="s">
        <v>15</v>
      </c>
      <c r="B71" s="17">
        <v>65</v>
      </c>
      <c r="C71" s="17">
        <v>4406195000125</v>
      </c>
      <c r="D71" s="9" t="s">
        <v>228</v>
      </c>
      <c r="E71" s="16" t="s">
        <v>274</v>
      </c>
      <c r="F71" s="11" t="s">
        <v>275</v>
      </c>
      <c r="G71" s="31">
        <v>46107</v>
      </c>
      <c r="H71" s="20" t="s">
        <v>276</v>
      </c>
      <c r="I71" s="14">
        <v>522.14</v>
      </c>
      <c r="J71" s="12">
        <v>46108</v>
      </c>
      <c r="K71" s="9"/>
      <c r="L71" s="21">
        <f>25.06+497.08</f>
        <v>522.14</v>
      </c>
      <c r="M71" s="20" t="s">
        <v>277</v>
      </c>
    </row>
    <row r="72" spans="1:13" s="2" customFormat="1" ht="135">
      <c r="A72" s="8" t="s">
        <v>15</v>
      </c>
      <c r="B72" s="17">
        <v>66</v>
      </c>
      <c r="C72" s="17">
        <v>4406195000125</v>
      </c>
      <c r="D72" s="9" t="s">
        <v>228</v>
      </c>
      <c r="E72" s="16" t="s">
        <v>278</v>
      </c>
      <c r="F72" s="11" t="s">
        <v>279</v>
      </c>
      <c r="G72" s="31">
        <v>46107</v>
      </c>
      <c r="H72" s="20" t="s">
        <v>280</v>
      </c>
      <c r="I72" s="14">
        <v>145.76</v>
      </c>
      <c r="J72" s="12">
        <v>46108</v>
      </c>
      <c r="K72" s="9"/>
      <c r="L72" s="21">
        <f>7+138.76</f>
        <v>145.76</v>
      </c>
      <c r="M72" s="20" t="s">
        <v>277</v>
      </c>
    </row>
    <row r="73" spans="1:13" s="2" customFormat="1" ht="135">
      <c r="A73" s="8" t="s">
        <v>15</v>
      </c>
      <c r="B73" s="17">
        <v>67</v>
      </c>
      <c r="C73" s="17">
        <v>4406195000125</v>
      </c>
      <c r="D73" s="9" t="s">
        <v>228</v>
      </c>
      <c r="E73" s="16" t="s">
        <v>281</v>
      </c>
      <c r="F73" s="11" t="s">
        <v>282</v>
      </c>
      <c r="G73" s="31">
        <v>46107</v>
      </c>
      <c r="H73" s="20" t="s">
        <v>283</v>
      </c>
      <c r="I73" s="14">
        <v>440.33</v>
      </c>
      <c r="J73" s="12">
        <v>46108</v>
      </c>
      <c r="K73" s="9"/>
      <c r="L73" s="21">
        <f>21.14+419.19</f>
        <v>440.33</v>
      </c>
      <c r="M73" s="20" t="s">
        <v>277</v>
      </c>
    </row>
    <row r="74" spans="1:13" s="2" customFormat="1" ht="135">
      <c r="A74" s="8" t="s">
        <v>15</v>
      </c>
      <c r="B74" s="17">
        <v>68</v>
      </c>
      <c r="C74" s="17">
        <v>4406195000125</v>
      </c>
      <c r="D74" s="9" t="s">
        <v>228</v>
      </c>
      <c r="E74" s="16" t="s">
        <v>284</v>
      </c>
      <c r="F74" s="11" t="s">
        <v>285</v>
      </c>
      <c r="G74" s="31">
        <v>46107</v>
      </c>
      <c r="H74" s="20" t="s">
        <v>286</v>
      </c>
      <c r="I74" s="14">
        <v>53.09</v>
      </c>
      <c r="J74" s="12">
        <v>46108</v>
      </c>
      <c r="K74" s="9"/>
      <c r="L74" s="21">
        <f>6.99+46.1</f>
        <v>53.09</v>
      </c>
      <c r="M74" s="20" t="s">
        <v>277</v>
      </c>
    </row>
    <row r="75" spans="1:13" s="2" customFormat="1" ht="135">
      <c r="A75" s="8" t="s">
        <v>15</v>
      </c>
      <c r="B75" s="17">
        <v>69</v>
      </c>
      <c r="C75" s="17">
        <v>4406195000125</v>
      </c>
      <c r="D75" s="9" t="s">
        <v>228</v>
      </c>
      <c r="E75" s="16" t="s">
        <v>287</v>
      </c>
      <c r="F75" s="11" t="s">
        <v>288</v>
      </c>
      <c r="G75" s="31">
        <v>46107</v>
      </c>
      <c r="H75" s="20" t="s">
        <v>289</v>
      </c>
      <c r="I75" s="14">
        <v>358.51</v>
      </c>
      <c r="J75" s="12">
        <v>46108</v>
      </c>
      <c r="K75" s="9"/>
      <c r="L75" s="21">
        <f>17.21+341.3</f>
        <v>358.51</v>
      </c>
      <c r="M75" s="20" t="s">
        <v>277</v>
      </c>
    </row>
    <row r="76" spans="1:13" s="2" customFormat="1" ht="135">
      <c r="A76" s="8" t="s">
        <v>15</v>
      </c>
      <c r="B76" s="17">
        <v>70</v>
      </c>
      <c r="C76" s="17">
        <v>4406195000125</v>
      </c>
      <c r="D76" s="9" t="s">
        <v>228</v>
      </c>
      <c r="E76" s="16" t="s">
        <v>290</v>
      </c>
      <c r="F76" s="11" t="s">
        <v>291</v>
      </c>
      <c r="G76" s="31">
        <v>46107</v>
      </c>
      <c r="H76" s="20" t="s">
        <v>292</v>
      </c>
      <c r="I76" s="14">
        <v>276.67</v>
      </c>
      <c r="J76" s="12">
        <v>46108</v>
      </c>
      <c r="K76" s="9"/>
      <c r="L76" s="21">
        <f>263.39+13.28</f>
        <v>276.66999999999996</v>
      </c>
      <c r="M76" s="20" t="s">
        <v>277</v>
      </c>
    </row>
    <row r="77" spans="1:13" s="2" customFormat="1" ht="195">
      <c r="A77" s="8" t="s">
        <v>15</v>
      </c>
      <c r="B77" s="17">
        <v>71</v>
      </c>
      <c r="C77" s="17">
        <v>8804362000147</v>
      </c>
      <c r="D77" s="43" t="s">
        <v>293</v>
      </c>
      <c r="E77" s="16" t="s">
        <v>294</v>
      </c>
      <c r="F77" s="40" t="s">
        <v>46</v>
      </c>
      <c r="G77" s="44">
        <v>46107</v>
      </c>
      <c r="H77" s="43" t="s">
        <v>295</v>
      </c>
      <c r="I77" s="14">
        <v>37031.879999999997</v>
      </c>
      <c r="J77" s="12">
        <v>46108</v>
      </c>
      <c r="K77" s="45"/>
      <c r="L77" s="21">
        <f>3234.85+33797.03</f>
        <v>37031.879999999997</v>
      </c>
      <c r="M77" s="20" t="s">
        <v>296</v>
      </c>
    </row>
    <row r="78" spans="1:13" s="2" customFormat="1" ht="135">
      <c r="A78" s="8" t="s">
        <v>15</v>
      </c>
      <c r="B78" s="17">
        <v>72</v>
      </c>
      <c r="C78" s="17">
        <v>2724428000102</v>
      </c>
      <c r="D78" s="9" t="s">
        <v>297</v>
      </c>
      <c r="E78" s="16" t="s">
        <v>298</v>
      </c>
      <c r="F78" s="11" t="s">
        <v>299</v>
      </c>
      <c r="G78" s="31">
        <v>46107</v>
      </c>
      <c r="H78" s="20" t="s">
        <v>300</v>
      </c>
      <c r="I78" s="14">
        <v>38.31</v>
      </c>
      <c r="J78" s="12"/>
      <c r="K78" s="9"/>
      <c r="L78" s="21"/>
      <c r="M78" s="20" t="s">
        <v>301</v>
      </c>
    </row>
    <row r="79" spans="1:13" s="2" customFormat="1" ht="135">
      <c r="A79" s="8" t="s">
        <v>15</v>
      </c>
      <c r="B79" s="17">
        <v>73</v>
      </c>
      <c r="C79" s="17">
        <v>2724428000102</v>
      </c>
      <c r="D79" s="9" t="s">
        <v>297</v>
      </c>
      <c r="E79" s="16" t="s">
        <v>302</v>
      </c>
      <c r="F79" s="11" t="s">
        <v>303</v>
      </c>
      <c r="G79" s="31">
        <v>46107</v>
      </c>
      <c r="H79" s="20" t="s">
        <v>304</v>
      </c>
      <c r="I79" s="14">
        <v>38.31</v>
      </c>
      <c r="J79" s="12"/>
      <c r="K79" s="9"/>
      <c r="L79" s="21"/>
      <c r="M79" s="20" t="s">
        <v>301</v>
      </c>
    </row>
    <row r="80" spans="1:13" s="2" customFormat="1" ht="135">
      <c r="A80" s="8" t="s">
        <v>15</v>
      </c>
      <c r="B80" s="17">
        <v>74</v>
      </c>
      <c r="C80" s="17">
        <v>2724428000102</v>
      </c>
      <c r="D80" s="9" t="s">
        <v>297</v>
      </c>
      <c r="E80" s="16" t="s">
        <v>305</v>
      </c>
      <c r="F80" s="11" t="s">
        <v>306</v>
      </c>
      <c r="G80" s="31">
        <v>46107</v>
      </c>
      <c r="H80" s="20" t="s">
        <v>307</v>
      </c>
      <c r="I80" s="14">
        <v>38.31</v>
      </c>
      <c r="J80" s="12"/>
      <c r="K80" s="9"/>
      <c r="L80" s="21"/>
      <c r="M80" s="20" t="s">
        <v>301</v>
      </c>
    </row>
    <row r="81" spans="1:13" s="2" customFormat="1" ht="135">
      <c r="A81" s="8" t="s">
        <v>15</v>
      </c>
      <c r="B81" s="17">
        <v>75</v>
      </c>
      <c r="C81" s="17">
        <v>2724428000102</v>
      </c>
      <c r="D81" s="9" t="s">
        <v>297</v>
      </c>
      <c r="E81" s="16" t="s">
        <v>308</v>
      </c>
      <c r="F81" s="11" t="s">
        <v>309</v>
      </c>
      <c r="G81" s="31">
        <v>46107</v>
      </c>
      <c r="H81" s="20" t="s">
        <v>310</v>
      </c>
      <c r="I81" s="14">
        <v>38.31</v>
      </c>
      <c r="J81" s="12"/>
      <c r="K81" s="9"/>
      <c r="L81" s="21"/>
      <c r="M81" s="20" t="s">
        <v>301</v>
      </c>
    </row>
    <row r="82" spans="1:13" s="2" customFormat="1" ht="135">
      <c r="A82" s="8" t="s">
        <v>15</v>
      </c>
      <c r="B82" s="17">
        <v>76</v>
      </c>
      <c r="C82" s="17">
        <v>2724428000102</v>
      </c>
      <c r="D82" s="9" t="s">
        <v>297</v>
      </c>
      <c r="E82" s="16" t="s">
        <v>311</v>
      </c>
      <c r="F82" s="11" t="s">
        <v>312</v>
      </c>
      <c r="G82" s="31">
        <v>46107</v>
      </c>
      <c r="H82" s="20" t="s">
        <v>313</v>
      </c>
      <c r="I82" s="14">
        <v>38.31</v>
      </c>
      <c r="J82" s="12"/>
      <c r="K82" s="9"/>
      <c r="L82" s="21"/>
      <c r="M82" s="20" t="s">
        <v>301</v>
      </c>
    </row>
    <row r="83" spans="1:13" s="2" customFormat="1" ht="135">
      <c r="A83" s="8" t="s">
        <v>15</v>
      </c>
      <c r="B83" s="17">
        <v>77</v>
      </c>
      <c r="C83" s="17">
        <v>2724428000102</v>
      </c>
      <c r="D83" s="9" t="s">
        <v>297</v>
      </c>
      <c r="E83" s="16" t="s">
        <v>314</v>
      </c>
      <c r="F83" s="11" t="s">
        <v>315</v>
      </c>
      <c r="G83" s="31">
        <v>46107</v>
      </c>
      <c r="H83" s="20" t="s">
        <v>316</v>
      </c>
      <c r="I83" s="14">
        <v>38.31</v>
      </c>
      <c r="J83" s="12"/>
      <c r="K83" s="9"/>
      <c r="L83" s="21"/>
      <c r="M83" s="20" t="s">
        <v>301</v>
      </c>
    </row>
    <row r="84" spans="1:13" s="2" customFormat="1" ht="135">
      <c r="A84" s="8" t="s">
        <v>15</v>
      </c>
      <c r="B84" s="17">
        <v>78</v>
      </c>
      <c r="C84" s="17">
        <v>2724428000102</v>
      </c>
      <c r="D84" s="9" t="s">
        <v>297</v>
      </c>
      <c r="E84" s="16" t="s">
        <v>317</v>
      </c>
      <c r="F84" s="11" t="s">
        <v>318</v>
      </c>
      <c r="G84" s="31">
        <v>46107</v>
      </c>
      <c r="H84" s="20" t="s">
        <v>319</v>
      </c>
      <c r="I84" s="14">
        <v>38.31</v>
      </c>
      <c r="J84" s="12"/>
      <c r="K84" s="9"/>
      <c r="L84" s="21"/>
      <c r="M84" s="20" t="s">
        <v>301</v>
      </c>
    </row>
    <row r="85" spans="1:13" s="2" customFormat="1" ht="195">
      <c r="A85" s="8" t="s">
        <v>15</v>
      </c>
      <c r="B85" s="17">
        <v>79</v>
      </c>
      <c r="C85" s="17">
        <v>8804362000147</v>
      </c>
      <c r="D85" s="9" t="s">
        <v>293</v>
      </c>
      <c r="E85" s="16" t="s">
        <v>320</v>
      </c>
      <c r="F85" s="40" t="s">
        <v>46</v>
      </c>
      <c r="G85" s="31">
        <v>46107</v>
      </c>
      <c r="H85" s="20" t="s">
        <v>321</v>
      </c>
      <c r="I85" s="14">
        <v>30360.82</v>
      </c>
      <c r="J85" s="12">
        <v>46108</v>
      </c>
      <c r="K85" s="9"/>
      <c r="L85" s="21">
        <v>30360.82</v>
      </c>
      <c r="M85" s="20" t="s">
        <v>296</v>
      </c>
    </row>
    <row r="86" spans="1:13" s="2" customFormat="1" ht="195">
      <c r="A86" s="8" t="s">
        <v>15</v>
      </c>
      <c r="B86" s="17">
        <v>80</v>
      </c>
      <c r="C86" s="17">
        <v>8804362000147</v>
      </c>
      <c r="D86" s="9" t="s">
        <v>293</v>
      </c>
      <c r="E86" s="16" t="s">
        <v>322</v>
      </c>
      <c r="F86" s="40" t="s">
        <v>49</v>
      </c>
      <c r="G86" s="31">
        <v>46107</v>
      </c>
      <c r="H86" s="20" t="s">
        <v>323</v>
      </c>
      <c r="I86" s="14">
        <v>3610</v>
      </c>
      <c r="J86" s="12">
        <v>46108</v>
      </c>
      <c r="K86" s="9"/>
      <c r="L86" s="21">
        <f>173.28+3436.72</f>
        <v>3610</v>
      </c>
      <c r="M86" s="20" t="s">
        <v>296</v>
      </c>
    </row>
    <row r="87" spans="1:13" s="2" customFormat="1" ht="165">
      <c r="A87" s="8" t="s">
        <v>15</v>
      </c>
      <c r="B87" s="17">
        <v>81</v>
      </c>
      <c r="C87" s="17">
        <v>2341467000120</v>
      </c>
      <c r="D87" s="9" t="s">
        <v>267</v>
      </c>
      <c r="E87" s="16" t="s">
        <v>324</v>
      </c>
      <c r="F87" s="46" t="s">
        <v>325</v>
      </c>
      <c r="G87" s="31">
        <v>46107</v>
      </c>
      <c r="H87" s="20" t="s">
        <v>326</v>
      </c>
      <c r="I87" s="14">
        <v>45777.07</v>
      </c>
      <c r="J87" s="12">
        <v>46108</v>
      </c>
      <c r="K87" s="9"/>
      <c r="L87" s="21">
        <f>557.17+45219.9</f>
        <v>45777.07</v>
      </c>
      <c r="M87" s="20" t="s">
        <v>327</v>
      </c>
    </row>
    <row r="88" spans="1:13" s="2" customFormat="1" ht="135">
      <c r="A88" s="8" t="s">
        <v>15</v>
      </c>
      <c r="B88" s="17">
        <v>82</v>
      </c>
      <c r="C88" s="17">
        <v>4406195000125</v>
      </c>
      <c r="D88" s="9" t="s">
        <v>228</v>
      </c>
      <c r="E88" s="16" t="s">
        <v>328</v>
      </c>
      <c r="F88" s="11" t="s">
        <v>285</v>
      </c>
      <c r="G88" s="31">
        <v>46108</v>
      </c>
      <c r="H88" s="20" t="s">
        <v>329</v>
      </c>
      <c r="I88" s="14">
        <v>92.59</v>
      </c>
      <c r="J88" s="12">
        <v>46108</v>
      </c>
      <c r="K88" s="9"/>
      <c r="L88" s="21">
        <v>92.59</v>
      </c>
      <c r="M88" s="20" t="s">
        <v>277</v>
      </c>
    </row>
    <row r="89" spans="1:13" s="2" customFormat="1" ht="135">
      <c r="A89" s="8" t="s">
        <v>15</v>
      </c>
      <c r="B89" s="17">
        <v>83</v>
      </c>
      <c r="C89" s="17">
        <v>4224028000163</v>
      </c>
      <c r="D89" s="9" t="s">
        <v>330</v>
      </c>
      <c r="E89" s="23" t="s">
        <v>331</v>
      </c>
      <c r="F89" s="11" t="s">
        <v>332</v>
      </c>
      <c r="G89" s="31">
        <v>46108</v>
      </c>
      <c r="H89" s="20" t="s">
        <v>333</v>
      </c>
      <c r="I89" s="14">
        <v>150.02000000000001</v>
      </c>
      <c r="J89" s="12">
        <v>46108</v>
      </c>
      <c r="K89" s="9"/>
      <c r="L89" s="21">
        <v>150.02000000000001</v>
      </c>
      <c r="M89" s="20" t="s">
        <v>334</v>
      </c>
    </row>
    <row r="90" spans="1:13" s="2" customFormat="1" ht="135">
      <c r="A90" s="8" t="s">
        <v>15</v>
      </c>
      <c r="B90" s="17">
        <v>84</v>
      </c>
      <c r="C90" s="17">
        <v>4224028000163</v>
      </c>
      <c r="D90" s="9" t="s">
        <v>330</v>
      </c>
      <c r="E90" s="23" t="s">
        <v>335</v>
      </c>
      <c r="F90" s="11" t="s">
        <v>336</v>
      </c>
      <c r="G90" s="31">
        <v>46108</v>
      </c>
      <c r="H90" s="20" t="s">
        <v>337</v>
      </c>
      <c r="I90" s="14">
        <v>150.02000000000001</v>
      </c>
      <c r="J90" s="12">
        <v>46108</v>
      </c>
      <c r="K90" s="9"/>
      <c r="L90" s="21">
        <v>150.02000000000001</v>
      </c>
      <c r="M90" s="20" t="s">
        <v>334</v>
      </c>
    </row>
    <row r="91" spans="1:13" s="2" customFormat="1" ht="135">
      <c r="A91" s="8" t="s">
        <v>15</v>
      </c>
      <c r="B91" s="17">
        <v>85</v>
      </c>
      <c r="C91" s="17">
        <v>4224028000163</v>
      </c>
      <c r="D91" s="9" t="s">
        <v>330</v>
      </c>
      <c r="E91" s="23" t="s">
        <v>338</v>
      </c>
      <c r="F91" s="11" t="s">
        <v>339</v>
      </c>
      <c r="G91" s="31">
        <v>46108</v>
      </c>
      <c r="H91" s="20" t="s">
        <v>340</v>
      </c>
      <c r="I91" s="14">
        <v>150.02000000000001</v>
      </c>
      <c r="J91" s="12">
        <v>46108</v>
      </c>
      <c r="K91" s="9"/>
      <c r="L91" s="21">
        <v>150.02000000000001</v>
      </c>
      <c r="M91" s="20" t="s">
        <v>334</v>
      </c>
    </row>
    <row r="92" spans="1:13" s="2" customFormat="1" ht="135">
      <c r="A92" s="8" t="s">
        <v>15</v>
      </c>
      <c r="B92" s="17">
        <v>86</v>
      </c>
      <c r="C92" s="17">
        <v>4224028000163</v>
      </c>
      <c r="D92" s="9" t="s">
        <v>330</v>
      </c>
      <c r="E92" s="23" t="s">
        <v>341</v>
      </c>
      <c r="F92" s="11" t="s">
        <v>342</v>
      </c>
      <c r="G92" s="31">
        <v>46108</v>
      </c>
      <c r="H92" s="20" t="s">
        <v>120</v>
      </c>
      <c r="I92" s="14">
        <v>150.02000000000001</v>
      </c>
      <c r="J92" s="12">
        <v>46108</v>
      </c>
      <c r="K92" s="9"/>
      <c r="L92" s="21">
        <v>150.02000000000001</v>
      </c>
      <c r="M92" s="20" t="s">
        <v>334</v>
      </c>
    </row>
    <row r="93" spans="1:13" s="2" customFormat="1" ht="135">
      <c r="A93" s="8" t="s">
        <v>15</v>
      </c>
      <c r="B93" s="17">
        <v>87</v>
      </c>
      <c r="C93" s="17">
        <v>4224028000163</v>
      </c>
      <c r="D93" s="9" t="s">
        <v>330</v>
      </c>
      <c r="E93" s="23" t="s">
        <v>343</v>
      </c>
      <c r="F93" s="11" t="s">
        <v>344</v>
      </c>
      <c r="G93" s="31">
        <v>46108</v>
      </c>
      <c r="H93" s="20" t="s">
        <v>345</v>
      </c>
      <c r="I93" s="14">
        <v>150.02000000000001</v>
      </c>
      <c r="J93" s="12">
        <v>46108</v>
      </c>
      <c r="K93" s="9"/>
      <c r="L93" s="21">
        <v>150.02000000000001</v>
      </c>
      <c r="M93" s="20" t="s">
        <v>334</v>
      </c>
    </row>
    <row r="94" spans="1:13" s="2" customFormat="1" ht="135">
      <c r="A94" s="8" t="s">
        <v>15</v>
      </c>
      <c r="B94" s="17">
        <v>88</v>
      </c>
      <c r="C94" s="17">
        <v>4224028000163</v>
      </c>
      <c r="D94" s="9" t="s">
        <v>330</v>
      </c>
      <c r="E94" s="23" t="s">
        <v>346</v>
      </c>
      <c r="F94" s="11" t="s">
        <v>347</v>
      </c>
      <c r="G94" s="31">
        <v>46108</v>
      </c>
      <c r="H94" s="20" t="s">
        <v>348</v>
      </c>
      <c r="I94" s="14">
        <v>150.02000000000001</v>
      </c>
      <c r="J94" s="12">
        <v>46108</v>
      </c>
      <c r="K94" s="9"/>
      <c r="L94" s="21">
        <v>150.02000000000001</v>
      </c>
      <c r="M94" s="20" t="s">
        <v>334</v>
      </c>
    </row>
    <row r="95" spans="1:13" s="2" customFormat="1" ht="135">
      <c r="A95" s="8" t="s">
        <v>15</v>
      </c>
      <c r="B95" s="17">
        <v>89</v>
      </c>
      <c r="C95" s="17">
        <v>4224028000163</v>
      </c>
      <c r="D95" s="9" t="s">
        <v>330</v>
      </c>
      <c r="E95" s="23" t="s">
        <v>349</v>
      </c>
      <c r="F95" s="11" t="s">
        <v>350</v>
      </c>
      <c r="G95" s="31">
        <v>46108</v>
      </c>
      <c r="H95" s="20" t="s">
        <v>351</v>
      </c>
      <c r="I95" s="14">
        <v>150.02000000000001</v>
      </c>
      <c r="J95" s="12">
        <v>46108</v>
      </c>
      <c r="K95" s="9"/>
      <c r="L95" s="21">
        <v>150.02000000000001</v>
      </c>
      <c r="M95" s="20" t="s">
        <v>334</v>
      </c>
    </row>
    <row r="96" spans="1:13" s="2" customFormat="1" ht="135">
      <c r="A96" s="8" t="s">
        <v>15</v>
      </c>
      <c r="B96" s="17">
        <v>90</v>
      </c>
      <c r="C96" s="17">
        <v>4224028000163</v>
      </c>
      <c r="D96" s="9" t="s">
        <v>330</v>
      </c>
      <c r="E96" s="23" t="s">
        <v>352</v>
      </c>
      <c r="F96" s="11" t="s">
        <v>353</v>
      </c>
      <c r="G96" s="31">
        <v>46108</v>
      </c>
      <c r="H96" s="20" t="s">
        <v>354</v>
      </c>
      <c r="I96" s="14">
        <v>150.02000000000001</v>
      </c>
      <c r="J96" s="12">
        <v>46108</v>
      </c>
      <c r="K96" s="9"/>
      <c r="L96" s="21">
        <v>150.02000000000001</v>
      </c>
      <c r="M96" s="20" t="s">
        <v>334</v>
      </c>
    </row>
    <row r="97" spans="1:13" s="2" customFormat="1" ht="135">
      <c r="A97" s="8" t="s">
        <v>15</v>
      </c>
      <c r="B97" s="17">
        <v>91</v>
      </c>
      <c r="C97" s="17">
        <v>4224028000163</v>
      </c>
      <c r="D97" s="9" t="s">
        <v>330</v>
      </c>
      <c r="E97" s="23" t="s">
        <v>355</v>
      </c>
      <c r="F97" s="11" t="s">
        <v>356</v>
      </c>
      <c r="G97" s="31">
        <v>46108</v>
      </c>
      <c r="H97" s="20" t="s">
        <v>357</v>
      </c>
      <c r="I97" s="14">
        <v>150.02000000000001</v>
      </c>
      <c r="J97" s="12">
        <v>46108</v>
      </c>
      <c r="K97" s="9"/>
      <c r="L97" s="21">
        <v>150.02000000000001</v>
      </c>
      <c r="M97" s="20" t="s">
        <v>334</v>
      </c>
    </row>
    <row r="98" spans="1:13" s="2" customFormat="1" ht="135">
      <c r="A98" s="8" t="s">
        <v>15</v>
      </c>
      <c r="B98" s="17">
        <v>92</v>
      </c>
      <c r="C98" s="17">
        <v>4224028000163</v>
      </c>
      <c r="D98" s="9" t="s">
        <v>330</v>
      </c>
      <c r="E98" s="23" t="s">
        <v>358</v>
      </c>
      <c r="F98" s="11" t="s">
        <v>359</v>
      </c>
      <c r="G98" s="31">
        <v>46108</v>
      </c>
      <c r="H98" s="20" t="s">
        <v>360</v>
      </c>
      <c r="I98" s="14">
        <v>150.02000000000001</v>
      </c>
      <c r="J98" s="12">
        <v>46108</v>
      </c>
      <c r="K98" s="9"/>
      <c r="L98" s="21">
        <v>150.02000000000001</v>
      </c>
      <c r="M98" s="20" t="s">
        <v>334</v>
      </c>
    </row>
    <row r="99" spans="1:13" s="2" customFormat="1" ht="135">
      <c r="A99" s="8" t="s">
        <v>15</v>
      </c>
      <c r="B99" s="17">
        <v>93</v>
      </c>
      <c r="C99" s="17">
        <v>4224028000163</v>
      </c>
      <c r="D99" s="9" t="s">
        <v>330</v>
      </c>
      <c r="E99" s="23" t="s">
        <v>361</v>
      </c>
      <c r="F99" s="11" t="s">
        <v>362</v>
      </c>
      <c r="G99" s="31">
        <v>46108</v>
      </c>
      <c r="H99" s="20" t="s">
        <v>363</v>
      </c>
      <c r="I99" s="14">
        <v>150.02000000000001</v>
      </c>
      <c r="J99" s="12">
        <v>46108</v>
      </c>
      <c r="K99" s="9"/>
      <c r="L99" s="21">
        <v>150.02000000000001</v>
      </c>
      <c r="M99" s="20" t="s">
        <v>334</v>
      </c>
    </row>
    <row r="100" spans="1:13" s="2" customFormat="1" ht="135">
      <c r="A100" s="8" t="s">
        <v>15</v>
      </c>
      <c r="B100" s="17">
        <v>94</v>
      </c>
      <c r="C100" s="17">
        <v>4224028000163</v>
      </c>
      <c r="D100" s="9" t="s">
        <v>330</v>
      </c>
      <c r="E100" s="23" t="s">
        <v>364</v>
      </c>
      <c r="F100" s="11" t="s">
        <v>365</v>
      </c>
      <c r="G100" s="31">
        <v>46108</v>
      </c>
      <c r="H100" s="20" t="s">
        <v>366</v>
      </c>
      <c r="I100" s="14">
        <v>150.02000000000001</v>
      </c>
      <c r="J100" s="12">
        <v>46108</v>
      </c>
      <c r="K100" s="9"/>
      <c r="L100" s="21">
        <v>150.02000000000001</v>
      </c>
      <c r="M100" s="20" t="s">
        <v>334</v>
      </c>
    </row>
    <row r="101" spans="1:13" s="2" customFormat="1" ht="135">
      <c r="A101" s="8" t="s">
        <v>15</v>
      </c>
      <c r="B101" s="17">
        <v>95</v>
      </c>
      <c r="C101" s="17">
        <v>4224028000163</v>
      </c>
      <c r="D101" s="9" t="s">
        <v>330</v>
      </c>
      <c r="E101" s="23" t="s">
        <v>367</v>
      </c>
      <c r="F101" s="11" t="s">
        <v>368</v>
      </c>
      <c r="G101" s="31">
        <v>46108</v>
      </c>
      <c r="H101" s="20" t="s">
        <v>369</v>
      </c>
      <c r="I101" s="14">
        <v>150.02000000000001</v>
      </c>
      <c r="J101" s="12">
        <v>46108</v>
      </c>
      <c r="K101" s="9"/>
      <c r="L101" s="21">
        <v>150.02000000000001</v>
      </c>
      <c r="M101" s="20" t="s">
        <v>334</v>
      </c>
    </row>
    <row r="102" spans="1:13" s="2" customFormat="1" ht="135">
      <c r="A102" s="8" t="s">
        <v>15</v>
      </c>
      <c r="B102" s="17">
        <v>96</v>
      </c>
      <c r="C102" s="17">
        <v>4224028000163</v>
      </c>
      <c r="D102" s="9" t="s">
        <v>330</v>
      </c>
      <c r="E102" s="23" t="s">
        <v>370</v>
      </c>
      <c r="F102" s="11" t="s">
        <v>371</v>
      </c>
      <c r="G102" s="31">
        <v>46108</v>
      </c>
      <c r="H102" s="20" t="s">
        <v>372</v>
      </c>
      <c r="I102" s="14">
        <v>150.02000000000001</v>
      </c>
      <c r="J102" s="12">
        <v>46108</v>
      </c>
      <c r="K102" s="9"/>
      <c r="L102" s="21">
        <v>150.02000000000001</v>
      </c>
      <c r="M102" s="20" t="s">
        <v>334</v>
      </c>
    </row>
    <row r="103" spans="1:13" s="2" customFormat="1" ht="135">
      <c r="A103" s="8" t="s">
        <v>15</v>
      </c>
      <c r="B103" s="17">
        <v>97</v>
      </c>
      <c r="C103" s="17">
        <v>4224028000163</v>
      </c>
      <c r="D103" s="9" t="s">
        <v>330</v>
      </c>
      <c r="E103" s="23" t="s">
        <v>373</v>
      </c>
      <c r="F103" s="11" t="s">
        <v>374</v>
      </c>
      <c r="G103" s="31">
        <v>46108</v>
      </c>
      <c r="H103" s="20" t="s">
        <v>375</v>
      </c>
      <c r="I103" s="14">
        <v>150.02000000000001</v>
      </c>
      <c r="J103" s="12">
        <v>46108</v>
      </c>
      <c r="K103" s="9"/>
      <c r="L103" s="21">
        <v>150.02000000000001</v>
      </c>
      <c r="M103" s="20" t="s">
        <v>334</v>
      </c>
    </row>
    <row r="104" spans="1:13" s="2" customFormat="1" ht="135">
      <c r="A104" s="8" t="s">
        <v>15</v>
      </c>
      <c r="B104" s="17">
        <v>98</v>
      </c>
      <c r="C104" s="17">
        <v>4224028000163</v>
      </c>
      <c r="D104" s="9" t="s">
        <v>330</v>
      </c>
      <c r="E104" s="23" t="s">
        <v>376</v>
      </c>
      <c r="F104" s="11" t="s">
        <v>377</v>
      </c>
      <c r="G104" s="31">
        <v>46108</v>
      </c>
      <c r="H104" s="20" t="s">
        <v>378</v>
      </c>
      <c r="I104" s="14">
        <v>150.02000000000001</v>
      </c>
      <c r="J104" s="12">
        <v>46108</v>
      </c>
      <c r="K104" s="9"/>
      <c r="L104" s="21">
        <v>150.02000000000001</v>
      </c>
      <c r="M104" s="20" t="s">
        <v>334</v>
      </c>
    </row>
    <row r="105" spans="1:13" s="2" customFormat="1" ht="135">
      <c r="A105" s="8" t="s">
        <v>15</v>
      </c>
      <c r="B105" s="17">
        <v>99</v>
      </c>
      <c r="C105" s="17">
        <v>4224028000163</v>
      </c>
      <c r="D105" s="9" t="s">
        <v>330</v>
      </c>
      <c r="E105" s="23" t="s">
        <v>379</v>
      </c>
      <c r="F105" s="11" t="s">
        <v>380</v>
      </c>
      <c r="G105" s="31">
        <v>46108</v>
      </c>
      <c r="H105" s="20" t="s">
        <v>381</v>
      </c>
      <c r="I105" s="14">
        <v>150.02000000000001</v>
      </c>
      <c r="J105" s="12">
        <v>46108</v>
      </c>
      <c r="K105" s="9"/>
      <c r="L105" s="21">
        <v>150.02000000000001</v>
      </c>
      <c r="M105" s="20" t="s">
        <v>334</v>
      </c>
    </row>
    <row r="106" spans="1:13" s="2" customFormat="1" ht="135">
      <c r="A106" s="8" t="s">
        <v>15</v>
      </c>
      <c r="B106" s="17">
        <v>100</v>
      </c>
      <c r="C106" s="17">
        <v>4224028000163</v>
      </c>
      <c r="D106" s="9" t="s">
        <v>330</v>
      </c>
      <c r="E106" s="23" t="s">
        <v>382</v>
      </c>
      <c r="F106" s="11" t="s">
        <v>383</v>
      </c>
      <c r="G106" s="31">
        <v>46108</v>
      </c>
      <c r="H106" s="20" t="s">
        <v>384</v>
      </c>
      <c r="I106" s="14">
        <v>150.02000000000001</v>
      </c>
      <c r="J106" s="12">
        <v>46108</v>
      </c>
      <c r="K106" s="9"/>
      <c r="L106" s="21">
        <v>150.02000000000001</v>
      </c>
      <c r="M106" s="20" t="s">
        <v>334</v>
      </c>
    </row>
    <row r="107" spans="1:13" s="2" customFormat="1" ht="135">
      <c r="A107" s="8" t="s">
        <v>15</v>
      </c>
      <c r="B107" s="17">
        <v>101</v>
      </c>
      <c r="C107" s="17">
        <v>4224028000163</v>
      </c>
      <c r="D107" s="9" t="s">
        <v>330</v>
      </c>
      <c r="E107" s="23" t="s">
        <v>385</v>
      </c>
      <c r="F107" s="11" t="s">
        <v>386</v>
      </c>
      <c r="G107" s="31">
        <v>46108</v>
      </c>
      <c r="H107" s="20" t="s">
        <v>387</v>
      </c>
      <c r="I107" s="14">
        <v>150.02000000000001</v>
      </c>
      <c r="J107" s="12">
        <v>46108</v>
      </c>
      <c r="K107" s="9"/>
      <c r="L107" s="21">
        <v>150.02000000000001</v>
      </c>
      <c r="M107" s="20" t="s">
        <v>334</v>
      </c>
    </row>
    <row r="108" spans="1:13" s="2" customFormat="1" ht="135">
      <c r="A108" s="8" t="s">
        <v>15</v>
      </c>
      <c r="B108" s="17">
        <v>102</v>
      </c>
      <c r="C108" s="17">
        <v>4224028000163</v>
      </c>
      <c r="D108" s="9" t="s">
        <v>330</v>
      </c>
      <c r="E108" s="23" t="s">
        <v>388</v>
      </c>
      <c r="F108" s="11" t="s">
        <v>389</v>
      </c>
      <c r="G108" s="31">
        <v>46108</v>
      </c>
      <c r="H108" s="20" t="s">
        <v>390</v>
      </c>
      <c r="I108" s="14">
        <v>150.02000000000001</v>
      </c>
      <c r="J108" s="12">
        <v>46108</v>
      </c>
      <c r="K108" s="9"/>
      <c r="L108" s="21">
        <v>150.02000000000001</v>
      </c>
      <c r="M108" s="20" t="s">
        <v>334</v>
      </c>
    </row>
    <row r="109" spans="1:13" s="2" customFormat="1" ht="150">
      <c r="A109" s="8" t="s">
        <v>15</v>
      </c>
      <c r="B109" s="17">
        <v>103</v>
      </c>
      <c r="C109" s="17">
        <v>2341467000120</v>
      </c>
      <c r="D109" s="9" t="s">
        <v>267</v>
      </c>
      <c r="E109" s="16" t="s">
        <v>391</v>
      </c>
      <c r="F109" s="11" t="s">
        <v>392</v>
      </c>
      <c r="G109" s="31">
        <v>46108</v>
      </c>
      <c r="H109" s="20" t="s">
        <v>393</v>
      </c>
      <c r="I109" s="14">
        <v>79719.039999999994</v>
      </c>
      <c r="J109" s="12">
        <v>46108</v>
      </c>
      <c r="K109" s="9"/>
      <c r="L109" s="21">
        <f>1692.24+78026.8</f>
        <v>79719.040000000008</v>
      </c>
      <c r="M109" s="20" t="s">
        <v>394</v>
      </c>
    </row>
    <row r="110" spans="1:13" s="2" customFormat="1" ht="165">
      <c r="A110" s="8" t="s">
        <v>15</v>
      </c>
      <c r="B110" s="17">
        <v>104</v>
      </c>
      <c r="C110" s="17">
        <v>2341467000120</v>
      </c>
      <c r="D110" s="9" t="s">
        <v>267</v>
      </c>
      <c r="E110" s="16" t="s">
        <v>395</v>
      </c>
      <c r="F110" s="11" t="s">
        <v>396</v>
      </c>
      <c r="G110" s="31">
        <v>46108</v>
      </c>
      <c r="H110" s="20" t="s">
        <v>397</v>
      </c>
      <c r="I110" s="14">
        <v>73475.850000000006</v>
      </c>
      <c r="J110" s="12">
        <v>46108</v>
      </c>
      <c r="K110" s="9"/>
      <c r="L110" s="21">
        <f>71858.57+1617.28</f>
        <v>73475.850000000006</v>
      </c>
      <c r="M110" s="20" t="s">
        <v>398</v>
      </c>
    </row>
    <row r="111" spans="1:13" s="2" customFormat="1" ht="135">
      <c r="A111" s="8" t="s">
        <v>15</v>
      </c>
      <c r="B111" s="17">
        <v>105</v>
      </c>
      <c r="C111" s="17">
        <v>4224028000163</v>
      </c>
      <c r="D111" s="9" t="s">
        <v>330</v>
      </c>
      <c r="E111" s="33" t="s">
        <v>399</v>
      </c>
      <c r="F111" s="11" t="s">
        <v>400</v>
      </c>
      <c r="G111" s="31">
        <v>46111</v>
      </c>
      <c r="H111" s="20" t="s">
        <v>401</v>
      </c>
      <c r="I111" s="14">
        <v>150.02000000000001</v>
      </c>
      <c r="J111" s="12">
        <v>46108</v>
      </c>
      <c r="K111" s="9"/>
      <c r="L111" s="14">
        <v>150.02000000000001</v>
      </c>
      <c r="M111" s="20" t="s">
        <v>334</v>
      </c>
    </row>
    <row r="112" spans="1:13" s="2" customFormat="1" ht="135">
      <c r="A112" s="8" t="s">
        <v>15</v>
      </c>
      <c r="B112" s="17">
        <v>106</v>
      </c>
      <c r="C112" s="17">
        <v>4224028000163</v>
      </c>
      <c r="D112" s="9" t="s">
        <v>330</v>
      </c>
      <c r="E112" s="33" t="s">
        <v>402</v>
      </c>
      <c r="F112" s="11" t="s">
        <v>403</v>
      </c>
      <c r="G112" s="31">
        <v>46111</v>
      </c>
      <c r="H112" s="20" t="s">
        <v>404</v>
      </c>
      <c r="I112" s="14">
        <v>150.02000000000001</v>
      </c>
      <c r="J112" s="12">
        <v>46108</v>
      </c>
      <c r="K112" s="9"/>
      <c r="L112" s="14">
        <v>150.02000000000001</v>
      </c>
      <c r="M112" s="20" t="s">
        <v>334</v>
      </c>
    </row>
    <row r="113" spans="1:13" s="2" customFormat="1" ht="135">
      <c r="A113" s="8" t="s">
        <v>15</v>
      </c>
      <c r="B113" s="17">
        <v>107</v>
      </c>
      <c r="C113" s="17">
        <v>4224028000163</v>
      </c>
      <c r="D113" s="9" t="s">
        <v>330</v>
      </c>
      <c r="E113" s="33" t="s">
        <v>405</v>
      </c>
      <c r="F113" s="11" t="s">
        <v>406</v>
      </c>
      <c r="G113" s="31">
        <v>46111</v>
      </c>
      <c r="H113" s="20" t="s">
        <v>407</v>
      </c>
      <c r="I113" s="14">
        <v>150.02000000000001</v>
      </c>
      <c r="J113" s="12">
        <v>46108</v>
      </c>
      <c r="K113" s="9"/>
      <c r="L113" s="14">
        <v>150.02000000000001</v>
      </c>
      <c r="M113" s="20" t="s">
        <v>334</v>
      </c>
    </row>
    <row r="114" spans="1:13" s="2" customFormat="1" ht="135">
      <c r="A114" s="8" t="s">
        <v>15</v>
      </c>
      <c r="B114" s="17">
        <v>108</v>
      </c>
      <c r="C114" s="17">
        <v>4224028000163</v>
      </c>
      <c r="D114" s="9" t="s">
        <v>330</v>
      </c>
      <c r="E114" s="33" t="s">
        <v>408</v>
      </c>
      <c r="F114" s="11" t="s">
        <v>409</v>
      </c>
      <c r="G114" s="31">
        <v>46111</v>
      </c>
      <c r="H114" s="20" t="s">
        <v>410</v>
      </c>
      <c r="I114" s="14">
        <v>150.02000000000001</v>
      </c>
      <c r="J114" s="12">
        <v>46108</v>
      </c>
      <c r="K114" s="9"/>
      <c r="L114" s="14">
        <v>150.02000000000001</v>
      </c>
      <c r="M114" s="20" t="s">
        <v>334</v>
      </c>
    </row>
    <row r="115" spans="1:13" s="2" customFormat="1" ht="135">
      <c r="A115" s="8" t="s">
        <v>15</v>
      </c>
      <c r="B115" s="17">
        <v>109</v>
      </c>
      <c r="C115" s="17">
        <v>4224028000163</v>
      </c>
      <c r="D115" s="9" t="s">
        <v>330</v>
      </c>
      <c r="E115" s="33" t="s">
        <v>411</v>
      </c>
      <c r="F115" s="11" t="s">
        <v>412</v>
      </c>
      <c r="G115" s="31">
        <v>46111</v>
      </c>
      <c r="H115" s="20" t="s">
        <v>413</v>
      </c>
      <c r="I115" s="14">
        <v>150.02000000000001</v>
      </c>
      <c r="J115" s="12">
        <v>46108</v>
      </c>
      <c r="K115" s="9"/>
      <c r="L115" s="14">
        <v>150.02000000000001</v>
      </c>
      <c r="M115" s="20" t="s">
        <v>334</v>
      </c>
    </row>
    <row r="116" spans="1:13" s="2" customFormat="1" ht="135">
      <c r="A116" s="8" t="s">
        <v>15</v>
      </c>
      <c r="B116" s="17">
        <v>110</v>
      </c>
      <c r="C116" s="17">
        <v>4224028000163</v>
      </c>
      <c r="D116" s="9" t="s">
        <v>330</v>
      </c>
      <c r="E116" s="33" t="s">
        <v>414</v>
      </c>
      <c r="F116" s="11" t="s">
        <v>415</v>
      </c>
      <c r="G116" s="31">
        <v>46111</v>
      </c>
      <c r="H116" s="20" t="s">
        <v>416</v>
      </c>
      <c r="I116" s="14">
        <v>150.02000000000001</v>
      </c>
      <c r="J116" s="12">
        <v>46108</v>
      </c>
      <c r="K116" s="9"/>
      <c r="L116" s="14">
        <v>150.02000000000001</v>
      </c>
      <c r="M116" s="20" t="s">
        <v>334</v>
      </c>
    </row>
    <row r="117" spans="1:13" s="2" customFormat="1" ht="135">
      <c r="A117" s="8" t="s">
        <v>15</v>
      </c>
      <c r="B117" s="17">
        <v>111</v>
      </c>
      <c r="C117" s="17">
        <v>4224028000163</v>
      </c>
      <c r="D117" s="9" t="s">
        <v>330</v>
      </c>
      <c r="E117" s="33" t="s">
        <v>417</v>
      </c>
      <c r="F117" s="11" t="s">
        <v>418</v>
      </c>
      <c r="G117" s="31">
        <v>46111</v>
      </c>
      <c r="H117" s="20" t="s">
        <v>419</v>
      </c>
      <c r="I117" s="14">
        <v>150.02000000000001</v>
      </c>
      <c r="J117" s="12">
        <v>46108</v>
      </c>
      <c r="K117" s="9"/>
      <c r="L117" s="14">
        <v>150.02000000000001</v>
      </c>
      <c r="M117" s="20" t="s">
        <v>334</v>
      </c>
    </row>
    <row r="118" spans="1:13" s="2" customFormat="1" ht="135">
      <c r="A118" s="8" t="s">
        <v>15</v>
      </c>
      <c r="B118" s="17">
        <v>112</v>
      </c>
      <c r="C118" s="17">
        <v>4224028000163</v>
      </c>
      <c r="D118" s="9" t="s">
        <v>330</v>
      </c>
      <c r="E118" s="33" t="s">
        <v>420</v>
      </c>
      <c r="F118" s="11" t="s">
        <v>421</v>
      </c>
      <c r="G118" s="31">
        <v>46111</v>
      </c>
      <c r="H118" s="20" t="s">
        <v>422</v>
      </c>
      <c r="I118" s="14">
        <v>150.02000000000001</v>
      </c>
      <c r="J118" s="12">
        <v>46108</v>
      </c>
      <c r="K118" s="9"/>
      <c r="L118" s="14">
        <v>150.02000000000001</v>
      </c>
      <c r="M118" s="20" t="s">
        <v>334</v>
      </c>
    </row>
    <row r="119" spans="1:13" s="2" customFormat="1" ht="135">
      <c r="A119" s="8" t="s">
        <v>15</v>
      </c>
      <c r="B119" s="17">
        <v>113</v>
      </c>
      <c r="C119" s="17">
        <v>4224028000163</v>
      </c>
      <c r="D119" s="9" t="s">
        <v>330</v>
      </c>
      <c r="E119" s="33" t="s">
        <v>423</v>
      </c>
      <c r="F119" s="11" t="s">
        <v>424</v>
      </c>
      <c r="G119" s="31">
        <v>46111</v>
      </c>
      <c r="H119" s="20" t="s">
        <v>425</v>
      </c>
      <c r="I119" s="14">
        <v>150.02000000000001</v>
      </c>
      <c r="J119" s="12">
        <v>46108</v>
      </c>
      <c r="K119" s="9"/>
      <c r="L119" s="14">
        <v>150.02000000000001</v>
      </c>
      <c r="M119" s="20" t="s">
        <v>334</v>
      </c>
    </row>
    <row r="120" spans="1:13" s="2" customFormat="1" ht="135">
      <c r="A120" s="8" t="s">
        <v>15</v>
      </c>
      <c r="B120" s="17">
        <v>114</v>
      </c>
      <c r="C120" s="17">
        <v>4224028000163</v>
      </c>
      <c r="D120" s="9" t="s">
        <v>330</v>
      </c>
      <c r="E120" s="33" t="s">
        <v>426</v>
      </c>
      <c r="F120" s="11" t="s">
        <v>427</v>
      </c>
      <c r="G120" s="31">
        <v>46111</v>
      </c>
      <c r="H120" s="20" t="s">
        <v>428</v>
      </c>
      <c r="I120" s="14">
        <v>150.02000000000001</v>
      </c>
      <c r="J120" s="12">
        <v>46108</v>
      </c>
      <c r="K120" s="9"/>
      <c r="L120" s="14">
        <v>150.02000000000001</v>
      </c>
      <c r="M120" s="20" t="s">
        <v>334</v>
      </c>
    </row>
    <row r="121" spans="1:13" s="2" customFormat="1" ht="135">
      <c r="A121" s="8" t="s">
        <v>15</v>
      </c>
      <c r="B121" s="17">
        <v>115</v>
      </c>
      <c r="C121" s="17">
        <v>4224028000163</v>
      </c>
      <c r="D121" s="9" t="s">
        <v>330</v>
      </c>
      <c r="E121" s="33" t="s">
        <v>429</v>
      </c>
      <c r="F121" s="11" t="s">
        <v>430</v>
      </c>
      <c r="G121" s="31">
        <v>46111</v>
      </c>
      <c r="H121" s="20" t="s">
        <v>431</v>
      </c>
      <c r="I121" s="14">
        <v>150.02000000000001</v>
      </c>
      <c r="J121" s="12">
        <v>46108</v>
      </c>
      <c r="K121" s="9"/>
      <c r="L121" s="14">
        <v>150.02000000000001</v>
      </c>
      <c r="M121" s="20" t="s">
        <v>334</v>
      </c>
    </row>
    <row r="122" spans="1:13" s="2" customFormat="1" ht="135">
      <c r="A122" s="8" t="s">
        <v>15</v>
      </c>
      <c r="B122" s="17">
        <v>116</v>
      </c>
      <c r="C122" s="17">
        <v>4224028000163</v>
      </c>
      <c r="D122" s="9" t="s">
        <v>330</v>
      </c>
      <c r="E122" s="33" t="s">
        <v>432</v>
      </c>
      <c r="F122" s="11" t="s">
        <v>433</v>
      </c>
      <c r="G122" s="31">
        <v>46111</v>
      </c>
      <c r="H122" s="20" t="s">
        <v>434</v>
      </c>
      <c r="I122" s="14">
        <v>150.02000000000001</v>
      </c>
      <c r="J122" s="12">
        <v>46108</v>
      </c>
      <c r="K122" s="9"/>
      <c r="L122" s="14">
        <v>150.02000000000001</v>
      </c>
      <c r="M122" s="20" t="s">
        <v>334</v>
      </c>
    </row>
    <row r="123" spans="1:13" s="2" customFormat="1" ht="135">
      <c r="A123" s="8" t="s">
        <v>15</v>
      </c>
      <c r="B123" s="17">
        <v>117</v>
      </c>
      <c r="C123" s="17">
        <v>4224028000163</v>
      </c>
      <c r="D123" s="9" t="s">
        <v>330</v>
      </c>
      <c r="E123" s="33" t="s">
        <v>435</v>
      </c>
      <c r="F123" s="11" t="s">
        <v>436</v>
      </c>
      <c r="G123" s="31">
        <v>46111</v>
      </c>
      <c r="H123" s="20" t="s">
        <v>437</v>
      </c>
      <c r="I123" s="14">
        <v>150.02000000000001</v>
      </c>
      <c r="J123" s="12">
        <v>46108</v>
      </c>
      <c r="K123" s="9"/>
      <c r="L123" s="14">
        <v>150.02000000000001</v>
      </c>
      <c r="M123" s="20" t="s">
        <v>334</v>
      </c>
    </row>
    <row r="124" spans="1:13" s="2" customFormat="1" ht="135">
      <c r="A124" s="8" t="s">
        <v>15</v>
      </c>
      <c r="B124" s="17">
        <v>118</v>
      </c>
      <c r="C124" s="17">
        <v>4224028000163</v>
      </c>
      <c r="D124" s="9" t="s">
        <v>330</v>
      </c>
      <c r="E124" s="33" t="s">
        <v>438</v>
      </c>
      <c r="F124" s="11" t="s">
        <v>439</v>
      </c>
      <c r="G124" s="31">
        <v>46111</v>
      </c>
      <c r="H124" s="20" t="s">
        <v>440</v>
      </c>
      <c r="I124" s="14">
        <v>150.02000000000001</v>
      </c>
      <c r="J124" s="12">
        <v>46108</v>
      </c>
      <c r="K124" s="9"/>
      <c r="L124" s="14">
        <v>150.02000000000001</v>
      </c>
      <c r="M124" s="20" t="s">
        <v>334</v>
      </c>
    </row>
    <row r="125" spans="1:13" s="2" customFormat="1" ht="135">
      <c r="A125" s="8" t="s">
        <v>15</v>
      </c>
      <c r="B125" s="17">
        <v>119</v>
      </c>
      <c r="C125" s="17">
        <v>4224028000163</v>
      </c>
      <c r="D125" s="9" t="s">
        <v>330</v>
      </c>
      <c r="E125" s="33" t="s">
        <v>441</v>
      </c>
      <c r="F125" s="11" t="s">
        <v>442</v>
      </c>
      <c r="G125" s="31">
        <v>46111</v>
      </c>
      <c r="H125" s="20" t="s">
        <v>443</v>
      </c>
      <c r="I125" s="14">
        <v>150.02000000000001</v>
      </c>
      <c r="J125" s="12">
        <v>46108</v>
      </c>
      <c r="K125" s="9"/>
      <c r="L125" s="14">
        <v>150.02000000000001</v>
      </c>
      <c r="M125" s="20" t="s">
        <v>334</v>
      </c>
    </row>
    <row r="126" spans="1:13" s="2" customFormat="1" ht="135">
      <c r="A126" s="8" t="s">
        <v>15</v>
      </c>
      <c r="B126" s="17">
        <v>120</v>
      </c>
      <c r="C126" s="17">
        <v>4224028000163</v>
      </c>
      <c r="D126" s="9" t="s">
        <v>330</v>
      </c>
      <c r="E126" s="33" t="s">
        <v>444</v>
      </c>
      <c r="F126" s="41" t="s">
        <v>445</v>
      </c>
      <c r="G126" s="31">
        <v>46111</v>
      </c>
      <c r="H126" s="20" t="s">
        <v>446</v>
      </c>
      <c r="I126" s="14">
        <v>150.02000000000001</v>
      </c>
      <c r="J126" s="12">
        <v>46108</v>
      </c>
      <c r="K126" s="9"/>
      <c r="L126" s="14">
        <v>150.02000000000001</v>
      </c>
      <c r="M126" s="20" t="s">
        <v>334</v>
      </c>
    </row>
    <row r="127" spans="1:13" s="2" customFormat="1" ht="135">
      <c r="A127" s="8" t="s">
        <v>15</v>
      </c>
      <c r="B127" s="17">
        <v>121</v>
      </c>
      <c r="C127" s="17">
        <v>4224028000163</v>
      </c>
      <c r="D127" s="9" t="s">
        <v>330</v>
      </c>
      <c r="E127" s="33" t="s">
        <v>447</v>
      </c>
      <c r="F127" s="11" t="s">
        <v>448</v>
      </c>
      <c r="G127" s="31">
        <v>46111</v>
      </c>
      <c r="H127" s="20" t="s">
        <v>449</v>
      </c>
      <c r="I127" s="14">
        <v>150.02000000000001</v>
      </c>
      <c r="J127" s="12">
        <v>46108</v>
      </c>
      <c r="K127" s="9"/>
      <c r="L127" s="14">
        <v>150.02000000000001</v>
      </c>
      <c r="M127" s="20" t="s">
        <v>334</v>
      </c>
    </row>
    <row r="128" spans="1:13" s="2" customFormat="1" ht="135">
      <c r="A128" s="8" t="s">
        <v>15</v>
      </c>
      <c r="B128" s="17">
        <v>122</v>
      </c>
      <c r="C128" s="17">
        <v>4224028000163</v>
      </c>
      <c r="D128" s="9" t="s">
        <v>330</v>
      </c>
      <c r="E128" s="33" t="s">
        <v>450</v>
      </c>
      <c r="F128" s="11" t="s">
        <v>451</v>
      </c>
      <c r="G128" s="31">
        <v>46111</v>
      </c>
      <c r="H128" s="20" t="s">
        <v>452</v>
      </c>
      <c r="I128" s="14">
        <v>150.02000000000001</v>
      </c>
      <c r="J128" s="12">
        <v>46108</v>
      </c>
      <c r="K128" s="9"/>
      <c r="L128" s="14">
        <v>150.02000000000001</v>
      </c>
      <c r="M128" s="20" t="s">
        <v>334</v>
      </c>
    </row>
    <row r="129" spans="1:13" s="2" customFormat="1" ht="135">
      <c r="A129" s="8" t="s">
        <v>15</v>
      </c>
      <c r="B129" s="17">
        <v>123</v>
      </c>
      <c r="C129" s="17">
        <v>4224028000163</v>
      </c>
      <c r="D129" s="9" t="s">
        <v>330</v>
      </c>
      <c r="E129" s="33" t="s">
        <v>453</v>
      </c>
      <c r="F129" s="11" t="s">
        <v>454</v>
      </c>
      <c r="G129" s="31">
        <v>46111</v>
      </c>
      <c r="H129" s="20" t="s">
        <v>455</v>
      </c>
      <c r="I129" s="14">
        <v>150.02000000000001</v>
      </c>
      <c r="J129" s="12">
        <v>46108</v>
      </c>
      <c r="K129" s="9"/>
      <c r="L129" s="14">
        <v>150.02000000000001</v>
      </c>
      <c r="M129" s="20" t="s">
        <v>334</v>
      </c>
    </row>
    <row r="130" spans="1:13" s="2" customFormat="1" ht="135">
      <c r="A130" s="8" t="s">
        <v>15</v>
      </c>
      <c r="B130" s="17">
        <v>124</v>
      </c>
      <c r="C130" s="17">
        <v>4224028000163</v>
      </c>
      <c r="D130" s="9" t="s">
        <v>330</v>
      </c>
      <c r="E130" s="33" t="s">
        <v>456</v>
      </c>
      <c r="F130" s="11" t="s">
        <v>457</v>
      </c>
      <c r="G130" s="31">
        <v>46111</v>
      </c>
      <c r="H130" s="20" t="s">
        <v>458</v>
      </c>
      <c r="I130" s="14">
        <v>150.02000000000001</v>
      </c>
      <c r="J130" s="12">
        <v>46108</v>
      </c>
      <c r="K130" s="9"/>
      <c r="L130" s="14">
        <v>150.02000000000001</v>
      </c>
      <c r="M130" s="20" t="s">
        <v>334</v>
      </c>
    </row>
    <row r="131" spans="1:13" s="2" customFormat="1" ht="135">
      <c r="A131" s="8" t="s">
        <v>15</v>
      </c>
      <c r="B131" s="17">
        <v>125</v>
      </c>
      <c r="C131" s="17">
        <v>4224028000163</v>
      </c>
      <c r="D131" s="9" t="s">
        <v>330</v>
      </c>
      <c r="E131" s="33" t="s">
        <v>459</v>
      </c>
      <c r="F131" s="11" t="s">
        <v>460</v>
      </c>
      <c r="G131" s="31">
        <v>46111</v>
      </c>
      <c r="H131" s="20" t="s">
        <v>461</v>
      </c>
      <c r="I131" s="14">
        <v>150.02000000000001</v>
      </c>
      <c r="J131" s="12">
        <v>46108</v>
      </c>
      <c r="K131" s="9"/>
      <c r="L131" s="14">
        <v>150.02000000000001</v>
      </c>
      <c r="M131" s="20" t="s">
        <v>334</v>
      </c>
    </row>
    <row r="132" spans="1:13" s="2" customFormat="1" ht="120">
      <c r="A132" s="8" t="s">
        <v>15</v>
      </c>
      <c r="B132" s="17">
        <v>126</v>
      </c>
      <c r="C132" s="17">
        <v>4407920000180</v>
      </c>
      <c r="D132" s="9" t="s">
        <v>65</v>
      </c>
      <c r="E132" s="16" t="s">
        <v>462</v>
      </c>
      <c r="F132" s="40" t="s">
        <v>463</v>
      </c>
      <c r="G132" s="31">
        <v>46111</v>
      </c>
      <c r="H132" s="20" t="s">
        <v>464</v>
      </c>
      <c r="I132" s="14">
        <v>3673.59</v>
      </c>
      <c r="J132" s="12"/>
      <c r="K132" s="9"/>
      <c r="L132" s="21"/>
      <c r="M132" s="20" t="s">
        <v>465</v>
      </c>
    </row>
    <row r="133" spans="1:13" s="2" customFormat="1" ht="180">
      <c r="A133" s="8" t="s">
        <v>15</v>
      </c>
      <c r="B133" s="17">
        <v>127</v>
      </c>
      <c r="C133" s="17">
        <v>22865751000103</v>
      </c>
      <c r="D133" s="9" t="s">
        <v>466</v>
      </c>
      <c r="E133" s="16" t="s">
        <v>467</v>
      </c>
      <c r="F133" s="11" t="s">
        <v>468</v>
      </c>
      <c r="G133" s="31">
        <v>46111</v>
      </c>
      <c r="H133" s="20" t="s">
        <v>469</v>
      </c>
      <c r="I133" s="14">
        <v>6401.85</v>
      </c>
      <c r="J133" s="12"/>
      <c r="K133" s="9"/>
      <c r="L133" s="21"/>
      <c r="M133" s="20" t="s">
        <v>470</v>
      </c>
    </row>
    <row r="134" spans="1:13" s="2" customFormat="1" ht="210">
      <c r="A134" s="8" t="s">
        <v>15</v>
      </c>
      <c r="B134" s="17">
        <v>128</v>
      </c>
      <c r="C134" s="17">
        <v>21425192000158</v>
      </c>
      <c r="D134" s="9" t="s">
        <v>471</v>
      </c>
      <c r="E134" s="16" t="s">
        <v>472</v>
      </c>
      <c r="F134" s="40" t="s">
        <v>473</v>
      </c>
      <c r="G134" s="31">
        <v>46111</v>
      </c>
      <c r="H134" s="20" t="s">
        <v>474</v>
      </c>
      <c r="I134" s="14">
        <v>41760</v>
      </c>
      <c r="J134" s="12"/>
      <c r="K134" s="9"/>
      <c r="L134" s="21"/>
      <c r="M134" s="20" t="s">
        <v>475</v>
      </c>
    </row>
    <row r="135" spans="1:13" s="2" customFormat="1" ht="195">
      <c r="A135" s="8" t="s">
        <v>15</v>
      </c>
      <c r="B135" s="17">
        <v>129</v>
      </c>
      <c r="C135" s="17">
        <v>21425192000158</v>
      </c>
      <c r="D135" s="9" t="s">
        <v>471</v>
      </c>
      <c r="E135" s="16" t="s">
        <v>476</v>
      </c>
      <c r="F135" s="40" t="s">
        <v>477</v>
      </c>
      <c r="G135" s="31">
        <v>46111</v>
      </c>
      <c r="H135" s="20" t="s">
        <v>478</v>
      </c>
      <c r="I135" s="14">
        <v>39440</v>
      </c>
      <c r="J135" s="12"/>
      <c r="K135" s="9"/>
      <c r="L135" s="21"/>
      <c r="M135" s="20" t="s">
        <v>479</v>
      </c>
    </row>
    <row r="136" spans="1:13" s="2" customFormat="1" ht="105">
      <c r="A136" s="8" t="s">
        <v>15</v>
      </c>
      <c r="B136" s="17">
        <v>130</v>
      </c>
      <c r="C136" s="17">
        <v>4301769000109</v>
      </c>
      <c r="D136" s="9" t="s">
        <v>480</v>
      </c>
      <c r="E136" s="16" t="s">
        <v>481</v>
      </c>
      <c r="F136" s="41" t="s">
        <v>482</v>
      </c>
      <c r="G136" s="31">
        <v>46112</v>
      </c>
      <c r="H136" s="20" t="s">
        <v>483</v>
      </c>
      <c r="I136" s="14">
        <v>5757.69</v>
      </c>
      <c r="J136" s="12"/>
      <c r="K136" s="9"/>
      <c r="L136" s="21"/>
      <c r="M136" s="20" t="s">
        <v>484</v>
      </c>
    </row>
    <row r="137" spans="1:13" s="2" customFormat="1" ht="120">
      <c r="A137" s="8" t="s">
        <v>15</v>
      </c>
      <c r="B137" s="17">
        <v>131</v>
      </c>
      <c r="C137" s="17">
        <v>5358598000109</v>
      </c>
      <c r="D137" s="9" t="s">
        <v>123</v>
      </c>
      <c r="E137" s="16" t="s">
        <v>485</v>
      </c>
      <c r="F137" s="11" t="s">
        <v>486</v>
      </c>
      <c r="G137" s="31">
        <v>46112</v>
      </c>
      <c r="H137" s="20" t="s">
        <v>487</v>
      </c>
      <c r="I137" s="14">
        <v>26234</v>
      </c>
      <c r="J137" s="12"/>
      <c r="K137" s="9"/>
      <c r="L137" s="21"/>
      <c r="M137" s="20" t="s">
        <v>488</v>
      </c>
    </row>
    <row r="138" spans="1:13" s="2" customFormat="1" ht="135">
      <c r="A138" s="8" t="s">
        <v>15</v>
      </c>
      <c r="B138" s="17">
        <v>132</v>
      </c>
      <c r="C138" s="17">
        <v>4224028000163</v>
      </c>
      <c r="D138" s="9" t="s">
        <v>330</v>
      </c>
      <c r="E138" s="23" t="s">
        <v>489</v>
      </c>
      <c r="F138" s="41" t="s">
        <v>490</v>
      </c>
      <c r="G138" s="31">
        <v>46112</v>
      </c>
      <c r="H138" s="20" t="s">
        <v>491</v>
      </c>
      <c r="I138" s="14">
        <v>133.03</v>
      </c>
      <c r="J138" s="12">
        <v>46112</v>
      </c>
      <c r="K138" s="9"/>
      <c r="L138" s="14">
        <v>133.03</v>
      </c>
      <c r="M138" s="20" t="s">
        <v>334</v>
      </c>
    </row>
    <row r="139" spans="1:13" s="2" customFormat="1" ht="135">
      <c r="A139" s="8" t="s">
        <v>15</v>
      </c>
      <c r="B139" s="17">
        <v>133</v>
      </c>
      <c r="C139" s="17">
        <v>4224028000163</v>
      </c>
      <c r="D139" s="9" t="s">
        <v>330</v>
      </c>
      <c r="E139" s="23" t="s">
        <v>492</v>
      </c>
      <c r="F139" s="11" t="s">
        <v>493</v>
      </c>
      <c r="G139" s="31">
        <v>46112</v>
      </c>
      <c r="H139" s="20" t="s">
        <v>494</v>
      </c>
      <c r="I139" s="14">
        <v>196.35</v>
      </c>
      <c r="J139" s="12">
        <v>46112</v>
      </c>
      <c r="K139" s="9"/>
      <c r="L139" s="14">
        <v>196.35</v>
      </c>
      <c r="M139" s="20" t="s">
        <v>334</v>
      </c>
    </row>
    <row r="140" spans="1:13" s="2" customFormat="1" ht="135">
      <c r="A140" s="8" t="s">
        <v>15</v>
      </c>
      <c r="B140" s="17">
        <v>134</v>
      </c>
      <c r="C140" s="17">
        <v>4224028000163</v>
      </c>
      <c r="D140" s="9" t="s">
        <v>330</v>
      </c>
      <c r="E140" s="23" t="s">
        <v>495</v>
      </c>
      <c r="F140" s="11" t="s">
        <v>496</v>
      </c>
      <c r="G140" s="31">
        <v>46112</v>
      </c>
      <c r="H140" s="20" t="s">
        <v>497</v>
      </c>
      <c r="I140" s="14">
        <v>196.35</v>
      </c>
      <c r="J140" s="12">
        <v>46112</v>
      </c>
      <c r="K140" s="9"/>
      <c r="L140" s="14">
        <v>196.35</v>
      </c>
      <c r="M140" s="20" t="s">
        <v>334</v>
      </c>
    </row>
    <row r="141" spans="1:13" s="2" customFormat="1" ht="135">
      <c r="A141" s="8" t="s">
        <v>15</v>
      </c>
      <c r="B141" s="17">
        <v>135</v>
      </c>
      <c r="C141" s="17">
        <v>4224028000163</v>
      </c>
      <c r="D141" s="9" t="s">
        <v>330</v>
      </c>
      <c r="E141" s="23" t="s">
        <v>498</v>
      </c>
      <c r="F141" s="11" t="s">
        <v>499</v>
      </c>
      <c r="G141" s="31">
        <v>46112</v>
      </c>
      <c r="H141" s="20" t="s">
        <v>500</v>
      </c>
      <c r="I141" s="14">
        <v>133.03</v>
      </c>
      <c r="J141" s="12">
        <v>46112</v>
      </c>
      <c r="K141" s="9"/>
      <c r="L141" s="14">
        <v>133.03</v>
      </c>
      <c r="M141" s="20" t="s">
        <v>334</v>
      </c>
    </row>
    <row r="142" spans="1:13" s="2" customFormat="1" ht="135">
      <c r="A142" s="8" t="s">
        <v>15</v>
      </c>
      <c r="B142" s="17">
        <v>136</v>
      </c>
      <c r="C142" s="17">
        <v>4224028000163</v>
      </c>
      <c r="D142" s="9" t="s">
        <v>330</v>
      </c>
      <c r="E142" s="23" t="s">
        <v>501</v>
      </c>
      <c r="F142" s="11" t="s">
        <v>502</v>
      </c>
      <c r="G142" s="31">
        <v>46112</v>
      </c>
      <c r="H142" s="20" t="s">
        <v>503</v>
      </c>
      <c r="I142" s="14">
        <v>133.03</v>
      </c>
      <c r="J142" s="12">
        <v>46112</v>
      </c>
      <c r="K142" s="9"/>
      <c r="L142" s="14">
        <v>133.03</v>
      </c>
      <c r="M142" s="20" t="s">
        <v>334</v>
      </c>
    </row>
    <row r="143" spans="1:13" s="2" customFormat="1" ht="135">
      <c r="A143" s="8" t="s">
        <v>15</v>
      </c>
      <c r="B143" s="17">
        <v>137</v>
      </c>
      <c r="C143" s="17">
        <v>4224028000163</v>
      </c>
      <c r="D143" s="9" t="s">
        <v>330</v>
      </c>
      <c r="E143" s="23" t="s">
        <v>504</v>
      </c>
      <c r="F143" s="11" t="s">
        <v>505</v>
      </c>
      <c r="G143" s="31">
        <v>46112</v>
      </c>
      <c r="H143" s="20" t="s">
        <v>506</v>
      </c>
      <c r="I143" s="14">
        <v>133.03</v>
      </c>
      <c r="J143" s="12">
        <v>46112</v>
      </c>
      <c r="K143" s="9"/>
      <c r="L143" s="14">
        <v>133.03</v>
      </c>
      <c r="M143" s="20" t="s">
        <v>334</v>
      </c>
    </row>
    <row r="144" spans="1:13" s="2" customFormat="1" ht="135">
      <c r="A144" s="8" t="s">
        <v>15</v>
      </c>
      <c r="B144" s="17">
        <v>138</v>
      </c>
      <c r="C144" s="17">
        <v>4224028000163</v>
      </c>
      <c r="D144" s="9" t="s">
        <v>330</v>
      </c>
      <c r="E144" s="23" t="s">
        <v>507</v>
      </c>
      <c r="F144" s="11" t="s">
        <v>508</v>
      </c>
      <c r="G144" s="31">
        <v>46112</v>
      </c>
      <c r="H144" s="20" t="s">
        <v>509</v>
      </c>
      <c r="I144" s="14">
        <v>133.03</v>
      </c>
      <c r="J144" s="12">
        <v>46112</v>
      </c>
      <c r="K144" s="9"/>
      <c r="L144" s="14">
        <v>133.03</v>
      </c>
      <c r="M144" s="20" t="s">
        <v>334</v>
      </c>
    </row>
    <row r="145" spans="1:13" s="2" customFormat="1" ht="135">
      <c r="A145" s="8" t="s">
        <v>15</v>
      </c>
      <c r="B145" s="17">
        <v>139</v>
      </c>
      <c r="C145" s="17">
        <v>4224028000163</v>
      </c>
      <c r="D145" s="9" t="s">
        <v>330</v>
      </c>
      <c r="E145" s="23" t="s">
        <v>510</v>
      </c>
      <c r="F145" s="11" t="s">
        <v>511</v>
      </c>
      <c r="G145" s="31">
        <v>46112</v>
      </c>
      <c r="H145" s="20" t="s">
        <v>512</v>
      </c>
      <c r="I145" s="14">
        <v>133.03</v>
      </c>
      <c r="J145" s="12">
        <v>46112</v>
      </c>
      <c r="K145" s="9"/>
      <c r="L145" s="14">
        <v>133.03</v>
      </c>
      <c r="M145" s="20" t="s">
        <v>334</v>
      </c>
    </row>
    <row r="146" spans="1:13" s="2" customFormat="1" ht="135">
      <c r="A146" s="8" t="s">
        <v>15</v>
      </c>
      <c r="B146" s="17">
        <v>140</v>
      </c>
      <c r="C146" s="17">
        <v>4224028000163</v>
      </c>
      <c r="D146" s="9" t="s">
        <v>330</v>
      </c>
      <c r="E146" s="23" t="s">
        <v>513</v>
      </c>
      <c r="F146" s="11" t="s">
        <v>514</v>
      </c>
      <c r="G146" s="31">
        <v>46112</v>
      </c>
      <c r="H146" s="20" t="s">
        <v>515</v>
      </c>
      <c r="I146" s="14">
        <v>133.03</v>
      </c>
      <c r="J146" s="12">
        <v>46112</v>
      </c>
      <c r="K146" s="9"/>
      <c r="L146" s="14">
        <v>133.03</v>
      </c>
      <c r="M146" s="20" t="s">
        <v>334</v>
      </c>
    </row>
    <row r="147" spans="1:13" s="2" customFormat="1" ht="135">
      <c r="A147" s="8" t="s">
        <v>15</v>
      </c>
      <c r="B147" s="17">
        <v>141</v>
      </c>
      <c r="C147" s="17">
        <v>4224028000163</v>
      </c>
      <c r="D147" s="9" t="s">
        <v>330</v>
      </c>
      <c r="E147" s="23" t="s">
        <v>516</v>
      </c>
      <c r="F147" s="11" t="s">
        <v>517</v>
      </c>
      <c r="G147" s="31">
        <v>46112</v>
      </c>
      <c r="H147" s="20" t="s">
        <v>518</v>
      </c>
      <c r="I147" s="14">
        <v>133.03</v>
      </c>
      <c r="J147" s="12">
        <v>46112</v>
      </c>
      <c r="K147" s="9"/>
      <c r="L147" s="14">
        <v>133.03</v>
      </c>
      <c r="M147" s="20" t="s">
        <v>334</v>
      </c>
    </row>
    <row r="148" spans="1:13" s="2" customFormat="1" ht="135">
      <c r="A148" s="8" t="s">
        <v>15</v>
      </c>
      <c r="B148" s="17">
        <v>142</v>
      </c>
      <c r="C148" s="17">
        <v>4224028000163</v>
      </c>
      <c r="D148" s="9" t="s">
        <v>330</v>
      </c>
      <c r="E148" s="23" t="s">
        <v>519</v>
      </c>
      <c r="F148" s="11" t="s">
        <v>520</v>
      </c>
      <c r="G148" s="31">
        <v>46112</v>
      </c>
      <c r="H148" s="20" t="s">
        <v>521</v>
      </c>
      <c r="I148" s="14">
        <v>133.03</v>
      </c>
      <c r="J148" s="12">
        <v>46112</v>
      </c>
      <c r="K148" s="9"/>
      <c r="L148" s="14">
        <v>133.03</v>
      </c>
      <c r="M148" s="20" t="s">
        <v>334</v>
      </c>
    </row>
    <row r="149" spans="1:13" s="2" customFormat="1" ht="135">
      <c r="A149" s="8" t="s">
        <v>15</v>
      </c>
      <c r="B149" s="17">
        <v>143</v>
      </c>
      <c r="C149" s="17">
        <v>4224028000163</v>
      </c>
      <c r="D149" s="9" t="s">
        <v>330</v>
      </c>
      <c r="E149" s="23" t="s">
        <v>522</v>
      </c>
      <c r="F149" s="11" t="s">
        <v>523</v>
      </c>
      <c r="G149" s="31">
        <v>46112</v>
      </c>
      <c r="H149" s="20" t="s">
        <v>524</v>
      </c>
      <c r="I149" s="14">
        <v>133.03</v>
      </c>
      <c r="J149" s="12">
        <v>46112</v>
      </c>
      <c r="K149" s="9"/>
      <c r="L149" s="14">
        <v>133.03</v>
      </c>
      <c r="M149" s="20" t="s">
        <v>334</v>
      </c>
    </row>
    <row r="150" spans="1:13" s="2" customFormat="1" ht="135">
      <c r="A150" s="8" t="s">
        <v>15</v>
      </c>
      <c r="B150" s="17">
        <v>144</v>
      </c>
      <c r="C150" s="17">
        <v>4224028000163</v>
      </c>
      <c r="D150" s="9" t="s">
        <v>330</v>
      </c>
      <c r="E150" s="23" t="s">
        <v>525</v>
      </c>
      <c r="F150" s="11" t="s">
        <v>526</v>
      </c>
      <c r="G150" s="31">
        <v>46112</v>
      </c>
      <c r="H150" s="20" t="s">
        <v>527</v>
      </c>
      <c r="I150" s="14">
        <v>133.03</v>
      </c>
      <c r="J150" s="12">
        <v>46112</v>
      </c>
      <c r="K150" s="9"/>
      <c r="L150" s="14">
        <v>133.03</v>
      </c>
      <c r="M150" s="20" t="s">
        <v>334</v>
      </c>
    </row>
    <row r="151" spans="1:13" s="2" customFormat="1" ht="135">
      <c r="A151" s="8" t="s">
        <v>15</v>
      </c>
      <c r="B151" s="17">
        <v>145</v>
      </c>
      <c r="C151" s="17">
        <v>4224028000163</v>
      </c>
      <c r="D151" s="9" t="s">
        <v>330</v>
      </c>
      <c r="E151" s="23" t="s">
        <v>528</v>
      </c>
      <c r="F151" s="11" t="s">
        <v>529</v>
      </c>
      <c r="G151" s="31">
        <v>46112</v>
      </c>
      <c r="H151" s="20" t="s">
        <v>530</v>
      </c>
      <c r="I151" s="14">
        <v>133.03</v>
      </c>
      <c r="J151" s="12">
        <v>46112</v>
      </c>
      <c r="K151" s="9"/>
      <c r="L151" s="14">
        <v>133.03</v>
      </c>
      <c r="M151" s="20" t="s">
        <v>334</v>
      </c>
    </row>
    <row r="152" spans="1:13" s="2" customFormat="1" ht="135">
      <c r="A152" s="8" t="s">
        <v>15</v>
      </c>
      <c r="B152" s="17">
        <v>146</v>
      </c>
      <c r="C152" s="17">
        <v>4224028000163</v>
      </c>
      <c r="D152" s="9" t="s">
        <v>330</v>
      </c>
      <c r="E152" s="23" t="s">
        <v>531</v>
      </c>
      <c r="F152" s="11" t="s">
        <v>532</v>
      </c>
      <c r="G152" s="31">
        <v>46112</v>
      </c>
      <c r="H152" s="20" t="s">
        <v>533</v>
      </c>
      <c r="I152" s="14">
        <v>133.03</v>
      </c>
      <c r="J152" s="12">
        <v>46112</v>
      </c>
      <c r="K152" s="9"/>
      <c r="L152" s="14">
        <v>133.03</v>
      </c>
      <c r="M152" s="20" t="s">
        <v>334</v>
      </c>
    </row>
    <row r="153" spans="1:13" s="2" customFormat="1" ht="135">
      <c r="A153" s="8" t="s">
        <v>15</v>
      </c>
      <c r="B153" s="17">
        <v>147</v>
      </c>
      <c r="C153" s="17">
        <v>4224028000163</v>
      </c>
      <c r="D153" s="9" t="s">
        <v>330</v>
      </c>
      <c r="E153" s="23" t="s">
        <v>534</v>
      </c>
      <c r="F153" s="11" t="s">
        <v>535</v>
      </c>
      <c r="G153" s="31">
        <v>46112</v>
      </c>
      <c r="H153" s="20" t="s">
        <v>536</v>
      </c>
      <c r="I153" s="14">
        <v>133.03</v>
      </c>
      <c r="J153" s="12">
        <v>46112</v>
      </c>
      <c r="K153" s="9"/>
      <c r="L153" s="14">
        <v>133.03</v>
      </c>
      <c r="M153" s="20" t="s">
        <v>334</v>
      </c>
    </row>
    <row r="154" spans="1:13" s="2" customFormat="1" ht="135">
      <c r="A154" s="8" t="s">
        <v>15</v>
      </c>
      <c r="B154" s="17">
        <v>148</v>
      </c>
      <c r="C154" s="17">
        <v>4224028000163</v>
      </c>
      <c r="D154" s="9" t="s">
        <v>330</v>
      </c>
      <c r="E154" s="23" t="s">
        <v>537</v>
      </c>
      <c r="F154" s="11" t="s">
        <v>538</v>
      </c>
      <c r="G154" s="31">
        <v>46112</v>
      </c>
      <c r="H154" s="20" t="s">
        <v>539</v>
      </c>
      <c r="I154" s="14">
        <v>133.03</v>
      </c>
      <c r="J154" s="12">
        <v>46112</v>
      </c>
      <c r="K154" s="9"/>
      <c r="L154" s="14">
        <v>133.03</v>
      </c>
      <c r="M154" s="20" t="s">
        <v>334</v>
      </c>
    </row>
    <row r="155" spans="1:13" s="2" customFormat="1" ht="135">
      <c r="A155" s="8" t="s">
        <v>15</v>
      </c>
      <c r="B155" s="17">
        <v>149</v>
      </c>
      <c r="C155" s="17">
        <v>4224028000163</v>
      </c>
      <c r="D155" s="9" t="s">
        <v>330</v>
      </c>
      <c r="E155" s="23" t="s">
        <v>540</v>
      </c>
      <c r="F155" s="11" t="s">
        <v>541</v>
      </c>
      <c r="G155" s="31">
        <v>46112</v>
      </c>
      <c r="H155" s="20" t="s">
        <v>542</v>
      </c>
      <c r="I155" s="14">
        <v>133.03</v>
      </c>
      <c r="J155" s="12">
        <v>46112</v>
      </c>
      <c r="K155" s="9"/>
      <c r="L155" s="14">
        <v>133.03</v>
      </c>
      <c r="M155" s="20" t="s">
        <v>334</v>
      </c>
    </row>
    <row r="156" spans="1:13" s="2" customFormat="1" ht="135">
      <c r="A156" s="8" t="s">
        <v>15</v>
      </c>
      <c r="B156" s="17">
        <v>150</v>
      </c>
      <c r="C156" s="17">
        <v>4224028000163</v>
      </c>
      <c r="D156" s="9" t="s">
        <v>330</v>
      </c>
      <c r="E156" s="23" t="s">
        <v>543</v>
      </c>
      <c r="F156" s="11" t="s">
        <v>544</v>
      </c>
      <c r="G156" s="31">
        <v>46112</v>
      </c>
      <c r="H156" s="20" t="s">
        <v>545</v>
      </c>
      <c r="I156" s="14">
        <v>133.03</v>
      </c>
      <c r="J156" s="12">
        <v>46112</v>
      </c>
      <c r="K156" s="9"/>
      <c r="L156" s="14">
        <v>133.03</v>
      </c>
      <c r="M156" s="20" t="s">
        <v>334</v>
      </c>
    </row>
    <row r="157" spans="1:13" s="2" customFormat="1" ht="135">
      <c r="A157" s="8" t="s">
        <v>15</v>
      </c>
      <c r="B157" s="17">
        <v>151</v>
      </c>
      <c r="C157" s="17">
        <v>4224028000163</v>
      </c>
      <c r="D157" s="9" t="s">
        <v>330</v>
      </c>
      <c r="E157" s="23" t="s">
        <v>546</v>
      </c>
      <c r="F157" s="11" t="s">
        <v>547</v>
      </c>
      <c r="G157" s="31">
        <v>46112</v>
      </c>
      <c r="H157" s="20" t="s">
        <v>548</v>
      </c>
      <c r="I157" s="14">
        <v>133.03</v>
      </c>
      <c r="J157" s="12">
        <v>46112</v>
      </c>
      <c r="K157" s="9"/>
      <c r="L157" s="14">
        <v>133.03</v>
      </c>
      <c r="M157" s="20" t="s">
        <v>334</v>
      </c>
    </row>
    <row r="158" spans="1:13" s="2" customFormat="1" ht="135">
      <c r="A158" s="8" t="s">
        <v>15</v>
      </c>
      <c r="B158" s="17">
        <v>152</v>
      </c>
      <c r="C158" s="17">
        <v>4224028000163</v>
      </c>
      <c r="D158" s="9" t="s">
        <v>330</v>
      </c>
      <c r="E158" s="23" t="s">
        <v>549</v>
      </c>
      <c r="F158" s="11" t="s">
        <v>550</v>
      </c>
      <c r="G158" s="31">
        <v>46112</v>
      </c>
      <c r="H158" s="20" t="s">
        <v>551</v>
      </c>
      <c r="I158" s="14">
        <v>133.03</v>
      </c>
      <c r="J158" s="12">
        <v>46112</v>
      </c>
      <c r="K158" s="9"/>
      <c r="L158" s="14">
        <v>133.03</v>
      </c>
      <c r="M158" s="20" t="s">
        <v>334</v>
      </c>
    </row>
    <row r="159" spans="1:13" s="2" customFormat="1" ht="135">
      <c r="A159" s="8" t="s">
        <v>15</v>
      </c>
      <c r="B159" s="17">
        <v>153</v>
      </c>
      <c r="C159" s="17">
        <v>4224028000163</v>
      </c>
      <c r="D159" s="9" t="s">
        <v>330</v>
      </c>
      <c r="E159" s="23" t="s">
        <v>552</v>
      </c>
      <c r="F159" s="11" t="s">
        <v>553</v>
      </c>
      <c r="G159" s="31">
        <v>46112</v>
      </c>
      <c r="H159" s="20" t="s">
        <v>554</v>
      </c>
      <c r="I159" s="14">
        <v>133.03</v>
      </c>
      <c r="J159" s="12">
        <v>46112</v>
      </c>
      <c r="K159" s="9"/>
      <c r="L159" s="14">
        <v>133.03</v>
      </c>
      <c r="M159" s="20" t="s">
        <v>334</v>
      </c>
    </row>
    <row r="160" spans="1:13" s="2" customFormat="1" ht="135">
      <c r="A160" s="8" t="s">
        <v>15</v>
      </c>
      <c r="B160" s="17">
        <v>154</v>
      </c>
      <c r="C160" s="17">
        <v>4224028000163</v>
      </c>
      <c r="D160" s="9" t="s">
        <v>330</v>
      </c>
      <c r="E160" s="23" t="s">
        <v>555</v>
      </c>
      <c r="F160" s="11" t="s">
        <v>556</v>
      </c>
      <c r="G160" s="31">
        <v>46112</v>
      </c>
      <c r="H160" s="20" t="s">
        <v>557</v>
      </c>
      <c r="I160" s="14">
        <v>133.03</v>
      </c>
      <c r="J160" s="12">
        <v>46112</v>
      </c>
      <c r="K160" s="9"/>
      <c r="L160" s="14">
        <v>133.03</v>
      </c>
      <c r="M160" s="20" t="s">
        <v>334</v>
      </c>
    </row>
    <row r="161" spans="1:14" s="2" customFormat="1" ht="135">
      <c r="A161" s="8" t="s">
        <v>15</v>
      </c>
      <c r="B161" s="17">
        <v>155</v>
      </c>
      <c r="C161" s="17">
        <v>4224028000163</v>
      </c>
      <c r="D161" s="9" t="s">
        <v>330</v>
      </c>
      <c r="E161" s="23" t="s">
        <v>558</v>
      </c>
      <c r="F161" s="11" t="s">
        <v>559</v>
      </c>
      <c r="G161" s="31">
        <v>46112</v>
      </c>
      <c r="H161" s="20" t="s">
        <v>560</v>
      </c>
      <c r="I161" s="14">
        <v>133.03</v>
      </c>
      <c r="J161" s="12">
        <v>46112</v>
      </c>
      <c r="K161" s="9"/>
      <c r="L161" s="14">
        <v>133.03</v>
      </c>
      <c r="M161" s="20" t="s">
        <v>334</v>
      </c>
    </row>
    <row r="162" spans="1:14" s="2" customFormat="1" ht="135">
      <c r="A162" s="8" t="s">
        <v>15</v>
      </c>
      <c r="B162" s="17">
        <v>156</v>
      </c>
      <c r="C162" s="17">
        <v>4224028000163</v>
      </c>
      <c r="D162" s="9" t="s">
        <v>330</v>
      </c>
      <c r="E162" s="23" t="s">
        <v>561</v>
      </c>
      <c r="F162" s="11" t="s">
        <v>562</v>
      </c>
      <c r="G162" s="31">
        <v>46112</v>
      </c>
      <c r="H162" s="20" t="s">
        <v>563</v>
      </c>
      <c r="I162" s="14">
        <v>133.03</v>
      </c>
      <c r="J162" s="12">
        <v>46112</v>
      </c>
      <c r="K162" s="9"/>
      <c r="L162" s="21">
        <v>133.03</v>
      </c>
      <c r="M162" s="20" t="s">
        <v>334</v>
      </c>
    </row>
    <row r="163" spans="1:14" ht="15" customHeight="1">
      <c r="A163" s="47" t="s">
        <v>564</v>
      </c>
      <c r="B163" s="47"/>
      <c r="C163" s="47"/>
      <c r="D163" s="4"/>
      <c r="K163" s="48"/>
    </row>
    <row r="164" spans="1:14" ht="15" customHeight="1">
      <c r="A164" s="49" t="str">
        <f>[1]Bens!A13</f>
        <v>Data da última atualização: 07/04/2026</v>
      </c>
      <c r="B164" s="50"/>
      <c r="C164" s="4"/>
      <c r="D164" s="1"/>
    </row>
    <row r="165" spans="1:14" ht="15" customHeight="1">
      <c r="A165" s="56" t="s">
        <v>565</v>
      </c>
      <c r="B165" s="56"/>
      <c r="C165" s="56"/>
      <c r="D165" s="56"/>
    </row>
    <row r="166" spans="1:14" ht="15" customHeight="1">
      <c r="A166" s="56" t="s">
        <v>566</v>
      </c>
      <c r="B166" s="56"/>
      <c r="C166" s="56"/>
      <c r="D166" s="56"/>
    </row>
    <row r="167" spans="1:14" ht="15" customHeight="1">
      <c r="A167" s="51" t="s">
        <v>567</v>
      </c>
      <c r="B167" s="51"/>
      <c r="C167" s="51"/>
      <c r="D167" s="1"/>
    </row>
    <row r="168" spans="1:14" ht="15" customHeight="1"/>
    <row r="169" spans="1:14" ht="15" customHeight="1"/>
    <row r="170" spans="1:14" ht="15" customHeight="1"/>
    <row r="171" spans="1:14" ht="15" customHeight="1"/>
    <row r="172" spans="1:14" ht="15" customHeight="1"/>
    <row r="173" spans="1:14" ht="15" customHeight="1"/>
    <row r="174" spans="1:14" ht="15" customHeight="1"/>
    <row r="175" spans="1:14" ht="15" customHeight="1">
      <c r="N175" s="52"/>
    </row>
    <row r="176" spans="1:14" ht="15" customHeight="1">
      <c r="N176" s="52"/>
    </row>
    <row r="177" spans="14:14" ht="15" customHeight="1">
      <c r="N177" s="52"/>
    </row>
    <row r="178" spans="14:14" ht="15" customHeight="1">
      <c r="N178" s="52"/>
    </row>
    <row r="179" spans="14:14" ht="15" customHeight="1">
      <c r="N179" s="52"/>
    </row>
    <row r="180" spans="14:14" ht="15" customHeight="1">
      <c r="N180" s="52"/>
    </row>
    <row r="181" spans="14:14" ht="15" customHeight="1"/>
    <row r="182" spans="14:14" ht="15" customHeight="1"/>
    <row r="183" spans="14:14" ht="15" customHeight="1"/>
    <row r="184" spans="14:14" ht="15" customHeight="1"/>
    <row r="185" spans="14:14" ht="15" customHeight="1"/>
    <row r="186" spans="14:14" ht="15" customHeight="1"/>
    <row r="187" spans="14:14" ht="15" customHeight="1"/>
    <row r="188" spans="14:14" ht="15" customHeight="1"/>
    <row r="189" spans="14:14" ht="15" customHeight="1"/>
    <row r="190" spans="14:14" ht="15" customHeight="1"/>
    <row r="191" spans="14:14" ht="15" customHeight="1"/>
    <row r="192" spans="14:14" ht="15" customHeight="1"/>
    <row r="193" ht="15" customHeight="1"/>
    <row r="194" ht="15" customHeight="1"/>
    <row r="195" ht="15" customHeight="1"/>
    <row r="196" ht="15" customHeight="1"/>
    <row r="197" ht="15" customHeight="1"/>
    <row r="198" ht="15" customHeight="1"/>
    <row r="199" ht="15" customHeight="1"/>
    <row r="200" ht="15" customHeight="1"/>
    <row r="201" ht="15" customHeight="1"/>
    <row r="202" ht="15" customHeight="1"/>
    <row r="203" ht="15" customHeight="1"/>
    <row r="204" ht="15" customHeight="1"/>
    <row r="205" ht="15" customHeight="1"/>
    <row r="206" ht="15" customHeight="1"/>
    <row r="207" ht="15" customHeight="1"/>
    <row r="208" ht="15" customHeight="1"/>
    <row r="209" ht="15" customHeight="1"/>
    <row r="210" ht="15" customHeight="1"/>
    <row r="211" ht="15" customHeight="1"/>
    <row r="212" ht="15" customHeight="1"/>
    <row r="213" ht="15" customHeight="1"/>
    <row r="214" ht="15" customHeight="1"/>
    <row r="215" ht="15" customHeight="1"/>
    <row r="216" ht="15" customHeight="1"/>
    <row r="217" ht="15" customHeight="1"/>
    <row r="218" ht="15" customHeight="1"/>
    <row r="219" ht="15" customHeight="1"/>
    <row r="220" ht="15" customHeight="1"/>
    <row r="221" ht="15" customHeight="1"/>
    <row r="222" ht="15" customHeight="1"/>
    <row r="223" ht="15" customHeight="1"/>
    <row r="224" ht="15" customHeight="1"/>
    <row r="225" ht="15" customHeight="1"/>
    <row r="226" ht="15" customHeight="1"/>
    <row r="227" ht="15" customHeight="1"/>
    <row r="228" ht="15" customHeight="1"/>
    <row r="229" ht="15" customHeight="1"/>
    <row r="230" ht="15" customHeight="1"/>
    <row r="231" ht="15" customHeight="1"/>
    <row r="232" ht="15" customHeight="1"/>
    <row r="233" ht="148.5" customHeight="1"/>
    <row r="234" ht="15" customHeight="1"/>
    <row r="235" ht="15" customHeight="1"/>
    <row r="236" ht="15" customHeight="1"/>
    <row r="237" ht="15" customHeight="1"/>
    <row r="238" ht="15" customHeight="1"/>
    <row r="239" ht="15" customHeight="1"/>
    <row r="240" ht="15" customHeight="1"/>
    <row r="241" ht="15" customHeight="1"/>
    <row r="242" ht="15" customHeight="1"/>
    <row r="243" ht="15" customHeight="1"/>
    <row r="244" ht="15" customHeight="1"/>
    <row r="245" ht="15" customHeight="1"/>
    <row r="246" ht="15" customHeight="1"/>
    <row r="247" ht="15" customHeight="1"/>
    <row r="248" ht="15" customHeight="1"/>
    <row r="249" ht="15" customHeight="1"/>
    <row r="250" ht="15" customHeight="1"/>
    <row r="251" ht="15" customHeight="1"/>
    <row r="252" ht="15" customHeight="1"/>
    <row r="253" ht="15" customHeight="1"/>
    <row r="254" ht="15" customHeight="1"/>
    <row r="255" ht="15" customHeight="1"/>
    <row r="256" ht="15" customHeight="1"/>
  </sheetData>
  <mergeCells count="5">
    <mergeCell ref="A2:M2"/>
    <mergeCell ref="A3:E3"/>
    <mergeCell ref="A5:L5"/>
    <mergeCell ref="A165:D165"/>
    <mergeCell ref="A166:D166"/>
  </mergeCells>
  <conditionalFormatting sqref="C7:C162">
    <cfRule type="cellIs" dxfId="1" priority="1" operator="between">
      <formula>111111111</formula>
      <formula>99999999999</formula>
    </cfRule>
    <cfRule type="cellIs" dxfId="0" priority="2" operator="between">
      <formula>111111111111</formula>
      <formula>99999999999999</formula>
    </cfRule>
  </conditionalFormatting>
  <hyperlinks>
    <hyperlink ref="E37" r:id="rId1" xr:uid="{918068FD-6FB1-4308-BC98-D81603B53F77}"/>
    <hyperlink ref="E36" r:id="rId2" xr:uid="{6B272052-8D05-4DB8-B291-70FCD6FD27DD}"/>
    <hyperlink ref="E35" r:id="rId3" xr:uid="{200DEB0C-6536-4275-A979-ECD9E58D531F}"/>
    <hyperlink ref="E34" r:id="rId4" xr:uid="{7A406FBA-15B9-44BB-9EEB-9327DB12904F}"/>
    <hyperlink ref="E32" r:id="rId5" xr:uid="{E32B48AF-9E84-4BA2-8C53-4189DA47262B}"/>
    <hyperlink ref="E31" r:id="rId6" xr:uid="{DEA3D374-CED2-4AD4-B2D6-F053E218C8B9}"/>
    <hyperlink ref="E30" r:id="rId7" xr:uid="{8D4EA9B4-94A1-4A67-B6F8-C34D355CBCAD}"/>
    <hyperlink ref="E29" r:id="rId8" xr:uid="{56412F54-CB17-4DA7-B84C-FDB692187DBA}"/>
    <hyperlink ref="E28" r:id="rId9" xr:uid="{B331507D-B17E-46AE-8201-C77D6E930496}"/>
    <hyperlink ref="E27" r:id="rId10" xr:uid="{2470A5DA-332E-4086-8FDF-F0532C74985C}"/>
    <hyperlink ref="E13" r:id="rId11" xr:uid="{62DF11ED-6C19-4AC1-8D71-CD78EBCF9867}"/>
    <hyperlink ref="E26" r:id="rId12" xr:uid="{7CFD82F8-E0D4-4A33-A8F4-120361D35527}"/>
    <hyperlink ref="E25" r:id="rId13" xr:uid="{3D5E66BE-F539-4F13-8543-1DD8F1DA849F}"/>
    <hyperlink ref="E24" r:id="rId14" xr:uid="{0957627F-34C7-4DC0-97E1-408C0F304C37}"/>
    <hyperlink ref="E23" r:id="rId15" xr:uid="{46999562-D243-4094-9F70-F35E41C4BC90}"/>
    <hyperlink ref="E22" r:id="rId16" xr:uid="{8EEFBBC6-3F9C-460B-A5CC-CD7D0E377C6E}"/>
    <hyperlink ref="E19" r:id="rId17" xr:uid="{52AFC1B4-F20F-4F7C-9C0A-A113D0ABC4C7}"/>
    <hyperlink ref="E18" r:id="rId18" display="Liquidação da NE nº 2026NE0000003 - Ref. a manutenção preventiva e corretiva realizada nos sistemas de refrigeração desta PGJ/AM (ar condicionados, bebedouros, geladeiras, minibar e máquina de gelo).competencia de FEVEREIRO/2026, (CA 025/2022 MP/PGJ  4º TA) conforme NFS-nº 25 e documentos no SEI 2026.004412." xr:uid="{CF6285CB-63B5-4379-9A81-7462543481D3}"/>
    <hyperlink ref="E17" r:id="rId19" xr:uid="{B13B0FDD-09FB-4689-8EB4-D36169CEDFF0}"/>
    <hyperlink ref="E16" r:id="rId20" display="https://www.mpam.mp.br/images/Contratos/2022/Carta_Contrato/CC_05-2022_MP_-_PGJ_596f4.pdf" xr:uid="{BB8C749D-EDF0-47AE-9AE9-C9B3F86FB4C0}"/>
    <hyperlink ref="E15" r:id="rId21" display="Liquidação da NE nº 2025NE0001371 - Ref. a prestação de serviços de publicação de atos oficiais e notas de interesse público desta Procuradoria-Geral de Justiça/Ministério Público do Estado do Amazonas em jornal diário de grande circulação no Estado do Amazonas, referente aos serviços prestados no período de JANEIRO/2026, descritos na NF nº 231 e demais documentos no SEI 2026.002911." xr:uid="{A7585DA4-7593-4527-825C-679660A3ABCC}"/>
    <hyperlink ref="E14" r:id="rId22" display="Liquidação da NE nº 2025NE0000017 - Ref. a prestação de serviços de publicação de atos oficiais e notas de interesse público desta Procuradoria-Geral de Justiça/Ministério Público do Estado do Amazonas em jornal diário de grande circulação no Estado do Amazonas, referente aos serviços prestados no período de JANEIRO/2026, descritos na NF nº 231 e demais documentos no SEI 2026.002911." xr:uid="{E6FB2AE0-AEB9-4254-A601-F6A210EB480E}"/>
    <hyperlink ref="E12" r:id="rId23" display="Liquidação da NE nº 2026NE0000170 - Ref. a prestação de serviço de solução de firewall de próxima geração em alta disponibilidade, com monitoramento CA 004/2023 - MP/PGJ) ref. a DEZEMBRO/2025 (parcela 27 de 48) conforme NFS-e n° 145 e demais documentos no SEI 2026.001293." xr:uid="{DFF76EAC-0BCA-4DF2-BCB1-51F5444CB783}"/>
    <hyperlink ref="E11" r:id="rId24" display="Liquidação da NE nº 2026NE0000170 - Ref. a prestação de serviço de solução de firewall de próxima geração em alta disponibilidade, com monitoramento (CA 004/2023 - MP/PGJ) ref. a DEZEMBRO/2025 (parcela 27 de 48) conforme NFS-e n° 144 e demais documentos no SEI 2026.001293." xr:uid="{F3B8F9FB-577C-4844-9FBE-DF06F00EC021}"/>
    <hyperlink ref="E10" r:id="rId25" display="Liquidação da NE nº 2026NE0000170 - Ref. a prestação de serviço de solução de firewall de próxima geração em alta disponibilidade, com monitoramento (CA 004/2023 - MP/PGJ) ref. a NOVEMBRO/2025 (parcela 26 de 48) conforme NFS-e n° 137 e demais documentos no SEI 2025.027923." xr:uid="{82B32FE9-1CD6-4870-80D7-66C7BC7313ED}"/>
    <hyperlink ref="E9" r:id="rId26" display="Liquidação da NE nº 2026NE0000170 - Ref. a prestação de serviço de solução de firewall de próxima geração em alta disponibilidade, com monitoramento (CA 004/2023 - MP/PGJ) ref. a NOVEMBRO/2025 (parcela 26 de 48) conforme NFS-e n° 136 e demais documentos no SEI 2025.027923." xr:uid="{33F500B4-8236-4BED-B35A-1F4E7F073187}"/>
    <hyperlink ref="E8" r:id="rId27" xr:uid="{3B4E4186-404A-4AD1-9E73-BD49A44A6E4F}"/>
    <hyperlink ref="E7" r:id="rId28" xr:uid="{D4B67FB2-3191-430A-932E-CDC93510473C}"/>
    <hyperlink ref="E40" r:id="rId29" xr:uid="{A5E1B9AC-40A2-45F0-B61F-E2770D7971C0}"/>
    <hyperlink ref="E42" r:id="rId30" xr:uid="{F7F3DB40-946C-41C7-8B20-EC5474E7808B}"/>
    <hyperlink ref="E41" r:id="rId31" display="Liquidação da NE nº 2026NE0000005 - Ref. prestação de  referente à prestação de serviços continuados de limpeza e conservação, higienização, serviços de copa, garçom, lavagem de veículos, jardinagem, manutenção predial e recepção, (CA 018/2025-MP/PGJ) relativo a Fevereiro/2026, conforme NFS-nº 245 e documentos no SEI 2026.004654." xr:uid="{943B19E9-B0B5-410D-AAEA-587A50ED4D8A}"/>
    <hyperlink ref="E44" r:id="rId32" xr:uid="{BA0D64B6-E6E4-4AA6-8292-1944C8672163}"/>
    <hyperlink ref="E45" r:id="rId33" xr:uid="{E4C27BE0-2920-4EC6-AD70-376659DC8903}"/>
    <hyperlink ref="E46" r:id="rId34" xr:uid="{C5A4A598-5F40-4E88-ADD0-1CCFCA4B1D74}"/>
    <hyperlink ref="E47" r:id="rId35" xr:uid="{064B1A9B-D932-4EFB-A952-815C1B6C9065}"/>
    <hyperlink ref="E48" r:id="rId36" display="Liquidação da NE nº 2026NE0000055 - Ref. a pestação de serviço de solução de firewall de próxima geração em alta disponibilidade, com monitoramento (CA 004/2023-MP/PGJ - 1ºT.A.) ref. a JANEIRO/2026 (parcela 28 de 48) conforme NFS-e n° 146 e demais documentos no SEI 2026.004232." xr:uid="{B2ACEFCF-CF4E-4F6D-B7B6-DB20E20929DB}"/>
    <hyperlink ref="E49" r:id="rId37" display="Liquidação da NE nº 2026NE0000055 - Ref. a pestação de serviço de solução de firewall de próxima geração em alta disponibilidade, com monitoramento (CA 004/2023-MP/PGJ - 1ºT.A.) ref. a JANEIRO/2026 (parcela 28 de 48) conforme NFS-e n° 147 e demais documentos no SEI 2026.004232." xr:uid="{ACAB2B08-7C5B-4A78-B67A-B072A5F3FF67}"/>
    <hyperlink ref="E50" r:id="rId38" xr:uid="{3937C5EB-61E5-4825-8996-533CFB2E317D}"/>
    <hyperlink ref="E51" r:id="rId39" xr:uid="{1A5F4FFB-B4C3-49C1-AEF7-065428669A82}"/>
    <hyperlink ref="F7" r:id="rId40" xr:uid="{CB6D7C9C-EEC8-4AEF-9DE9-066D66354234}"/>
    <hyperlink ref="F8" r:id="rId41" xr:uid="{9BE585CD-BAFA-4C4C-9CE4-846A0D417867}"/>
    <hyperlink ref="F9" r:id="rId42" xr:uid="{345474DD-3943-47EE-9AA3-1FBA8124E3E9}"/>
    <hyperlink ref="F10" r:id="rId43" xr:uid="{F6346FC4-8680-4FA6-B0AD-C727A536E696}"/>
    <hyperlink ref="F11" r:id="rId44" xr:uid="{F1572DF6-218B-4048-99A3-D27CE35BB43B}"/>
    <hyperlink ref="F12" r:id="rId45" xr:uid="{477B6417-F789-4C4C-AE81-6820118C73DA}"/>
    <hyperlink ref="F13" r:id="rId46" xr:uid="{E8FE26C8-A4D2-4FDE-BD8D-B5C96247463F}"/>
    <hyperlink ref="F14" r:id="rId47" xr:uid="{CFDB21EB-04A6-4FA7-B0E1-17E7A5E3B153}"/>
    <hyperlink ref="F15" r:id="rId48" xr:uid="{EC14F532-A463-49D3-A45B-A35915A7DE89}"/>
    <hyperlink ref="F16" r:id="rId49" xr:uid="{02516377-9814-463D-93A6-EF9EA0142E11}"/>
    <hyperlink ref="F17" r:id="rId50" xr:uid="{FF897284-404E-473E-A3C6-CC468ACF6308}"/>
    <hyperlink ref="F18" r:id="rId51" xr:uid="{5A67DBE1-BCD0-4B33-B32C-D3485F008D7C}"/>
    <hyperlink ref="F19" r:id="rId52" xr:uid="{D1990166-F2F7-4E51-A46E-71AB5A5C15FF}"/>
    <hyperlink ref="F20" r:id="rId53" display="1455/2026" xr:uid="{0AC92EB8-6929-42CA-85DA-7486F67E000F}"/>
    <hyperlink ref="F21" r:id="rId54" xr:uid="{32FC1D87-3115-43B9-A9C0-F63C9BBC3209}"/>
    <hyperlink ref="F22" r:id="rId55" xr:uid="{96FD616D-DEEC-440F-89A1-174964F2F1D7}"/>
    <hyperlink ref="F23" r:id="rId56" xr:uid="{287947B7-C504-49A5-B8DA-81FFEFBA736A}"/>
    <hyperlink ref="F24" r:id="rId57" xr:uid="{772A87F8-3BF4-401E-83BB-5B49D90467A8}"/>
    <hyperlink ref="F25" r:id="rId58" xr:uid="{15BD5EA9-8543-43AD-A43C-0D5FA9D35FC5}"/>
    <hyperlink ref="F26" r:id="rId59" xr:uid="{FD8B7119-5E3C-4664-81DD-908A80462701}"/>
    <hyperlink ref="F27" r:id="rId60" xr:uid="{F92E5F08-E903-4D2E-A19A-1CF9753047BF}"/>
    <hyperlink ref="F28" r:id="rId61" xr:uid="{F3C13F4E-120F-40C7-9EAC-0E9DE2F857E2}"/>
    <hyperlink ref="F29" r:id="rId62" xr:uid="{25602B5F-E53C-4B55-9B9C-FBB0273AF5BA}"/>
    <hyperlink ref="F30" r:id="rId63" xr:uid="{80BCD54F-BA5B-4328-946F-30036185BB42}"/>
    <hyperlink ref="F31" r:id="rId64" xr:uid="{473D00E8-5D32-4CD0-A15E-150253A0EE67}"/>
    <hyperlink ref="F32" r:id="rId65" xr:uid="{FDC955A6-47FE-4C9B-80B3-7DA1FBB03B51}"/>
    <hyperlink ref="F33" r:id="rId66" xr:uid="{2E190E4D-E47F-47A2-B03E-7BF1EDC18299}"/>
    <hyperlink ref="F34" r:id="rId67" xr:uid="{51B4B277-FFC5-44FD-8C12-5075AA4663EC}"/>
    <hyperlink ref="F35" r:id="rId68" xr:uid="{13E68223-4393-4A59-94FF-59B005AEDDC3}"/>
    <hyperlink ref="F36" r:id="rId69" xr:uid="{8AFCBFBD-FCD3-405F-93F4-F8C05A814342}"/>
    <hyperlink ref="F37" r:id="rId70" xr:uid="{EFF29BEE-7D0A-4648-A94C-8CA1E4A00FD7}"/>
    <hyperlink ref="F38" r:id="rId71" xr:uid="{EDCF7981-4264-42F9-9D7B-49974FBAE00E}"/>
    <hyperlink ref="F39" r:id="rId72" xr:uid="{65EE4C56-0054-4B9B-943F-EDD408E54918}"/>
    <hyperlink ref="F40" r:id="rId73" xr:uid="{8540B3F2-01A2-4F84-9E37-BEF190C4061B}"/>
    <hyperlink ref="F41" r:id="rId74" xr:uid="{069D66A2-709F-441D-B465-D0E075759340}"/>
    <hyperlink ref="F42" r:id="rId75" xr:uid="{D5FE8827-EDD8-4684-8B79-8E439F4A0F5E}"/>
    <hyperlink ref="F43" r:id="rId76" xr:uid="{B070FDAB-66BF-43DE-830D-5FC18CF4B29C}"/>
    <hyperlink ref="F44" r:id="rId77" xr:uid="{366DE259-091B-4D7D-895B-15F98D4AA2C8}"/>
    <hyperlink ref="F45" r:id="rId78" xr:uid="{19E127E4-85F6-45A8-BE0A-5ACCC0B554DE}"/>
    <hyperlink ref="F46" r:id="rId79" xr:uid="{06CC9281-96FB-4C7B-B48F-5BB2DA3958AF}"/>
    <hyperlink ref="F47" r:id="rId80" xr:uid="{35B76F8C-243B-45B2-97C5-D317623FC529}"/>
    <hyperlink ref="F48" r:id="rId81" xr:uid="{6AB852C3-FF6E-4902-B94F-0922D03A9B97}"/>
    <hyperlink ref="F49" r:id="rId82" xr:uid="{0A3163A0-51C9-438B-84C0-78AE42ED7704}"/>
    <hyperlink ref="F50" r:id="rId83" xr:uid="{A9B22581-6DCC-4EEA-B041-4AC3FD8B4354}"/>
    <hyperlink ref="F51" r:id="rId84" xr:uid="{FC877232-D1CF-4E4F-A249-2128562375EB}"/>
    <hyperlink ref="F52" r:id="rId85" xr:uid="{CB456FC5-A1C9-4CB5-A89F-F9251B8CDADE}"/>
    <hyperlink ref="F53" r:id="rId86" xr:uid="{C19E6AE1-FE33-405D-8CC2-DC0398822B85}"/>
    <hyperlink ref="F54" r:id="rId87" xr:uid="{0DE92DED-2A68-44A9-945A-5BFFD0EB06AF}"/>
    <hyperlink ref="F55" r:id="rId88" xr:uid="{A829F61F-7ECB-4182-8A97-1C648F7D704E}"/>
    <hyperlink ref="E52" r:id="rId89" xr:uid="{B68A1447-8C56-4834-A8DE-07DAD93DC0C9}"/>
    <hyperlink ref="E53" r:id="rId90" xr:uid="{F63B7876-EE04-4AF8-AC72-CF5D62C1FB8C}"/>
    <hyperlink ref="E54" r:id="rId91" display="https://www.mpam.mp.br/images/CT_23-2024_-_MP-PGJ_88c32.pdf" xr:uid="{EBB4B3A1-6AF8-4D0A-86D1-20678720EBDE}"/>
    <hyperlink ref="E55" r:id="rId92" display="https://www.mpam.mp.br/images/CT_23-2024_-_MP-PGJ_88c32.pdf" xr:uid="{FA44592B-613E-4240-8454-385B10C727D6}"/>
    <hyperlink ref="E56" r:id="rId93" xr:uid="{BFD17CED-E6DA-48F3-9A79-4BF163BC2436}"/>
    <hyperlink ref="E57" r:id="rId94" xr:uid="{43A01479-1F87-45EA-8878-71B14A01A7A6}"/>
    <hyperlink ref="F56" r:id="rId95" xr:uid="{F1113764-1173-40AF-B1CD-7C6EEBD9308D}"/>
    <hyperlink ref="F57" r:id="rId96" xr:uid="{1CFFD8D7-075B-477A-92E2-16EC461C33F8}"/>
    <hyperlink ref="E58" r:id="rId97" xr:uid="{87E11774-56B9-4757-9985-8D5C13884CC5}"/>
    <hyperlink ref="E59" r:id="rId98" xr:uid="{75E8141F-B3B0-4CD1-A505-8F61371DD5A7}"/>
    <hyperlink ref="E60" r:id="rId99" xr:uid="{0AAB2E98-D879-4B16-B186-B52573FD0A7D}"/>
    <hyperlink ref="E61" r:id="rId100" xr:uid="{AFE46D97-4ABA-41E1-8981-E65EC54F5E61}"/>
    <hyperlink ref="E62" r:id="rId101" xr:uid="{46CCBBDC-3989-4AE0-A26E-BAAF09100BB8}"/>
    <hyperlink ref="E64" r:id="rId102" xr:uid="{59598CEF-4FE4-4410-8AA7-68BD3C2A15C4}"/>
    <hyperlink ref="E63" r:id="rId103" xr:uid="{03F47D46-5F69-4581-A13B-2D444E363E83}"/>
    <hyperlink ref="E65" r:id="rId104" display="Liquidação da NE nº 2026NE0000026 - Ref. a prestação de serviço do sistema informatizado de registro e controle de ponto eletrônico, em ambiente web, para a Procuradoria-Geral de Justiça (CA 008/2025 - MP/PGJ - 1ºT.A.). NF-n° 50484, competência de Fevereiro/2026 e demais documentos no SEI 2026.004532." xr:uid="{C52292CC-C1F4-4707-B831-4D8D4C9C7C2E}"/>
    <hyperlink ref="F65" r:id="rId105" xr:uid="{063AF6D9-B24D-4E55-A39D-7CBC7D594B1E}"/>
    <hyperlink ref="F58" r:id="rId106" display="FATURA 001/2026" xr:uid="{03B7E30E-416C-42A4-AB3A-7ABC4889BDFE}"/>
    <hyperlink ref="F59" r:id="rId107" display="FATURA 001/2026" xr:uid="{D3A2672A-B481-4832-A8C3-E7E172BF87C0}"/>
    <hyperlink ref="F60" r:id="rId108" display="FATURA 001/2026" xr:uid="{508F6B94-9A24-4BC5-86DD-3ECD95A51FC1}"/>
    <hyperlink ref="F61" r:id="rId109" display="FATURA 001/2026" xr:uid="{3C26E228-8721-49E1-9FBF-FA01658D805C}"/>
    <hyperlink ref="F62" r:id="rId110" display="FATURA 001/2026" xr:uid="{52B646D5-6A94-454D-9428-56AF31021114}"/>
    <hyperlink ref="F64" r:id="rId111" display="FATURA 001/2026" xr:uid="{67B43534-D452-4EB2-8229-E2FBBCEB68B5}"/>
    <hyperlink ref="F63" r:id="rId112" xr:uid="{78B39B27-7DE8-49B4-98C0-EF657DB1E2C4}"/>
    <hyperlink ref="F66" r:id="rId113" xr:uid="{1C2DC764-895C-4D6C-9BE6-B6D9249FCFF4}"/>
    <hyperlink ref="E66" r:id="rId114" display="Liquidação da NE nº 2026NE0000150 - Ref. aos serviços de consultoria/assessoria técnica especializada para atender o processo de gerenciamento, confecção e divulgação da Revista Jurídica do MPAM (C.A. 001/2024-MP/PGJ) conforme NF-n° 1553 e demais documentos no SEI 2026.002736." xr:uid="{556519B6-8035-45AB-BBEC-BEECC9E08F14}"/>
    <hyperlink ref="F68" r:id="rId115" display="FATURA 16062/2026" xr:uid="{88B3DE58-57D4-450C-BA65-5AD329073ACF}"/>
    <hyperlink ref="F67" r:id="rId116" xr:uid="{DD5F3A87-4380-466A-800C-5F15A7FE9D42}"/>
    <hyperlink ref="E67" r:id="rId117" display="Liquidação da NE nº 2025NE0001187 - Ref a prestação de serviço de emissão, reserva e remarcação de bilhetes para voos nacionais e internacionais (C.A. N° 019/2023 - MP/PGJ - 3ºT.A.) referente a FEVEREIRO/2026, conforme Fatura N° 16062 e demais documentos contidos no SEI 2026.004765." xr:uid="{CC064651-9A61-49F3-BFE7-EA1939D49296}"/>
    <hyperlink ref="E68" r:id="rId118" display="Liquidação da NE nº 2025NE0001187 - Ref a prestação de serviço de emissão, reserva e remarcação de bilhetes para voos nacionais e internacionais (C.A. N° 019/2023 - MP/PGJ - 3ºT.A.) referente a FEVEREIRO/2026, conforme Fatura N° 16062 e demais documentos contidos no SEI 2026.004765." xr:uid="{D2F5A147-B2B2-496B-83D8-14D398E29896}"/>
    <hyperlink ref="E69" r:id="rId119" display="Liquidação da NE nº 2026NE0000111 - Ref. serviço de fornecimento de energia elétrica nas  unidades consumidoras da Procuradoria-Geral de Justiça do Estado do Amazonas (CA 027/2024-MP/PGJ) relativo a FEVEREIRO/2026, conforme Fatura nº 869937 02/2026 01&amp;#8203; e documentos no SEI 2026.005096." xr:uid="{D9B97FCA-66AB-4B63-B68A-BDB6049ADF0F}"/>
    <hyperlink ref="E70" r:id="rId120" display="Liquidação da NE nº 2026NE0000052 - Ref. serviço de fornecimento de energia elétrica nas  unidades consumidoras da Procuradoria-Geral de Justiça do Estado do Amazonas (CA 027/2024-MP/PGJ) relativo a FEVEREIRO/2026, conforme Fatura nº 869937 02/2026 01&amp;#8203; e documentos no SEI 2026.005096." xr:uid="{18EB783A-5FF9-4ADF-8F99-7CF2B3412A9D}"/>
    <hyperlink ref="F69" r:id="rId121" display="FATURA 869937002/2026" xr:uid="{791C4910-AA70-4A97-B970-0D974C26BC79}"/>
    <hyperlink ref="F70" r:id="rId122" display="FATURA 869937002/2026" xr:uid="{C7232B6F-3272-48C2-8CF6-1D931B14E7B3}"/>
    <hyperlink ref="E71" r:id="rId123" xr:uid="{45A8D6BB-FD9D-463F-BB79-BA1A7CD651F0}"/>
    <hyperlink ref="E72" r:id="rId124" xr:uid="{E21E9195-473A-46EA-8B9E-F23FE95728C9}"/>
    <hyperlink ref="E73" r:id="rId125" xr:uid="{1C76EE53-0E60-4CD2-8C06-E983B6F5B795}"/>
    <hyperlink ref="E74" r:id="rId126" xr:uid="{7934A164-0479-4834-9D83-8F0C28CB87E5}"/>
    <hyperlink ref="E75" r:id="rId127" xr:uid="{7CAD6CC6-A2EA-42C6-92C5-280904D84851}"/>
    <hyperlink ref="E76" r:id="rId128" xr:uid="{5A8637CB-A184-41AC-8657-FDD04C83419B}"/>
    <hyperlink ref="F71" r:id="rId129" xr:uid="{49AF813D-F9FA-473F-8E91-AA0CF20B20C1}"/>
    <hyperlink ref="F72" r:id="rId130" xr:uid="{3EFD589F-9379-4450-9525-5D5B54F0D295}"/>
    <hyperlink ref="F73" r:id="rId131" xr:uid="{FB90252D-1562-4B8B-888C-74963AAD77D9}"/>
    <hyperlink ref="F74" r:id="rId132" xr:uid="{EF918AB2-5C8D-4D2F-8804-E33FAF560DD5}"/>
    <hyperlink ref="F75" r:id="rId133" xr:uid="{47C4136F-F5DC-455B-994C-E2C339D0103A}"/>
    <hyperlink ref="F76" r:id="rId134" xr:uid="{0CB4FA4C-F31A-4184-B330-C3C688339CF5}"/>
    <hyperlink ref="F77" r:id="rId135" xr:uid="{7557EA02-1B2A-4E2A-A036-667C7D0A39E5}"/>
    <hyperlink ref="F85" r:id="rId136" xr:uid="{58E19456-009C-4FD5-A73E-817D4CB6328D}"/>
    <hyperlink ref="E77" r:id="rId137" display="Liquidação da NE nº 2026NE0000167 - Ref. Serviço de Locação e Mensalidade de Link (Tefé) e Serviço de Locação e Mensalidade de Link (Coari, Humaitá, Iranduba, Itacoatiara, Manacapuru, Maués e Parintins) (CA 009/2024-MP/PGJ - 1° TA) relativo a DEZEMBRO/25 conforme NF-e n°2026000000000330 e documentos no SEI 2026.003005." xr:uid="{CE25592B-950A-4CE2-9F70-5C273000169B}"/>
    <hyperlink ref="E85" r:id="rId138" display="Liquidação da NE nº 2026NE0000349 - Ref. Serviço de Locação e Mensalidade de Link (Tefé) e Serviço de Locação e Mensalidade de Link (Coari, Humaitá, Iranduba, Itacoatiara, Manacapuru, Maués e Parintins) (CA 009/2024-MP/PGJ - 1° TA) relativo a DEZEMBRO/25 conforme NF-e n°2026000000000330 e documentos no SEI 2026.003005." xr:uid="{ABC8E0F3-F4D5-4114-A4D3-E520D65BD183}"/>
    <hyperlink ref="E86" r:id="rId139" display="Liquidação da NE nº 2026NE0000349 - Ref. Serviço de Locação e Mensalidade de Link (Tefé) e Serviço de Locação e Mensalidade de Link (Coari, Humaitá, Iranduba, Itacoatiara, Manacapuru, Maués e Parintins) (CA 009/2024-MP/PGJ - 1° TA) relativo a DEZEMBRO/25 conforme NF-e n° 2026000000000331 e documentos no SEI 2026.003005." xr:uid="{B00FBA86-520E-4115-805B-4FF354E03950}"/>
    <hyperlink ref="F86" r:id="rId140" xr:uid="{092BF93E-3A2B-409F-9938-B55D6F63B9B0}"/>
    <hyperlink ref="E78" r:id="rId141" xr:uid="{3BBD5AC1-BA92-4DE2-A4AA-B47299B08877}"/>
    <hyperlink ref="E79" r:id="rId142" xr:uid="{8F0D388F-5CA5-4FBF-A367-B1D68274CFD7}"/>
    <hyperlink ref="E80" r:id="rId143" xr:uid="{DE7C44F5-CAEA-494A-A0B1-A560BD6F64C0}"/>
    <hyperlink ref="E81" r:id="rId144" xr:uid="{11D27648-9A75-46D1-8C5C-54BD0F9876A5}"/>
    <hyperlink ref="E82" r:id="rId145" xr:uid="{BD6A8FCB-6B37-4789-BD54-F6C2583843E1}"/>
    <hyperlink ref="E83" r:id="rId146" xr:uid="{15BFF0B9-1DEA-4875-82B5-CAF34ECB2639}"/>
    <hyperlink ref="E84" r:id="rId147" xr:uid="{39849B07-BAED-40CC-A5DC-DD6CF4736368}"/>
    <hyperlink ref="F78" r:id="rId148" xr:uid="{7E9F881D-330A-4A28-839B-2F6C4184E22F}"/>
    <hyperlink ref="F79" r:id="rId149" xr:uid="{739DA0DE-218E-4D23-9257-9D954CA220A9}"/>
    <hyperlink ref="F80" r:id="rId150" xr:uid="{61B53310-2DFA-4C38-B493-069DB7430223}"/>
    <hyperlink ref="F81" r:id="rId151" xr:uid="{675D1F67-AFEA-4C74-B1F5-928E340EA177}"/>
    <hyperlink ref="F82" r:id="rId152" xr:uid="{5D4C374D-D8EC-45EE-9C0F-84FDD1E1AED1}"/>
    <hyperlink ref="F83" r:id="rId153" xr:uid="{5094D1BD-630C-4B19-BC68-831C625BCAF5}"/>
    <hyperlink ref="F84" r:id="rId154" xr:uid="{CF987B8E-0ADF-4D0E-941A-92718833660C}"/>
    <hyperlink ref="E87" r:id="rId155" display="Liquidação da NE nº 2026NE0000052 - Ref. serviço de fornecimento de energia elétrica dos  nas unidades descentralizadas da Procuradoria-Geral de Justiça do Estado do Amazonas (CA 027/2024-MP/PGJ) relativo a JANEIRO/2026, conforme Fatura nº 869937.01/2026.01 e documentos no SEI 2026.002632" xr:uid="{1290621B-0411-4A9A-8B63-97A74270F6B0}"/>
    <hyperlink ref="F87" r:id="rId156" xr:uid="{375D32F7-EC41-4310-BDCE-15967DC3D8E9}"/>
    <hyperlink ref="F88" r:id="rId157" xr:uid="{71556A3B-45D5-4AE7-BD2D-FAFD6554D305}"/>
    <hyperlink ref="E88" r:id="rId158" xr:uid="{10172366-CDF0-4FA8-91F2-C8555B72E8BE}"/>
    <hyperlink ref="F89" r:id="rId159" xr:uid="{5EB1A382-E0B6-423E-910D-C1A8E19CBA20}"/>
    <hyperlink ref="F90" r:id="rId160" xr:uid="{204C8712-8599-48E4-9BF3-CD1855AC0EBC}"/>
    <hyperlink ref="F91" r:id="rId161" xr:uid="{B25F01B2-E666-4EEB-B6C1-EDAA0991E3FA}"/>
    <hyperlink ref="F92" r:id="rId162" xr:uid="{1FD0D1CD-B44F-432D-9305-F3289200F3C9}"/>
    <hyperlink ref="F93" r:id="rId163" xr:uid="{8B87AB9D-CA8E-42F3-8164-B11AD878507D}"/>
    <hyperlink ref="F94" r:id="rId164" xr:uid="{564D3891-48C7-4213-95B7-1B48534E15E5}"/>
    <hyperlink ref="F95" r:id="rId165" xr:uid="{D9A96690-5722-456D-BF1A-E8E780E470A7}"/>
    <hyperlink ref="F96" r:id="rId166" xr:uid="{4E0AC34B-2426-4140-8A8A-680C8A410045}"/>
    <hyperlink ref="F97" r:id="rId167" xr:uid="{855BF3AC-7C6E-4EF4-B5D6-4EEAEE43B92D}"/>
    <hyperlink ref="F98" r:id="rId168" xr:uid="{A7F6C51E-CC2F-46F6-A45E-4B5B4B48558B}"/>
    <hyperlink ref="F99" r:id="rId169" xr:uid="{15516436-D78A-4EB2-B6FF-2EEDF32A3B67}"/>
    <hyperlink ref="F100" r:id="rId170" xr:uid="{B08513D0-7EFF-4313-B66F-51E6C4C07E48}"/>
    <hyperlink ref="F101" r:id="rId171" xr:uid="{135C823E-4CD6-4FA5-98AB-EB7FCE136C0B}"/>
    <hyperlink ref="F102" r:id="rId172" xr:uid="{2F8CDA75-F41F-403F-B4E4-8D3EFBD2B75A}"/>
    <hyperlink ref="F103" r:id="rId173" xr:uid="{5CCA3D57-195B-4EFD-B305-272B4E2EE0B2}"/>
    <hyperlink ref="F104" r:id="rId174" xr:uid="{7E0D9465-D2EA-4507-A4F2-FAF5138F24BE}"/>
    <hyperlink ref="F105" r:id="rId175" xr:uid="{838A2741-2023-48FA-9413-67FBB3ACF364}"/>
    <hyperlink ref="F106" r:id="rId176" xr:uid="{C670DF59-5C18-4A9F-8AC9-03FC674BD14F}"/>
    <hyperlink ref="F107" r:id="rId177" xr:uid="{D489678C-973F-4DD5-81AE-3DD832AA684E}"/>
    <hyperlink ref="F108" r:id="rId178" xr:uid="{14EDC6F7-7B05-4F6A-9EC8-72FE3CB881D1}"/>
    <hyperlink ref="F109" r:id="rId179" xr:uid="{EC278678-5347-49BF-9576-86532B7D6103}"/>
    <hyperlink ref="F110" r:id="rId180" xr:uid="{6A923459-B7A1-4FA2-80A8-0B9D23ACC510}"/>
    <hyperlink ref="F111" r:id="rId181" xr:uid="{48660376-D1E4-45F1-A698-FC76D8738DA5}"/>
    <hyperlink ref="F112" r:id="rId182" xr:uid="{5D66A8B1-E5AF-41F4-BC52-7655C41C3327}"/>
    <hyperlink ref="F113" r:id="rId183" xr:uid="{1AAA8608-6D5A-429D-8C94-82105A864E27}"/>
    <hyperlink ref="F114" r:id="rId184" xr:uid="{65A122ED-B009-464F-9602-D15666922BA7}"/>
    <hyperlink ref="F115" r:id="rId185" xr:uid="{80CA2A6B-6809-47C1-AF78-3BEFBE0A9F92}"/>
    <hyperlink ref="F116" r:id="rId186" xr:uid="{BE7BB004-5E61-4FE1-A0BB-9E006E3590E4}"/>
    <hyperlink ref="F117" r:id="rId187" xr:uid="{C3D5739E-FF41-49CC-A075-A4C90B09ADF6}"/>
    <hyperlink ref="F118" r:id="rId188" xr:uid="{B0DFD9CB-1CD4-4E8C-BD89-2669F45DCAAD}"/>
    <hyperlink ref="F119" r:id="rId189" xr:uid="{7DB235DF-062D-4C5B-BC9E-0D33F06B3BBE}"/>
    <hyperlink ref="F120" r:id="rId190" xr:uid="{F6860841-2A61-4898-BACA-9EE2B274047E}"/>
    <hyperlink ref="F121" r:id="rId191" xr:uid="{E14D813C-22F1-4D4E-83BE-C1C0FCB17436}"/>
    <hyperlink ref="F122" r:id="rId192" xr:uid="{C896BA86-6241-4AA9-AD7D-2ABDA64428B1}"/>
    <hyperlink ref="F123" r:id="rId193" xr:uid="{5F89A1D0-87DD-4117-BC15-3C42CB0D14E9}"/>
    <hyperlink ref="F124" r:id="rId194" xr:uid="{39E7F531-9D31-437E-A0A0-3032F27BEF81}"/>
    <hyperlink ref="F125" r:id="rId195" xr:uid="{DC0A3635-6C28-4F89-B92F-19619BDF7F5E}"/>
    <hyperlink ref="F126" r:id="rId196" xr:uid="{53F49451-E620-4FEF-B33A-105AE6DE8455}"/>
    <hyperlink ref="F127" r:id="rId197" xr:uid="{17A9E1C1-E4C7-4101-BD0D-64E7B8AECE18}"/>
    <hyperlink ref="F128" r:id="rId198" xr:uid="{7C720A1A-284A-4C74-85D6-AD952138664F}"/>
    <hyperlink ref="F129" r:id="rId199" xr:uid="{AC087EA1-10AB-4915-9417-94671743FD0F}"/>
    <hyperlink ref="F130" r:id="rId200" xr:uid="{D74FAC12-7C05-4CFE-B680-91FE5B759F17}"/>
    <hyperlink ref="F131" r:id="rId201" xr:uid="{916F4802-D601-44A6-9F51-806AEB720A97}"/>
    <hyperlink ref="F132" r:id="rId202" xr:uid="{CFEE5E65-AA70-4A43-85E1-83F961DB5DB2}"/>
    <hyperlink ref="F133" r:id="rId203" xr:uid="{66754B04-6412-44EF-948F-C6203EFF21AC}"/>
    <hyperlink ref="F134" r:id="rId204" xr:uid="{44950E50-76A5-472C-B108-0FD5C83E0FE1}"/>
    <hyperlink ref="F135" r:id="rId205" xr:uid="{D9F41540-D7D8-41A9-9319-E3A0CCA2C918}"/>
    <hyperlink ref="E109" r:id="rId206" display="Liquidação da NE nº 2026NE0000053 - Ref. serviço de fornecimento de energia elétrica dos Prédios Sede, Anexo Administrativo e Unidade da Belo Horizonte (CA 004/2024-MP/PGJ) relativo a JANEIRO/2026, conforme Fatura nº 869937.01/2026.02&amp;#8203; e documentos no SEI 2026.002633" xr:uid="{DA78B5E9-F01C-4E8D-9653-CF844DF223E2}"/>
    <hyperlink ref="E110" r:id="rId207" display="Liquidação da NE nº 2026NE0000053 - Ref. serviço de fornecimento de energia elétrica dos Prédios Sede, Anexo Administrativo e Unidade da Belo Horizonte (CA 004/2024-MP/PGJ) relativo a FEVEREIRO/2026, conforme Fatura nº 869937.02/2026.00&amp;#8203; e documentos no SEI 2026.005095" xr:uid="{0D5CFC16-0363-42BD-A122-2B2FD60BA197}"/>
    <hyperlink ref="E132" r:id="rId208" xr:uid="{BB8A2EA3-B0BD-40D7-95A7-FE097A231A54}"/>
    <hyperlink ref="E133" r:id="rId209" display="Liquidação da NE nº 2025NE0001183- Ref. a prestação serviço de operação de equipamentos de som e vídeo com gravação e transmissão via canal no youtube nas sessões ordinária e extraordinária dos Órgãos Colegiados, ref. a FEVEREIRO/2026, conforme NF-nº 119 e demais documentos no SEI 2026.00439." xr:uid="{6936AAD6-C9AB-48C6-A527-0CCC6762539D}"/>
    <hyperlink ref="E134" r:id="rId210" display="Liquidação da NE nº 2026NE0000377 - Ref. a prestação de serviços de licenças para solução de gerenciamento de endpoints denominada Ivanti Endpoint Manager e expansão tecnológica para gerenciamento de ativos de TI, incluindo capacitação, suporte técnico e garantia (CA 015/2022-MP/PGJ - 3º TA) conforme NFS-e n° 989 e documentos no PI-SEI 2026.003305." xr:uid="{EA6BDE5A-A9E6-4B1A-8342-6DB9B718940E}"/>
    <hyperlink ref="E135" r:id="rId211" display="Liquidação da NE nº 2026NE0000377 - Ref. prestação de serviços de licenças para solução de gerenciamento de endpoints denominada Ivanti Endpoint Manager e expansão tecnológica para gerenciamento de ativos de TI, incluindo capacitação, suporte técnico e garantia (CA 015/2022-MP/PGJ - 3º TA) conforme NFS-e n° 988 e documentos no PI-SEI 2026.003302." xr:uid="{4E2C85C5-E2B6-413B-A18E-248634D3D349}"/>
    <hyperlink ref="F137" r:id="rId212" xr:uid="{43E84101-F690-4E22-BA48-76A16CA9EE40}"/>
    <hyperlink ref="E137" r:id="rId213" xr:uid="{F58E49F2-5FCC-4D0E-A7EA-42B4928DFE68}"/>
    <hyperlink ref="F138" r:id="rId214" xr:uid="{28CDD345-CFA3-4AE7-891B-E8FA9986B996}"/>
    <hyperlink ref="F139" r:id="rId215" xr:uid="{83E20AA7-151E-4D66-9A42-C4CDCC54119C}"/>
    <hyperlink ref="F140" r:id="rId216" xr:uid="{392EC9E4-7CAF-4E0B-80B7-5EA8E84E3EEA}"/>
    <hyperlink ref="F141" r:id="rId217" xr:uid="{A23B81AB-F747-4DDE-B490-B58B5E849CB4}"/>
    <hyperlink ref="F142" r:id="rId218" xr:uid="{0BA391CA-54ED-4A0A-B43B-EFB9FD3F0457}"/>
    <hyperlink ref="F143" r:id="rId219" xr:uid="{73B66A0C-B459-42E5-AF13-16EB9C023E09}"/>
    <hyperlink ref="F144" r:id="rId220" xr:uid="{E46A76AC-EEB1-456E-953E-56438E58EAA2}"/>
    <hyperlink ref="F145" r:id="rId221" xr:uid="{FB5CDCAC-5FD6-4157-BA06-6D46B44E84A2}"/>
    <hyperlink ref="F146" r:id="rId222" xr:uid="{65A3EFF8-4120-4A70-9A94-CE6B7EAC9631}"/>
    <hyperlink ref="F147" r:id="rId223" xr:uid="{689CDE18-0FE9-45B8-B8EB-DA5CA0BEFFE1}"/>
    <hyperlink ref="F148" r:id="rId224" xr:uid="{568260E4-231C-471D-91DD-29446453676C}"/>
    <hyperlink ref="F149" r:id="rId225" xr:uid="{059A4570-C4A8-41F7-A2C6-F884A02CEA76}"/>
    <hyperlink ref="F150" r:id="rId226" xr:uid="{DA812724-46A9-4650-852A-40EAE94DEA72}"/>
    <hyperlink ref="F151" r:id="rId227" xr:uid="{3552B63D-886B-4645-854A-444332FC433C}"/>
    <hyperlink ref="F152" r:id="rId228" xr:uid="{4202EE5D-EA93-4974-B3BB-5122DFD56109}"/>
    <hyperlink ref="F153" r:id="rId229" xr:uid="{B1015780-5D0E-4C53-8CA3-1AE3509EBFC6}"/>
    <hyperlink ref="F154" r:id="rId230" xr:uid="{7A6F2576-9FB7-43C0-BC29-40A552CE2519}"/>
    <hyperlink ref="F155" r:id="rId231" xr:uid="{DDA01144-2C33-4F12-83E2-395D9ADB86E6}"/>
    <hyperlink ref="F156" r:id="rId232" xr:uid="{4B36CCB2-D585-472C-9245-6FB122D15E6C}"/>
    <hyperlink ref="F157" r:id="rId233" xr:uid="{E71AE757-402F-43A5-B221-D1ADCBCDE8F6}"/>
    <hyperlink ref="F158" r:id="rId234" xr:uid="{B487EFF8-D828-4396-BDE1-12125A1DCBBA}"/>
    <hyperlink ref="F159" r:id="rId235" xr:uid="{B82864E3-8B3D-49AC-925B-564F001FE4D7}"/>
    <hyperlink ref="F160" r:id="rId236" xr:uid="{F94086FF-AE9C-4515-8AFD-0146091C7A60}"/>
    <hyperlink ref="F161" r:id="rId237" xr:uid="{AAB7B492-CE51-4A80-9BBF-AB7737B6A1C4}"/>
    <hyperlink ref="F162" r:id="rId238" xr:uid="{B8885A84-992F-428A-B98D-E3F711C8793B}"/>
    <hyperlink ref="F136" r:id="rId239" xr:uid="{DAA72501-9D1D-4556-ACB6-CB6B2A41382A}"/>
    <hyperlink ref="E33" r:id="rId240" display="Liquidação da NE nº 2026NE0000152 - Ref. ao serviço de  confecção de visualização e instalação sinalização de Identificação Interna, Placa de Inauguração e Totem Externo / Adesivo de Fachada  da Casa da Cidadania e Justiça Social, em medição única., conf. NF-n° 7  e documentos no SEI 2026.003921." xr:uid="{D0BDC821-3EA1-47DA-8F39-AC8CA057D7CA}"/>
    <hyperlink ref="E136" r:id="rId241" xr:uid="{01057A83-C1E9-40BC-9005-98000B8B51F4}"/>
  </hyperlinks>
  <pageMargins left="0.511811024" right="0.511811024" top="1.3474015750000001" bottom="0.78740157499999996" header="0.31496062000000002" footer="0.31496062000000002"/>
  <pageSetup paperSize="9" scale="34" orientation="portrait" r:id="rId242"/>
  <drawing r:id="rId24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Serviços</vt:lpstr>
      <vt:lpstr>Serviços!Area_de_impressao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Kamilla Rayanne Costa Izel</dc:creator>
  <cp:lastModifiedBy>Kamilla Rayanne Costa Izel</cp:lastModifiedBy>
  <dcterms:created xsi:type="dcterms:W3CDTF">2026-04-07T14:57:50Z</dcterms:created>
  <dcterms:modified xsi:type="dcterms:W3CDTF">2026-04-07T15:05:35Z</dcterms:modified>
</cp:coreProperties>
</file>