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15" activeTab="1"/>
  </bookViews>
  <sheets>
    <sheet name="RESUMO" sheetId="3" r:id="rId1"/>
    <sheet name="PLANILHA ORCAMENTARIA" sheetId="1" r:id="rId2"/>
    <sheet name="CRONOGRAMA" sheetId="10" r:id="rId3"/>
    <sheet name="CUSTO DIRETO" sheetId="2" r:id="rId4"/>
    <sheet name="COMPOSICOES" sheetId="5" r:id="rId5"/>
    <sheet name="COMPOSICOES AUXILIARES" sheetId="7" r:id="rId6"/>
    <sheet name="MEMORIA DE CALCULO" sheetId="4" r:id="rId7"/>
    <sheet name="CURVA ABC SERVICOS" sheetId="8" r:id="rId8"/>
    <sheet name="CURVA ABC INSUMOS" sheetId="9" r:id="rId9"/>
    <sheet name="BDI" sheetId="12" r:id="rId10"/>
    <sheet name="BDI DIF" sheetId="13" r:id="rId11"/>
    <sheet name="LS" sheetId="14" r:id="rId12"/>
  </sheets>
  <definedNames>
    <definedName name="_xlnm._FilterDatabase" localSheetId="4" hidden="1">COMPOSICOES!$A$13:$G$1053</definedName>
    <definedName name="_xlnm._FilterDatabase" localSheetId="5" hidden="1">'COMPOSICOES AUXILIARES'!$A$13:$G$1740</definedName>
    <definedName name="_xlnm._FilterDatabase" localSheetId="3" hidden="1">'CUSTO DIRETO'!$A$15:$M$143</definedName>
    <definedName name="_xlnm._FilterDatabase" localSheetId="6" hidden="1">'MEMORIA DE CALCULO'!$A$13:$D$527</definedName>
    <definedName name="_xlnm._FilterDatabase" localSheetId="1" hidden="1">'PLANILHA ORCAMENTARIA'!$A$14:$H$148</definedName>
    <definedName name="_xlnm.Print_Area" localSheetId="9">BDI!$A$1:$C$38</definedName>
    <definedName name="_xlnm.Print_Area" localSheetId="10">'BDI DIF'!$A$1:$C$39</definedName>
    <definedName name="_xlnm.Print_Area" localSheetId="4">COMPOSICOES!$A$1:$G$1053</definedName>
    <definedName name="_xlnm.Print_Area" localSheetId="2">CRONOGRAMA!$A$1:$H$47</definedName>
    <definedName name="_xlnm.Print_Area" localSheetId="7">'CURVA ABC SERVICOS'!$A$1:$K$119</definedName>
    <definedName name="_xlnm.Print_Area" localSheetId="3">'CUSTO DIRETO'!$A$1:$M$148</definedName>
    <definedName name="_xlnm.Print_Area" localSheetId="11">LS!$A$1:$D$54</definedName>
    <definedName name="_xlnm.Print_Area" localSheetId="6">'MEMORIA DE CALCULO'!$A$1:$D$527</definedName>
    <definedName name="_xlnm.Print_Area" localSheetId="1">'PLANILHA ORCAMENTARIA'!$A$1:$H$148</definedName>
    <definedName name="JR_PAGE_ANCHOR_0_1" localSheetId="9">BDI!#REF!</definedName>
    <definedName name="JR_PAGE_ANCHOR_0_1" localSheetId="10">'BDI DIF'!#REF!</definedName>
    <definedName name="JR_PAGE_ANCHOR_0_1" localSheetId="11">LS!#REF!</definedName>
    <definedName name="JR_PAGE_ANCHOR_0_1">'PLANILHA ORCAMENTARIA'!#REF!</definedName>
    <definedName name="JR_PAGE_ANCHOR_1_1">'CUSTO DIRETO'!#REF!</definedName>
    <definedName name="JR_PAGE_ANCHOR_10_1">#REF!</definedName>
    <definedName name="JR_PAGE_ANCHOR_2_1">RESUMO!#REF!</definedName>
    <definedName name="JR_PAGE_ANCHOR_3_1">'MEMORIA DE CALCULO'!#REF!</definedName>
    <definedName name="JR_PAGE_ANCHOR_4_1">COMPOSICOES!#REF!</definedName>
    <definedName name="JR_PAGE_ANCHOR_5_1">#REF!</definedName>
    <definedName name="JR_PAGE_ANCHOR_6_1">'COMPOSICOES AUXILIARES'!#REF!</definedName>
    <definedName name="JR_PAGE_ANCHOR_7_1">'CURVA ABC SERVICOS'!#REF!</definedName>
    <definedName name="JR_PAGE_ANCHOR_8_1">'CURVA ABC INSUMOS'!#REF!</definedName>
    <definedName name="JR_PAGE_ANCHOR_9_1">CRONOGRAMA!#REF!</definedName>
    <definedName name="_xlnm.Print_Titles" localSheetId="4">COMPOSICOES!$1:$12</definedName>
    <definedName name="_xlnm.Print_Titles" localSheetId="5">'COMPOSICOES AUXILIARES'!$1:$12</definedName>
    <definedName name="_xlnm.Print_Titles" localSheetId="8">'CURVA ABC INSUMOS'!$1:$13</definedName>
    <definedName name="_xlnm.Print_Titles" localSheetId="7">'CURVA ABC SERVICOS'!$1:$12</definedName>
    <definedName name="_xlnm.Print_Titles" localSheetId="3">'CUSTO DIRETO'!$1:$14</definedName>
    <definedName name="_xlnm.Print_Titles" localSheetId="6">'MEMORIA DE CALCULO'!$1:$12</definedName>
    <definedName name="_xlnm.Print_Titles" localSheetId="1">'PLANILHA ORCAMENTARIA'!$1:$13</definedName>
  </definedNames>
  <calcPr calcId="181029"/>
</workbook>
</file>

<file path=xl/calcChain.xml><?xml version="1.0" encoding="utf-8"?>
<calcChain xmlns="http://schemas.openxmlformats.org/spreadsheetml/2006/main">
  <c r="Q148" i="1" l="1"/>
  <c r="P148" i="1" s="1"/>
  <c r="O18" i="1"/>
  <c r="P18" i="1" s="1"/>
  <c r="O19" i="1"/>
  <c r="P19" i="1"/>
  <c r="Q19" i="1"/>
  <c r="O21" i="1"/>
  <c r="P21" i="1" s="1"/>
  <c r="O23" i="1"/>
  <c r="P23" i="1" s="1"/>
  <c r="O24" i="1"/>
  <c r="P24" i="1"/>
  <c r="Q24" i="1"/>
  <c r="O25" i="1"/>
  <c r="P25" i="1"/>
  <c r="Q25" i="1"/>
  <c r="O26" i="1"/>
  <c r="P26" i="1" s="1"/>
  <c r="O27" i="1"/>
  <c r="P27" i="1"/>
  <c r="Q27" i="1"/>
  <c r="O28" i="1"/>
  <c r="Q28" i="1" s="1"/>
  <c r="P28" i="1"/>
  <c r="O29" i="1"/>
  <c r="P29" i="1" s="1"/>
  <c r="Q29" i="1"/>
  <c r="O30" i="1"/>
  <c r="P30" i="1" s="1"/>
  <c r="O31" i="1"/>
  <c r="P31" i="1" s="1"/>
  <c r="O32" i="1"/>
  <c r="P32" i="1"/>
  <c r="Q32" i="1"/>
  <c r="O34" i="1"/>
  <c r="P34" i="1" s="1"/>
  <c r="O35" i="1"/>
  <c r="Q35" i="1" s="1"/>
  <c r="P35" i="1"/>
  <c r="O36" i="1"/>
  <c r="Q36" i="1" s="1"/>
  <c r="P36" i="1"/>
  <c r="O37" i="1"/>
  <c r="P37" i="1" s="1"/>
  <c r="Q37" i="1"/>
  <c r="O38" i="1"/>
  <c r="P38" i="1" s="1"/>
  <c r="O39" i="1"/>
  <c r="P39" i="1" s="1"/>
  <c r="O40" i="1"/>
  <c r="P40" i="1"/>
  <c r="Q40" i="1"/>
  <c r="O41" i="1"/>
  <c r="P41" i="1"/>
  <c r="Q41" i="1"/>
  <c r="O42" i="1"/>
  <c r="P42" i="1" s="1"/>
  <c r="O43" i="1"/>
  <c r="Q43" i="1" s="1"/>
  <c r="P43" i="1"/>
  <c r="O44" i="1"/>
  <c r="Q44" i="1" s="1"/>
  <c r="P44" i="1"/>
  <c r="O45" i="1"/>
  <c r="P45" i="1" s="1"/>
  <c r="Q45" i="1"/>
  <c r="O47" i="1"/>
  <c r="P47" i="1" s="1"/>
  <c r="O48" i="1"/>
  <c r="P48" i="1"/>
  <c r="Q48" i="1"/>
  <c r="O49" i="1"/>
  <c r="P49" i="1"/>
  <c r="Q49" i="1"/>
  <c r="O50" i="1"/>
  <c r="P50" i="1" s="1"/>
  <c r="O51" i="1"/>
  <c r="Q51" i="1" s="1"/>
  <c r="P51" i="1"/>
  <c r="O52" i="1"/>
  <c r="Q52" i="1" s="1"/>
  <c r="P52" i="1"/>
  <c r="O53" i="1"/>
  <c r="P53" i="1" s="1"/>
  <c r="Q53" i="1"/>
  <c r="O55" i="1"/>
  <c r="P55" i="1" s="1"/>
  <c r="O57" i="1"/>
  <c r="P57" i="1"/>
  <c r="Q57" i="1"/>
  <c r="O59" i="1"/>
  <c r="Q59" i="1" s="1"/>
  <c r="P59" i="1"/>
  <c r="O60" i="1"/>
  <c r="Q60" i="1" s="1"/>
  <c r="P60" i="1"/>
  <c r="O61" i="1"/>
  <c r="P61" i="1"/>
  <c r="Q61" i="1"/>
  <c r="O62" i="1"/>
  <c r="P62" i="1" s="1"/>
  <c r="O63" i="1"/>
  <c r="P63" i="1" s="1"/>
  <c r="O64" i="1"/>
  <c r="P64" i="1"/>
  <c r="Q64" i="1"/>
  <c r="O65" i="1"/>
  <c r="P65" i="1"/>
  <c r="Q65" i="1"/>
  <c r="O66" i="1"/>
  <c r="P66" i="1" s="1"/>
  <c r="O67" i="1"/>
  <c r="Q67" i="1" s="1"/>
  <c r="P67" i="1"/>
  <c r="O68" i="1"/>
  <c r="Q68" i="1" s="1"/>
  <c r="P68" i="1"/>
  <c r="O69" i="1"/>
  <c r="P69" i="1"/>
  <c r="Q69" i="1"/>
  <c r="O70" i="1"/>
  <c r="P70" i="1" s="1"/>
  <c r="O71" i="1"/>
  <c r="P71" i="1" s="1"/>
  <c r="O72" i="1"/>
  <c r="P72" i="1"/>
  <c r="Q72" i="1"/>
  <c r="O73" i="1"/>
  <c r="P73" i="1"/>
  <c r="Q73" i="1"/>
  <c r="O74" i="1"/>
  <c r="P74" i="1" s="1"/>
  <c r="O75" i="1"/>
  <c r="Q75" i="1" s="1"/>
  <c r="P75" i="1"/>
  <c r="O76" i="1"/>
  <c r="Q76" i="1" s="1"/>
  <c r="P76" i="1"/>
  <c r="O77" i="1"/>
  <c r="P77" i="1"/>
  <c r="Q77" i="1"/>
  <c r="O78" i="1"/>
  <c r="P78" i="1" s="1"/>
  <c r="O79" i="1"/>
  <c r="P79" i="1" s="1"/>
  <c r="O80" i="1"/>
  <c r="P80" i="1"/>
  <c r="Q80" i="1"/>
  <c r="O81" i="1"/>
  <c r="P81" i="1"/>
  <c r="Q81" i="1"/>
  <c r="O82" i="1"/>
  <c r="P82" i="1" s="1"/>
  <c r="Q82" i="1"/>
  <c r="O83" i="1"/>
  <c r="Q83" i="1" s="1"/>
  <c r="P83" i="1"/>
  <c r="O84" i="1"/>
  <c r="Q84" i="1" s="1"/>
  <c r="P84" i="1"/>
  <c r="O87" i="1"/>
  <c r="P87" i="1" s="1"/>
  <c r="O88" i="1"/>
  <c r="P88" i="1"/>
  <c r="Q88" i="1"/>
  <c r="O89" i="1"/>
  <c r="P89" i="1"/>
  <c r="Q89" i="1"/>
  <c r="O90" i="1"/>
  <c r="P90" i="1" s="1"/>
  <c r="Q90" i="1"/>
  <c r="O91" i="1"/>
  <c r="Q91" i="1" s="1"/>
  <c r="P91" i="1"/>
  <c r="O92" i="1"/>
  <c r="Q92" i="1" s="1"/>
  <c r="P92" i="1"/>
  <c r="O93" i="1"/>
  <c r="P93" i="1"/>
  <c r="Q93" i="1"/>
  <c r="O95" i="1"/>
  <c r="P95" i="1" s="1"/>
  <c r="O97" i="1"/>
  <c r="P97" i="1"/>
  <c r="Q97" i="1"/>
  <c r="O98" i="1"/>
  <c r="P98" i="1" s="1"/>
  <c r="Q98" i="1"/>
  <c r="O99" i="1"/>
  <c r="Q99" i="1" s="1"/>
  <c r="P99" i="1"/>
  <c r="O100" i="1"/>
  <c r="Q100" i="1" s="1"/>
  <c r="P100" i="1"/>
  <c r="O101" i="1"/>
  <c r="P101" i="1"/>
  <c r="Q101" i="1"/>
  <c r="O102" i="1"/>
  <c r="P102" i="1" s="1"/>
  <c r="O103" i="1"/>
  <c r="P103" i="1" s="1"/>
  <c r="O105" i="1"/>
  <c r="P105" i="1"/>
  <c r="Q105" i="1"/>
  <c r="O106" i="1"/>
  <c r="P106" i="1" s="1"/>
  <c r="Q106" i="1"/>
  <c r="O107" i="1"/>
  <c r="Q107" i="1" s="1"/>
  <c r="P107" i="1"/>
  <c r="O108" i="1"/>
  <c r="Q108" i="1" s="1"/>
  <c r="P108" i="1"/>
  <c r="O109" i="1"/>
  <c r="P109" i="1"/>
  <c r="Q109" i="1"/>
  <c r="O110" i="1"/>
  <c r="P110" i="1" s="1"/>
  <c r="O113" i="1"/>
  <c r="P113" i="1"/>
  <c r="Q113" i="1"/>
  <c r="O114" i="1"/>
  <c r="P114" i="1" s="1"/>
  <c r="Q114" i="1"/>
  <c r="O115" i="1"/>
  <c r="Q115" i="1" s="1"/>
  <c r="P115" i="1"/>
  <c r="O116" i="1"/>
  <c r="Q116" i="1" s="1"/>
  <c r="P116" i="1"/>
  <c r="O117" i="1"/>
  <c r="P117" i="1"/>
  <c r="Q117" i="1"/>
  <c r="O118" i="1"/>
  <c r="P118" i="1" s="1"/>
  <c r="O120" i="1"/>
  <c r="P120" i="1"/>
  <c r="Q120" i="1"/>
  <c r="O122" i="1"/>
  <c r="P122" i="1" s="1"/>
  <c r="Q122" i="1"/>
  <c r="O123" i="1"/>
  <c r="Q123" i="1" s="1"/>
  <c r="P123" i="1"/>
  <c r="O124" i="1"/>
  <c r="Q124" i="1" s="1"/>
  <c r="P124" i="1"/>
  <c r="O125" i="1"/>
  <c r="P125" i="1"/>
  <c r="Q125" i="1"/>
  <c r="O126" i="1"/>
  <c r="P126" i="1" s="1"/>
  <c r="O127" i="1"/>
  <c r="P127" i="1" s="1"/>
  <c r="O128" i="1"/>
  <c r="P128" i="1"/>
  <c r="Q128" i="1"/>
  <c r="O129" i="1"/>
  <c r="P129" i="1"/>
  <c r="Q129" i="1"/>
  <c r="O130" i="1"/>
  <c r="P130" i="1" s="1"/>
  <c r="Q130" i="1"/>
  <c r="O132" i="1"/>
  <c r="Q132" i="1" s="1"/>
  <c r="P132" i="1"/>
  <c r="O133" i="1"/>
  <c r="P133" i="1"/>
  <c r="Q133" i="1"/>
  <c r="O134" i="1"/>
  <c r="P134" i="1" s="1"/>
  <c r="O135" i="1"/>
  <c r="P135" i="1" s="1"/>
  <c r="O136" i="1"/>
  <c r="P136" i="1"/>
  <c r="Q136" i="1"/>
  <c r="O137" i="1"/>
  <c r="P137" i="1"/>
  <c r="Q137" i="1"/>
  <c r="O138" i="1"/>
  <c r="P138" i="1" s="1"/>
  <c r="Q138" i="1"/>
  <c r="O139" i="1"/>
  <c r="Q139" i="1" s="1"/>
  <c r="P139" i="1"/>
  <c r="O140" i="1"/>
  <c r="Q140" i="1" s="1"/>
  <c r="P140" i="1"/>
  <c r="O141" i="1"/>
  <c r="P141" i="1"/>
  <c r="Q141" i="1"/>
  <c r="O143" i="1"/>
  <c r="P143" i="1" s="1"/>
  <c r="Q17" i="1"/>
  <c r="P17" i="1"/>
  <c r="O17" i="1"/>
  <c r="L116" i="1"/>
  <c r="L102" i="1"/>
  <c r="K148" i="1"/>
  <c r="L120" i="1"/>
  <c r="L105" i="1"/>
  <c r="L79" i="1"/>
  <c r="L61" i="1"/>
  <c r="L60" i="1"/>
  <c r="L59" i="1"/>
  <c r="L57" i="1"/>
  <c r="L47" i="1"/>
  <c r="L35" i="1"/>
  <c r="L36" i="1"/>
  <c r="L37" i="1"/>
  <c r="L38" i="1"/>
  <c r="L39" i="1"/>
  <c r="L40" i="1"/>
  <c r="L41" i="1"/>
  <c r="L42" i="1"/>
  <c r="L43" i="1"/>
  <c r="L44" i="1"/>
  <c r="L45" i="1"/>
  <c r="L34" i="1"/>
  <c r="L30" i="1"/>
  <c r="L31" i="1"/>
  <c r="L32" i="1"/>
  <c r="L29" i="1"/>
  <c r="L27" i="1"/>
  <c r="L21" i="1"/>
  <c r="L17" i="1"/>
  <c r="Q134" i="1" l="1"/>
  <c r="Q126" i="1"/>
  <c r="Q118" i="1"/>
  <c r="Q110" i="1"/>
  <c r="Q102" i="1"/>
  <c r="Q78" i="1"/>
  <c r="Q70" i="1"/>
  <c r="Q62" i="1"/>
  <c r="Q38" i="1"/>
  <c r="Q30" i="1"/>
  <c r="Q21" i="1"/>
  <c r="Q74" i="1"/>
  <c r="Q66" i="1"/>
  <c r="Q50" i="1"/>
  <c r="Q42" i="1"/>
  <c r="Q34" i="1"/>
  <c r="Q26" i="1"/>
  <c r="Q18" i="1"/>
  <c r="Q143" i="1"/>
  <c r="Q135" i="1"/>
  <c r="Q127" i="1"/>
  <c r="Q103" i="1"/>
  <c r="Q95" i="1"/>
  <c r="Q87" i="1"/>
  <c r="Q79" i="1"/>
  <c r="Q71" i="1"/>
  <c r="Q63" i="1"/>
  <c r="Q55" i="1"/>
  <c r="Q47" i="1"/>
  <c r="Q39" i="1"/>
  <c r="Q31" i="1"/>
  <c r="Q23" i="1"/>
  <c r="M18" i="1"/>
  <c r="N18" i="1"/>
  <c r="M19" i="1"/>
  <c r="N19" i="1"/>
  <c r="M21" i="1"/>
  <c r="N21" i="1"/>
  <c r="M23" i="1"/>
  <c r="N23" i="1"/>
  <c r="M24" i="1"/>
  <c r="N24" i="1"/>
  <c r="M25" i="1"/>
  <c r="N25" i="1"/>
  <c r="M27" i="1"/>
  <c r="N27" i="1"/>
  <c r="M29" i="1"/>
  <c r="N29" i="1"/>
  <c r="M30" i="1"/>
  <c r="N30" i="1"/>
  <c r="M31" i="1"/>
  <c r="N31" i="1"/>
  <c r="M32" i="1"/>
  <c r="N32" i="1"/>
  <c r="M34" i="1"/>
  <c r="N34" i="1"/>
  <c r="M35" i="1"/>
  <c r="N35" i="1"/>
  <c r="M36" i="1"/>
  <c r="N36" i="1"/>
  <c r="M37" i="1"/>
  <c r="N37" i="1"/>
  <c r="M38" i="1"/>
  <c r="N38" i="1"/>
  <c r="M39" i="1"/>
  <c r="N39" i="1"/>
  <c r="M40" i="1"/>
  <c r="N40" i="1"/>
  <c r="M41" i="1"/>
  <c r="N41" i="1"/>
  <c r="M42" i="1"/>
  <c r="N42" i="1"/>
  <c r="M43" i="1"/>
  <c r="N43" i="1"/>
  <c r="M44" i="1"/>
  <c r="N44" i="1"/>
  <c r="M45" i="1"/>
  <c r="N45" i="1"/>
  <c r="M47" i="1"/>
  <c r="N47" i="1"/>
  <c r="M48" i="1"/>
  <c r="N48" i="1"/>
  <c r="M49" i="1"/>
  <c r="N49" i="1"/>
  <c r="M50" i="1"/>
  <c r="N50" i="1"/>
  <c r="M51" i="1"/>
  <c r="N51" i="1"/>
  <c r="M52" i="1"/>
  <c r="N52" i="1"/>
  <c r="M53" i="1"/>
  <c r="N53" i="1"/>
  <c r="M55" i="1"/>
  <c r="N55" i="1"/>
  <c r="M57" i="1"/>
  <c r="N57" i="1"/>
  <c r="M59" i="1"/>
  <c r="N59" i="1"/>
  <c r="M60" i="1"/>
  <c r="N60" i="1"/>
  <c r="M61" i="1"/>
  <c r="N61" i="1"/>
  <c r="M62" i="1"/>
  <c r="N62" i="1"/>
  <c r="M64" i="1"/>
  <c r="N64" i="1"/>
  <c r="M65" i="1"/>
  <c r="N65" i="1"/>
  <c r="M66" i="1"/>
  <c r="N66" i="1"/>
  <c r="M67" i="1"/>
  <c r="N67" i="1"/>
  <c r="M68" i="1"/>
  <c r="N68" i="1"/>
  <c r="M69" i="1"/>
  <c r="N69" i="1"/>
  <c r="M70" i="1"/>
  <c r="N70" i="1"/>
  <c r="M71" i="1"/>
  <c r="N71" i="1"/>
  <c r="M72" i="1"/>
  <c r="N72" i="1"/>
  <c r="M73" i="1"/>
  <c r="N73" i="1"/>
  <c r="M74" i="1"/>
  <c r="N74" i="1"/>
  <c r="M75" i="1"/>
  <c r="N75" i="1"/>
  <c r="M76" i="1"/>
  <c r="N76" i="1"/>
  <c r="M78" i="1"/>
  <c r="N78" i="1"/>
  <c r="M79" i="1"/>
  <c r="N79" i="1"/>
  <c r="M80" i="1"/>
  <c r="N80" i="1"/>
  <c r="M81" i="1"/>
  <c r="N81" i="1"/>
  <c r="M82" i="1"/>
  <c r="N82" i="1"/>
  <c r="M83" i="1"/>
  <c r="N83" i="1"/>
  <c r="M84" i="1"/>
  <c r="N84" i="1"/>
  <c r="M87" i="1"/>
  <c r="N87" i="1"/>
  <c r="M88" i="1"/>
  <c r="N88" i="1"/>
  <c r="M89" i="1"/>
  <c r="N89" i="1"/>
  <c r="M90" i="1"/>
  <c r="N90" i="1"/>
  <c r="M91" i="1"/>
  <c r="N91" i="1"/>
  <c r="M92" i="1"/>
  <c r="N92" i="1"/>
  <c r="M93" i="1"/>
  <c r="N93" i="1"/>
  <c r="M95" i="1"/>
  <c r="N95" i="1"/>
  <c r="M97" i="1"/>
  <c r="N97" i="1"/>
  <c r="M98" i="1"/>
  <c r="N98" i="1"/>
  <c r="M99" i="1"/>
  <c r="N99" i="1"/>
  <c r="M101" i="1"/>
  <c r="N101" i="1"/>
  <c r="M102" i="1"/>
  <c r="N102" i="1"/>
  <c r="M103" i="1"/>
  <c r="N103" i="1"/>
  <c r="M105" i="1"/>
  <c r="N105" i="1"/>
  <c r="M106" i="1"/>
  <c r="N106" i="1"/>
  <c r="M107" i="1"/>
  <c r="N107" i="1"/>
  <c r="M108" i="1"/>
  <c r="N108" i="1"/>
  <c r="M109" i="1"/>
  <c r="N109" i="1"/>
  <c r="M110" i="1"/>
  <c r="N110" i="1"/>
  <c r="M113" i="1"/>
  <c r="N113" i="1"/>
  <c r="M114" i="1"/>
  <c r="N114" i="1"/>
  <c r="M115" i="1"/>
  <c r="N115" i="1"/>
  <c r="M116" i="1"/>
  <c r="N116" i="1"/>
  <c r="M117" i="1"/>
  <c r="N117" i="1"/>
  <c r="M118" i="1"/>
  <c r="N118" i="1"/>
  <c r="M120" i="1"/>
  <c r="N120" i="1"/>
  <c r="M122" i="1"/>
  <c r="N122" i="1"/>
  <c r="M123" i="1"/>
  <c r="N123" i="1"/>
  <c r="M124" i="1"/>
  <c r="N124" i="1"/>
  <c r="M125" i="1"/>
  <c r="N125" i="1"/>
  <c r="M126" i="1"/>
  <c r="N126" i="1"/>
  <c r="M127" i="1"/>
  <c r="N127" i="1"/>
  <c r="M128" i="1"/>
  <c r="N128" i="1"/>
  <c r="M129" i="1"/>
  <c r="N129" i="1"/>
  <c r="M130" i="1"/>
  <c r="N130" i="1"/>
  <c r="M132" i="1"/>
  <c r="N132" i="1"/>
  <c r="M133" i="1"/>
  <c r="N133" i="1"/>
  <c r="M134" i="1"/>
  <c r="N134" i="1"/>
  <c r="M135" i="1"/>
  <c r="N135" i="1"/>
  <c r="M136" i="1"/>
  <c r="N136" i="1"/>
  <c r="M137" i="1"/>
  <c r="N137" i="1"/>
  <c r="M138" i="1"/>
  <c r="N138" i="1"/>
  <c r="M139" i="1"/>
  <c r="N139" i="1"/>
  <c r="M140" i="1"/>
  <c r="N140" i="1"/>
  <c r="M141" i="1"/>
  <c r="N141" i="1"/>
  <c r="M143" i="1"/>
  <c r="N143" i="1"/>
  <c r="N17" i="1"/>
  <c r="M17" i="1"/>
  <c r="K18" i="1"/>
  <c r="K19" i="1"/>
  <c r="K21" i="1"/>
  <c r="K23" i="1"/>
  <c r="K24" i="1"/>
  <c r="K25" i="1"/>
  <c r="K27" i="1"/>
  <c r="K29" i="1"/>
  <c r="K30" i="1"/>
  <c r="K31" i="1"/>
  <c r="K32" i="1"/>
  <c r="K34" i="1"/>
  <c r="K35" i="1"/>
  <c r="K36" i="1"/>
  <c r="K37" i="1"/>
  <c r="K38" i="1"/>
  <c r="K39" i="1"/>
  <c r="K40" i="1"/>
  <c r="K41" i="1"/>
  <c r="K42" i="1"/>
  <c r="K43" i="1"/>
  <c r="K44" i="1"/>
  <c r="K45" i="1"/>
  <c r="K47" i="1"/>
  <c r="K48" i="1"/>
  <c r="K49" i="1"/>
  <c r="K50" i="1"/>
  <c r="K51" i="1"/>
  <c r="K52" i="1"/>
  <c r="K53" i="1"/>
  <c r="K55" i="1"/>
  <c r="K57" i="1"/>
  <c r="K59" i="1"/>
  <c r="K60" i="1"/>
  <c r="K61" i="1"/>
  <c r="K62" i="1"/>
  <c r="K64" i="1"/>
  <c r="K65" i="1"/>
  <c r="K66" i="1"/>
  <c r="K67" i="1"/>
  <c r="K68" i="1"/>
  <c r="K69" i="1"/>
  <c r="K70" i="1"/>
  <c r="K71" i="1"/>
  <c r="K72" i="1"/>
  <c r="K73" i="1"/>
  <c r="K74" i="1"/>
  <c r="K75" i="1"/>
  <c r="K76" i="1"/>
  <c r="K78" i="1"/>
  <c r="K79" i="1"/>
  <c r="K80" i="1"/>
  <c r="K81" i="1"/>
  <c r="K82" i="1"/>
  <c r="K83" i="1"/>
  <c r="K84" i="1"/>
  <c r="K87" i="1"/>
  <c r="K88" i="1"/>
  <c r="K89" i="1"/>
  <c r="K90" i="1"/>
  <c r="K91" i="1"/>
  <c r="K92" i="1"/>
  <c r="K93" i="1"/>
  <c r="K95" i="1"/>
  <c r="K97" i="1"/>
  <c r="K98" i="1"/>
  <c r="K99" i="1"/>
  <c r="K101" i="1"/>
  <c r="K102" i="1"/>
  <c r="K103" i="1"/>
  <c r="K105" i="1"/>
  <c r="K106" i="1"/>
  <c r="K107" i="1"/>
  <c r="K108" i="1"/>
  <c r="K109" i="1"/>
  <c r="K110" i="1"/>
  <c r="K113" i="1"/>
  <c r="K114" i="1"/>
  <c r="K115" i="1"/>
  <c r="K116" i="1"/>
  <c r="K117" i="1"/>
  <c r="K118" i="1"/>
  <c r="K120" i="1"/>
  <c r="K122" i="1"/>
  <c r="K123" i="1"/>
  <c r="K124" i="1"/>
  <c r="K125" i="1"/>
  <c r="K126" i="1"/>
  <c r="K127" i="1"/>
  <c r="K128" i="1"/>
  <c r="K129" i="1"/>
  <c r="K130" i="1"/>
  <c r="K132" i="1"/>
  <c r="K133" i="1"/>
  <c r="K134" i="1"/>
  <c r="K135" i="1"/>
  <c r="K136" i="1"/>
  <c r="K137" i="1"/>
  <c r="K138" i="1"/>
  <c r="K139" i="1"/>
  <c r="K140" i="1"/>
  <c r="K141" i="1"/>
  <c r="K143" i="1"/>
  <c r="K17" i="1"/>
  <c r="J18" i="1"/>
  <c r="J19" i="1"/>
  <c r="J21" i="1"/>
  <c r="J23" i="1"/>
  <c r="J24" i="1"/>
  <c r="J25" i="1"/>
  <c r="J27" i="1"/>
  <c r="J29" i="1"/>
  <c r="J30" i="1"/>
  <c r="J31" i="1"/>
  <c r="J32" i="1"/>
  <c r="J34" i="1"/>
  <c r="J35" i="1"/>
  <c r="J36" i="1"/>
  <c r="J37" i="1"/>
  <c r="J38" i="1"/>
  <c r="J39" i="1"/>
  <c r="J40" i="1"/>
  <c r="J41" i="1"/>
  <c r="J42" i="1"/>
  <c r="J43" i="1"/>
  <c r="J44" i="1"/>
  <c r="J45" i="1"/>
  <c r="J47" i="1"/>
  <c r="J48" i="1"/>
  <c r="J49" i="1"/>
  <c r="J50" i="1"/>
  <c r="J51" i="1"/>
  <c r="J52" i="1"/>
  <c r="J53" i="1"/>
  <c r="J55" i="1"/>
  <c r="J57" i="1"/>
  <c r="J59" i="1"/>
  <c r="J60" i="1"/>
  <c r="J61" i="1"/>
  <c r="J62" i="1"/>
  <c r="J64" i="1"/>
  <c r="J65" i="1"/>
  <c r="J66" i="1"/>
  <c r="J67" i="1"/>
  <c r="J68" i="1"/>
  <c r="J69" i="1"/>
  <c r="J70" i="1"/>
  <c r="J71" i="1"/>
  <c r="J72" i="1"/>
  <c r="J73" i="1"/>
  <c r="J74" i="1"/>
  <c r="J75" i="1"/>
  <c r="J76" i="1"/>
  <c r="J78" i="1"/>
  <c r="J79" i="1"/>
  <c r="J80" i="1"/>
  <c r="J81" i="1"/>
  <c r="J82" i="1"/>
  <c r="J83" i="1"/>
  <c r="J84" i="1"/>
  <c r="J87" i="1"/>
  <c r="J88" i="1"/>
  <c r="J89" i="1"/>
  <c r="J90" i="1"/>
  <c r="J91" i="1"/>
  <c r="J92" i="1"/>
  <c r="J93" i="1"/>
  <c r="J95" i="1"/>
  <c r="J97" i="1"/>
  <c r="J98" i="1"/>
  <c r="J99" i="1"/>
  <c r="J101" i="1"/>
  <c r="J102" i="1"/>
  <c r="J103" i="1"/>
  <c r="J105" i="1"/>
  <c r="J106" i="1"/>
  <c r="J107" i="1"/>
  <c r="J108" i="1"/>
  <c r="J109" i="1"/>
  <c r="J110" i="1"/>
  <c r="J113" i="1"/>
  <c r="J114" i="1"/>
  <c r="J115" i="1"/>
  <c r="J116" i="1"/>
  <c r="J117" i="1"/>
  <c r="J118" i="1"/>
  <c r="J120" i="1"/>
  <c r="J122" i="1"/>
  <c r="J123" i="1"/>
  <c r="J124" i="1"/>
  <c r="J125" i="1"/>
  <c r="J126" i="1"/>
  <c r="J127" i="1"/>
  <c r="J128" i="1"/>
  <c r="J129" i="1"/>
  <c r="J130" i="1"/>
  <c r="J132" i="1"/>
  <c r="J133" i="1"/>
  <c r="J134" i="1"/>
  <c r="J135" i="1"/>
  <c r="J136" i="1"/>
  <c r="J137" i="1"/>
  <c r="J138" i="1"/>
  <c r="J139" i="1"/>
  <c r="J140" i="1"/>
  <c r="J141" i="1"/>
  <c r="J143" i="1"/>
  <c r="J17" i="1"/>
  <c r="N148" i="1" l="1"/>
  <c r="M148" i="1" s="1"/>
  <c r="D46" i="10" l="1"/>
  <c r="H45" i="10"/>
  <c r="H39" i="10"/>
  <c r="H37" i="10"/>
  <c r="H35" i="10"/>
  <c r="H33" i="10"/>
  <c r="H31" i="10"/>
  <c r="H29" i="10"/>
  <c r="H27" i="10"/>
  <c r="H25" i="10"/>
  <c r="H23" i="10"/>
  <c r="H21" i="10"/>
  <c r="H19" i="10"/>
  <c r="H17" i="10"/>
  <c r="H15" i="10"/>
  <c r="H1" i="10"/>
  <c r="D1" i="14"/>
  <c r="C1" i="13"/>
  <c r="C1" i="12"/>
  <c r="J1" i="9"/>
  <c r="J1" i="8"/>
  <c r="D1" i="4"/>
  <c r="G1" i="7"/>
  <c r="G1" i="5"/>
  <c r="M1" i="2"/>
  <c r="H1" i="1"/>
  <c r="H15" i="3"/>
  <c r="H16" i="3"/>
  <c r="H17" i="3"/>
  <c r="H18" i="3"/>
  <c r="H19" i="3"/>
  <c r="H20" i="3"/>
  <c r="H21" i="3"/>
  <c r="H22" i="3"/>
  <c r="H23" i="3"/>
  <c r="H24" i="3"/>
  <c r="H25" i="3"/>
  <c r="H26" i="3"/>
  <c r="H29" i="3"/>
  <c r="H14" i="3"/>
  <c r="I385" i="9"/>
  <c r="I387" i="9"/>
  <c r="H14" i="9"/>
  <c r="G14" i="9"/>
  <c r="I119" i="8"/>
  <c r="I121" i="8" s="1"/>
  <c r="J47" i="8"/>
  <c r="M147" i="2"/>
  <c r="M146" i="2"/>
  <c r="M144" i="2"/>
  <c r="I120" i="2"/>
  <c r="K135" i="2"/>
  <c r="H146" i="1"/>
  <c r="V135" i="1"/>
  <c r="H147" i="1"/>
  <c r="I864" i="5"/>
  <c r="G120" i="1"/>
  <c r="G864" i="5"/>
  <c r="G865" i="5" s="1"/>
  <c r="G866" i="5" s="1"/>
  <c r="G985" i="5"/>
  <c r="G986" i="5" s="1"/>
  <c r="G990" i="5" s="1"/>
  <c r="G135" i="1" s="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3" i="1"/>
  <c r="R114" i="1"/>
  <c r="R115" i="1"/>
  <c r="R116" i="1"/>
  <c r="R117" i="1"/>
  <c r="R118" i="1"/>
  <c r="R119" i="1"/>
  <c r="R122" i="1"/>
  <c r="R123" i="1"/>
  <c r="R124" i="1"/>
  <c r="R125" i="1"/>
  <c r="R126" i="1"/>
  <c r="R127" i="1"/>
  <c r="R128" i="1"/>
  <c r="R129" i="1"/>
  <c r="R130" i="1"/>
  <c r="R131" i="1"/>
  <c r="R132" i="1"/>
  <c r="R133" i="1"/>
  <c r="R134" i="1"/>
  <c r="R136" i="1"/>
  <c r="R137" i="1"/>
  <c r="R138" i="1"/>
  <c r="R139" i="1"/>
  <c r="R140" i="1"/>
  <c r="R141" i="1"/>
  <c r="R142" i="1"/>
  <c r="R143" i="1"/>
  <c r="R17" i="1"/>
  <c r="H120" i="1" l="1"/>
  <c r="H119" i="1" s="1"/>
  <c r="H135" i="1"/>
  <c r="G49" i="8"/>
  <c r="S120" i="1"/>
  <c r="H144" i="1"/>
  <c r="H131" i="1" l="1"/>
  <c r="G28" i="3" s="1"/>
  <c r="M135" i="2"/>
  <c r="M131" i="2" s="1"/>
  <c r="L120" i="2"/>
  <c r="M120" i="2" s="1"/>
  <c r="M119" i="2" s="1"/>
  <c r="M111" i="2" s="1"/>
  <c r="G14" i="8"/>
  <c r="H14" i="8" s="1"/>
  <c r="H49" i="8"/>
  <c r="T135" i="1"/>
  <c r="R120" i="1" s="1"/>
  <c r="T120" i="1" s="1"/>
  <c r="H111" i="1"/>
  <c r="W135" i="1" l="1"/>
  <c r="K120" i="2"/>
  <c r="G27" i="3"/>
  <c r="H43" i="10"/>
  <c r="H28" i="3"/>
  <c r="G43" i="10" l="1"/>
  <c r="H41" i="10"/>
  <c r="H27" i="3"/>
  <c r="H30" i="3" s="1"/>
  <c r="F41" i="10" l="1"/>
  <c r="F46" i="10" s="1"/>
  <c r="E41" i="10"/>
  <c r="H46" i="10"/>
  <c r="G41" i="10" l="1"/>
  <c r="G46" i="10" s="1"/>
  <c r="E46" i="10"/>
  <c r="E47" i="10" s="1"/>
  <c r="F47" i="10" s="1"/>
  <c r="G47" i="10" s="1"/>
  <c r="G48" i="10" s="1"/>
</calcChain>
</file>

<file path=xl/sharedStrings.xml><?xml version="1.0" encoding="utf-8"?>
<sst xmlns="http://schemas.openxmlformats.org/spreadsheetml/2006/main" count="14967" uniqueCount="2234">
  <si>
    <t>ITEM</t>
  </si>
  <si>
    <t>CÓDIGO</t>
  </si>
  <si>
    <t>DESCRIÇÃO</t>
  </si>
  <si>
    <t>FONTE</t>
  </si>
  <si>
    <t>UND</t>
  </si>
  <si>
    <t>QUANTIDADE</t>
  </si>
  <si>
    <t>1</t>
  </si>
  <si>
    <t>ADMINISTRAÇÃO DA OBRA</t>
  </si>
  <si>
    <t>1.1</t>
  </si>
  <si>
    <t>ADMINISTRAÇÃO</t>
  </si>
  <si>
    <t>1.1.1</t>
  </si>
  <si>
    <t>00002706</t>
  </si>
  <si>
    <t>ENGENHEIRO CIVIL DE OBRA JUNIOR</t>
  </si>
  <si>
    <t>SINAPI</t>
  </si>
  <si>
    <t>H</t>
  </si>
  <si>
    <t>1.1.2</t>
  </si>
  <si>
    <t>00040819</t>
  </si>
  <si>
    <t>MESTRE DE OBRAS (MENSALISTA)</t>
  </si>
  <si>
    <t>MES</t>
  </si>
  <si>
    <t>1.1.3</t>
  </si>
  <si>
    <t>011815</t>
  </si>
  <si>
    <t>VIGILANCIA DE OBRA - 2 VIGIAS</t>
  </si>
  <si>
    <t>SBC</t>
  </si>
  <si>
    <t>1.2</t>
  </si>
  <si>
    <t>MOBILIZAÇÃO E DESMOBILIZAÇÃO</t>
  </si>
  <si>
    <t>1.2.1</t>
  </si>
  <si>
    <t>100946</t>
  </si>
  <si>
    <t>TRANSPORTE COM CAMINHÃO CARROCERIA 9T, EM VIA URBANA EM REVESTIMENTO PRIMÁRIO (UNIDADE: TXKM). AF_07/2020</t>
  </si>
  <si>
    <t>TXKM</t>
  </si>
  <si>
    <t>1.3</t>
  </si>
  <si>
    <t>ALIMENTAÇÃO, TRANSPORTE, EPI's E FERRAMENTAS</t>
  </si>
  <si>
    <t>1.3.1</t>
  </si>
  <si>
    <t>014022</t>
  </si>
  <si>
    <t>CONSUMO CAFÉ MATINAL,ALMOÇO,E VALE-TRANSPORTE PARA OPERÁRIOS</t>
  </si>
  <si>
    <t>DIA</t>
  </si>
  <si>
    <t>1.3.2</t>
  </si>
  <si>
    <t>MPAM 05/2016</t>
  </si>
  <si>
    <t>Composições Próprias</t>
  </si>
  <si>
    <t>un</t>
  </si>
  <si>
    <t>1.3.3</t>
  </si>
  <si>
    <t>MPAM - 001</t>
  </si>
  <si>
    <t>Mês</t>
  </si>
  <si>
    <t>1.4</t>
  </si>
  <si>
    <t>EXAMES, CURSOS E SEGUROS</t>
  </si>
  <si>
    <t>1.4.1</t>
  </si>
  <si>
    <t>COMP-338425</t>
  </si>
  <si>
    <t>2</t>
  </si>
  <si>
    <t>SERVIÇOS PRELIMINARES</t>
  </si>
  <si>
    <t>2.1</t>
  </si>
  <si>
    <t>016500</t>
  </si>
  <si>
    <t>PLACA DE RESPONSABILIDADE TECNICA EM OBRAS</t>
  </si>
  <si>
    <t>M2</t>
  </si>
  <si>
    <t>2.2</t>
  </si>
  <si>
    <t>012058</t>
  </si>
  <si>
    <t>2.3</t>
  </si>
  <si>
    <t>00010777</t>
  </si>
  <si>
    <t>LOCACAO DE CONTAINER 2,30 X 4,30 M, ALT. 2,50 M, PARA SANITARIO, COM 3 BACIAS, 4 CHUVEIROS, 1 LAVATORIO E 1 MICTORIO (NAO INCLUI MOBILIZACAO/DESMOBILIZACAO)</t>
  </si>
  <si>
    <t>2.4</t>
  </si>
  <si>
    <t>00010775</t>
  </si>
  <si>
    <t>LOCACAO DE CONTAINER 2,30 X 6,00 M, ALT. 2,50 M, COM 1 SANITARIO, PARA ESCRITORIO, COMPLETO, SEM DIVISORIAS INTERNAS</t>
  </si>
  <si>
    <t>3</t>
  </si>
  <si>
    <t>DEMOLIÇÕES, REMOÇÕES E RETIRADAS</t>
  </si>
  <si>
    <t>3.1</t>
  </si>
  <si>
    <t>023070</t>
  </si>
  <si>
    <t>REVESTIMENTOS-REPARO EM TRINCAS/RECOMP.FAIXA REVEST.</t>
  </si>
  <si>
    <t>M</t>
  </si>
  <si>
    <t>3.2</t>
  </si>
  <si>
    <t>97622</t>
  </si>
  <si>
    <t>DEMOLIÇÃO DE ALVENARIA DE BLOCO FURADO, DE FORMA MANUAL, SEM REAPROVEITAMENTO. AF_12/2017</t>
  </si>
  <si>
    <t>M3</t>
  </si>
  <si>
    <t>3.3</t>
  </si>
  <si>
    <t>97663</t>
  </si>
  <si>
    <t>REMOÇÃO DE LOUÇAS, DE FORMA MANUAL, SEM REAPROVEITAMENTO. AF_12/2017</t>
  </si>
  <si>
    <t>UN</t>
  </si>
  <si>
    <t>3.4</t>
  </si>
  <si>
    <t>97650</t>
  </si>
  <si>
    <t>REMOÇÃO DE TRAMA DE MADEIRA PARA COBERTURA, DE FORMA MANUAL, SEM REAPROVEITAMENTO. AF_12/2017</t>
  </si>
  <si>
    <t>3.5</t>
  </si>
  <si>
    <t>100330</t>
  </si>
  <si>
    <t>RETIRADA E RECOLOCAÇÃO DE TELHA CERÂMICA CAPA-CANAL, COM ATÉ DUAS ÁGUAS, INCLUSO IÇAMENTO. AF_07/2019</t>
  </si>
  <si>
    <t>3.6</t>
  </si>
  <si>
    <t>020025</t>
  </si>
  <si>
    <t>DEMOLICAO PISOS CIMENTADOS INCLUSIVE SUB-BASE</t>
  </si>
  <si>
    <t>3.7</t>
  </si>
  <si>
    <t>112001</t>
  </si>
  <si>
    <t>REVISAO FUNCIONAMENTO DE CAIXILHOS/ESQUADRIAS ALUMINIO</t>
  </si>
  <si>
    <t>3.8</t>
  </si>
  <si>
    <t>97665</t>
  </si>
  <si>
    <t>REMOÇÃO DE LUMINÁRIAS, DE FORMA MANUAL, SEM REAPROVEITAMENTO. AF_12/2017</t>
  </si>
  <si>
    <t>3.9</t>
  </si>
  <si>
    <t>102191</t>
  </si>
  <si>
    <t>REMOÇÃO DE VIDRO LISO COMUM DE ESQUADRIA COM BAGUETE DE ALUMÍNIO OU PVC. AF_01/2021</t>
  </si>
  <si>
    <t>3.10</t>
  </si>
  <si>
    <t>COMP-29366215</t>
  </si>
  <si>
    <t>RETIRADA DE CAIXA DE AR CONDICIONADO</t>
  </si>
  <si>
    <t>3.11</t>
  </si>
  <si>
    <t>97644</t>
  </si>
  <si>
    <t>REMOÇÃO DE PORTAS, DE FORMA MANUAL, SEM REAPROVEITAMENTO. AF_12/2017</t>
  </si>
  <si>
    <t>3.12</t>
  </si>
  <si>
    <t>97641</t>
  </si>
  <si>
    <t>REMOÇÃO DE FORRO DE GESSO, DE FORMA MANUAL, SEM REAPROVEITAMENTO. AF_12/2017</t>
  </si>
  <si>
    <t>4</t>
  </si>
  <si>
    <t>COBERTURA</t>
  </si>
  <si>
    <t>4.1</t>
  </si>
  <si>
    <t>COMP-251144</t>
  </si>
  <si>
    <t>m²</t>
  </si>
  <si>
    <t>4.2</t>
  </si>
  <si>
    <t>200076</t>
  </si>
  <si>
    <t>DESCIDA AGUAS PLUVIAIS-PRUMADA COM CORRENTE DE ACO</t>
  </si>
  <si>
    <t>4.3</t>
  </si>
  <si>
    <t>00012626</t>
  </si>
  <si>
    <t>SUPORTE METALICO PARA CALHA PLUVIAL, ZINCADO, DOBRADO, DIAMETRO ENTRE 119 E 170 MM, PARA DRENAGEM PREDIAL</t>
  </si>
  <si>
    <t>4.4</t>
  </si>
  <si>
    <t>94228</t>
  </si>
  <si>
    <t>CALHA EM CHAPA DE AÇO GALVANIZADO NÚMERO 24, DESENVOLVIMENTO DE 50 CM, INCLUSO TRANSPORTE VERTICAL. AF_07/2019</t>
  </si>
  <si>
    <t>4.5</t>
  </si>
  <si>
    <t>023343</t>
  </si>
  <si>
    <t>TELHADO-COBERTURA TELHA CERAMICA C/ESTRUTURA MADEIRA DE LEI</t>
  </si>
  <si>
    <t>4.6</t>
  </si>
  <si>
    <t>00001114</t>
  </si>
  <si>
    <t>RUFO INTERNO DE CHAPA DE ACO GALVANIZADA NUM 26, CORTE 50 CM</t>
  </si>
  <si>
    <t>4.7</t>
  </si>
  <si>
    <t>100328</t>
  </si>
  <si>
    <t>RETIRADA E RECOLOCAÇÃO DE TELHA CERÂMICA DE ENCAIXE, COM ATÉ DUAS ÁGUAS, INCLUSO IÇAMENTO. AF_07/2019</t>
  </si>
  <si>
    <t>5</t>
  </si>
  <si>
    <t>FORRO</t>
  </si>
  <si>
    <t>5.1</t>
  </si>
  <si>
    <t>96113</t>
  </si>
  <si>
    <t>FORRO EM PLACAS DE GESSO, PARA AMBIENTES COMERCIAIS. AF_05/2017_P</t>
  </si>
  <si>
    <t>6</t>
  </si>
  <si>
    <t>PAREDES E PAINÉIS</t>
  </si>
  <si>
    <t>6.1</t>
  </si>
  <si>
    <t>89168</t>
  </si>
  <si>
    <t>(COMPOSIÇÃO REPRESENTATIVA) DO SERVIÇO DE ALVENARIA DE VEDAÇÃO DE BLOCOS VAZADOS DE CERÂMICA DE 9X19X19CM (ESPESSURA 9CM), PARA EDIFICAÇÃO HABITACIONAL UNIFAMILIAR (CASA) E EDIFICAÇÃO PÚBLICA PADRÃO. AF_11/2014</t>
  </si>
  <si>
    <t>7</t>
  </si>
  <si>
    <t>REVESTIMENTO</t>
  </si>
  <si>
    <t>7.1</t>
  </si>
  <si>
    <t>87904</t>
  </si>
  <si>
    <t>CHAPISCO APLICADO EM ALVENARIA (COM PRESENÇA DE VÃOS) E ESTRUTURAS DE CONCRETO DE FACHADA, COM COLHER DE PEDREIRO. ARGAMASSA TRAÇO 1:3 COM PREPARO MANUAL. AF_06/2014</t>
  </si>
  <si>
    <t>7.2</t>
  </si>
  <si>
    <t>87781</t>
  </si>
  <si>
    <t>EMBOÇO OU MASSA ÚNICA EM ARGAMASSA TRAÇO 1:2:8, PREPARO MANUAL, APLICADA MANUALMENTE EM PANOS DE FACHADA COM PRESENÇA DE VÃOS, ESPESSURA DE 35 MM. AF_08/2022</t>
  </si>
  <si>
    <t>7.3</t>
  </si>
  <si>
    <t>120029</t>
  </si>
  <si>
    <t>REBOCO IMPERMEAVEL PAREDES-CIMENTO E AREIA FINA TRACO 1:4</t>
  </si>
  <si>
    <t>7.4</t>
  </si>
  <si>
    <t>87275</t>
  </si>
  <si>
    <t>REVESTIMENTO CERÂMICO PARA PAREDES INTERNAS COM PLACAS TIPO ESMALTADA EXTRA DE DIMENSÕES 33X45 CM APLICADAS EM AMBIENTES DE ÁREA MAIOR QUE 5 M² A MEIA ALTURA DAS PAREDES. AF_06/2014</t>
  </si>
  <si>
    <t>8</t>
  </si>
  <si>
    <t>PLATAFORMA ELEVATÓRIA</t>
  </si>
  <si>
    <t>8.1</t>
  </si>
  <si>
    <t>96527</t>
  </si>
  <si>
    <t>ESCAVAÇÃO MANUAL DE VALA PARA VIGA BALDRAME (INCLUINDO ESCAVAÇÃO PARA COLOCAÇÃO DE FÔRMAS). AF_06/2017</t>
  </si>
  <si>
    <t>8.2</t>
  </si>
  <si>
    <t>97083</t>
  </si>
  <si>
    <t>COMPACTAÇÃO MECÂNICA DE SOLO PARA EXECUÇÃO DE RADIER, PISO DE CONCRETO OU LAJE SOBRE SOLO, COM COMPACTADOR DE SOLOS A PERCUSSÃO. AF_09/2021</t>
  </si>
  <si>
    <t>8.3</t>
  </si>
  <si>
    <t>S11237</t>
  </si>
  <si>
    <t>ORSE</t>
  </si>
  <si>
    <t>8.4</t>
  </si>
  <si>
    <t>030196</t>
  </si>
  <si>
    <t>8.5</t>
  </si>
  <si>
    <t>S06408</t>
  </si>
  <si>
    <t>8.6</t>
  </si>
  <si>
    <t>MPAM - DIVER - 01</t>
  </si>
  <si>
    <t>PLATAFORMA EASY VERTICAL VEH-35 250KG 6M/MIN THYSSENKRUPP 2P - FORNECIMENTO E INSTALAÇÃO</t>
  </si>
  <si>
    <t>8.7</t>
  </si>
  <si>
    <t>8.8</t>
  </si>
  <si>
    <t>89460</t>
  </si>
  <si>
    <t>ALVENARIA DE BLOCOS DE CONCRETO ESTRUTURAL 14X19X39 CM, (ESPESSURA 14 CM) FBK = 14,0 MPA, PARA PAREDES COM ÁREA LÍQUIDA MAIOR OU IGUAL A 6M², COM VÃOS, UTILIZANDO PALHETA. AF_12/2014</t>
  </si>
  <si>
    <t>8.9</t>
  </si>
  <si>
    <t>98555</t>
  </si>
  <si>
    <t>IMPERMEABILIZAÇÃO DE SUPERFÍCIE COM ARGAMASSA POLIMÉRICA / MEMBRANA ACRÍLICA, 3 DEMÃOS. AF_06/2018</t>
  </si>
  <si>
    <t>8.10</t>
  </si>
  <si>
    <t>98562</t>
  </si>
  <si>
    <t>IMPERMEABILIZAÇÃO DE FLOREIRA OU VIGA BALDRAME COM ARGAMASSA DE CIMENTO E AREIA, COM ADITIVO IMPERMEABILIZANTE, E = 2 CM. AF_06/2018</t>
  </si>
  <si>
    <t>8.11</t>
  </si>
  <si>
    <t>98563</t>
  </si>
  <si>
    <t>PROTEÇÃO MECÂNICA DE SUPERFÍCIE HORIZONTAL COM ARGAMASSA DE CIMENTO E AREIA, TRAÇO 1:3, E=2CM. AF_06/2018</t>
  </si>
  <si>
    <t>8.12</t>
  </si>
  <si>
    <t>93358</t>
  </si>
  <si>
    <t>ESCAVAÇÃO MANUAL DE VALA COM PROFUNDIDADE MENOR OU IGUAL A 1,30 M. AF_02/2021</t>
  </si>
  <si>
    <t>8.13</t>
  </si>
  <si>
    <t>103683</t>
  </si>
  <si>
    <t>CONCRETAGEM DE VIGAS E LAJES, FCK=25 MPA, PARA QUALQUER TIPO DE LAJE COM BALDES EM EDIFICAÇÃO DE MULTIPAVIMENTOS ATÉ 04 ANDARES - LANÇAMENTO, ADENSAMENTO E ACABAMENTO. AF_02/2022</t>
  </si>
  <si>
    <t>9</t>
  </si>
  <si>
    <t>ESQUADRIAS</t>
  </si>
  <si>
    <t>9.1</t>
  </si>
  <si>
    <t>100675</t>
  </si>
  <si>
    <t>KIT DE PORTA-PRONTA DE MADEIRA EM ACABAMENTO MELAMÍNICO BRANCO, FOLHA LEVE OU MÉDIA, 90X210, EXCLUSIVE FECHADURA, FIXAÇÃO COM PREENCHIMENTO TOTAL DE ESPUMA EXPANSIVA - FORNECIMENTO E INSTALAÇÃO. AF_12/2019</t>
  </si>
  <si>
    <t>9.2</t>
  </si>
  <si>
    <t>90790</t>
  </si>
  <si>
    <t>KIT DE PORTA-PRONTA DE MADEIRA EM ACABAMENTO MELAMÍNICO BRANCO, FOLHA LEVE OU MÉDIA, 80X210CM, EXCLUSIVE FECHADURA, FIXAÇÃO COM PREENCHIMENTO PARCIAL DE ESPUMA EXPANSIVA - FORNECIMENTO E INSTALAÇÃO. AF_12/2019</t>
  </si>
  <si>
    <t>9.3</t>
  </si>
  <si>
    <t>90830</t>
  </si>
  <si>
    <t>FECHADURA DE EMBUTIR COM CILINDRO, EXTERNA, COMPLETA, ACABAMENTO PADRÃO MÉDIO, INCLUSO EXECUÇÃO DE FURO - FORNECIMENTO E INSTALAÇÃO. AF_12/2019</t>
  </si>
  <si>
    <t>9.4</t>
  </si>
  <si>
    <t>90838</t>
  </si>
  <si>
    <t>PORTA SAÍDA DE EMERGÊNCIA 90X210X4CM - FORNECIMENTO E INSTALAÇÃO. AF_12/2019</t>
  </si>
  <si>
    <t>9.5</t>
  </si>
  <si>
    <t>COMP-816216</t>
  </si>
  <si>
    <t>9.6</t>
  </si>
  <si>
    <t>COMP-648626</t>
  </si>
  <si>
    <t>PELICULA ADESIVA APLICADA EM VIDROS-TIPO INSULFILM ANTI-VANDALISMO</t>
  </si>
  <si>
    <t>9.7</t>
  </si>
  <si>
    <t>150067</t>
  </si>
  <si>
    <t>10</t>
  </si>
  <si>
    <t>INSTALAÇÕES ELÉTRICAS</t>
  </si>
  <si>
    <t>10.1</t>
  </si>
  <si>
    <t>REDE ELÉTRICA</t>
  </si>
  <si>
    <t>10.1.1</t>
  </si>
  <si>
    <t>93142</t>
  </si>
  <si>
    <t>PONTO DE TOMADA RESIDENCIAL INCLUINDO TOMADA (2 MÓDULOS) 10A/250V, CAIXA ELÉTRICA, ELETRODUTO, CABO, RASGO, QUEBRA E CHUMBAMENTO. AF_01/2016</t>
  </si>
  <si>
    <t>10.1.2</t>
  </si>
  <si>
    <t>93143</t>
  </si>
  <si>
    <t>PONTO DE TOMADA RESIDENCIAL INCLUINDO TOMADA 20A/250V, CAIXA ELÉTRICA, ELETRODUTO, CABO, RASGO, QUEBRA E CHUMBAMENTO. AF_01/2016</t>
  </si>
  <si>
    <t>10.1.3</t>
  </si>
  <si>
    <t>MPAM - ELE - 003</t>
  </si>
  <si>
    <t>Un</t>
  </si>
  <si>
    <t>10.1.4</t>
  </si>
  <si>
    <t xml:space="preserve">MPAM - ELE - 004 </t>
  </si>
  <si>
    <t>10.1.5</t>
  </si>
  <si>
    <t>S03729</t>
  </si>
  <si>
    <t>10.1.6</t>
  </si>
  <si>
    <t>97599</t>
  </si>
  <si>
    <t>LUMINÁRIA DE EMERGÊNCIA, COM 30 LÂMPADAS LED DE 2 W, SEM REATOR - FORNECIMENTO E INSTALAÇÃO. AF_02/2020</t>
  </si>
  <si>
    <t>10.1.7</t>
  </si>
  <si>
    <t>83463</t>
  </si>
  <si>
    <t>QUADRO DE DISTRIBUIÇÃO DE ENERGIA EM CHAPA DE AÇO GALVANIZADO, COM BARRAMENTO TRIFÁSICO, NEUTRO E TERRA - FORNECIMENTO E INSTALAÇÃO</t>
  </si>
  <si>
    <t>10.2</t>
  </si>
  <si>
    <t>SISTEMA DE PROTEÇÃO (ATERRAMENTO)</t>
  </si>
  <si>
    <t>10.2.1</t>
  </si>
  <si>
    <t>COMP-747559</t>
  </si>
  <si>
    <t>11</t>
  </si>
  <si>
    <t>LOUÇAS E METAIS</t>
  </si>
  <si>
    <t>11.1</t>
  </si>
  <si>
    <t>95471</t>
  </si>
  <si>
    <t>VASO SANITARIO SIFONADO CONVENCIONAL PARA PCD SEM FURO FRONTAL COM LOUÇA BRANCA SEM ASSENTO - FORNECIMENTO E INSTALAÇÃO. AF_01/2020</t>
  </si>
  <si>
    <t>11.2</t>
  </si>
  <si>
    <t>95469</t>
  </si>
  <si>
    <t>VASO SANITARIO SIFONADO CONVENCIONAL COM LOUÇA BRANCA - FORNECIMENTO E INSTALAÇÃO. AF_01/2020</t>
  </si>
  <si>
    <t>11.3</t>
  </si>
  <si>
    <t>COMP-620239</t>
  </si>
  <si>
    <t>LAVATÓRIO LOUÇA BRANCA SUSPENSO, *45,5 X *35CM OU EQUIVALENTE, PARA BANHEIRO PNE, INCLUSO SIFÃO TIPO GARRAFA EM PVC, VÁLVULA E ENGATE FLEXÍVEL 30CM EM PLÁSTICO E TORNEIRA CROMADA DE MESA, PADRÃO POPULAR - FORNECIMENTO E INSTALAÇÃO</t>
  </si>
  <si>
    <t>12</t>
  </si>
  <si>
    <t>PAVIMENTAÇÃO</t>
  </si>
  <si>
    <t>12.1</t>
  </si>
  <si>
    <t>101094</t>
  </si>
  <si>
    <t>PISO PODOTÁTIL, DIRECIONAL OU ALERTA, ASSENTADO SOBRE ARGAMASSA. AF_05/2020</t>
  </si>
  <si>
    <t>12.2</t>
  </si>
  <si>
    <t>95001</t>
  </si>
  <si>
    <t>EXECUÇÃO DE PASSEIO (CALÇADA) COM CONCRETO MOLDADO IN LOCO, FEITO EM OBRA, ACABAMENTO ESTAMPADO, ESPESSURA 6 CM, ARMADO. AF_08/2022</t>
  </si>
  <si>
    <t>12.3</t>
  </si>
  <si>
    <t>87258</t>
  </si>
  <si>
    <t>REVESTIMENTO CERÂMICO PARA PISO COM PLACAS TIPO PORCELANATO DE DIMENSÕES 45X45 CM APLICADA EM AMBIENTES DE ÁREA MENOR QUE 5 M². AF_06/2014</t>
  </si>
  <si>
    <t>13</t>
  </si>
  <si>
    <t>PINTURA</t>
  </si>
  <si>
    <t>13.1</t>
  </si>
  <si>
    <t>022413</t>
  </si>
  <si>
    <t>REMOÇÃO E RASPAGEM DE PINTURA</t>
  </si>
  <si>
    <t>13.2</t>
  </si>
  <si>
    <t>96126</t>
  </si>
  <si>
    <t>APLICAÇÃO MANUAL DE MASSA ACRÍLICA EM PANOS DE FACHADA COM PRESENÇA DE VÃOS, UMA DEMÃO.</t>
  </si>
  <si>
    <t>13.3</t>
  </si>
  <si>
    <t>88489</t>
  </si>
  <si>
    <t>APLICAÇÃO MANUAL DE PINTURA COM TINTA LÁTEX ACRÍLICA EM PAREDES, DUAS DEMÃOS. AF_06/2014</t>
  </si>
  <si>
    <t>13.4</t>
  </si>
  <si>
    <t>88488</t>
  </si>
  <si>
    <t>APLICAÇÃO MANUAL DE PINTURA COM TINTA LÁTEX ACRÍLICA EM TETO, DUAS DEMÃOS. AF_06/2014</t>
  </si>
  <si>
    <t>13.5</t>
  </si>
  <si>
    <t>88485</t>
  </si>
  <si>
    <t>APLICAÇÃO DE FUNDO SELADOR ACRÍLICO EM PAREDES, UMA DEMÃO. AF_06/2014</t>
  </si>
  <si>
    <t>13.6</t>
  </si>
  <si>
    <t>102491</t>
  </si>
  <si>
    <t>PINTURA DE PISO COM TINTA ACRÍLICA, APLICAÇÃO MANUAL, 2 DEMÃOS, INCLUSO FUNDO PREPARADOR. AF_05/2021</t>
  </si>
  <si>
    <t>14</t>
  </si>
  <si>
    <t>EQUIPAMENTOS</t>
  </si>
  <si>
    <t>14.1</t>
  </si>
  <si>
    <t>SEGURANÇA</t>
  </si>
  <si>
    <t>14.1.1</t>
  </si>
  <si>
    <t>101907</t>
  </si>
  <si>
    <t>EXTINTOR DE INCÊNDIO PORTÁTIL COM CARGA DE CO2 DE 6 KG, CLASSE BC - FORNECIMENTO E INSTALAÇÃO. AF_10/2020_P - BDI = 11,10</t>
  </si>
  <si>
    <t>14.1.2</t>
  </si>
  <si>
    <t>101905</t>
  </si>
  <si>
    <t>EXTINTOR DE INCÊNDIO PORTÁTIL COM CARGA DE ÁGUA PRESSURIZADA DE 10 L, CLASSE A - FORNECIMENTO E INSTALAÇÃO. AF_10/2020_P - BDI = 11,10</t>
  </si>
  <si>
    <t>14.1.3</t>
  </si>
  <si>
    <t>MPAM-INFO002</t>
  </si>
  <si>
    <t>14.1.4</t>
  </si>
  <si>
    <t>COMP-24345471</t>
  </si>
  <si>
    <t>CONCERTINA CLIPADA (DUPLA) EM AÇO GALVANIZADO DE ALTA RESISTÊNCIA, COM ESPIRAL DE 300 MM, D = 2,76 MM</t>
  </si>
  <si>
    <t>ml</t>
  </si>
  <si>
    <t>14.1.5</t>
  </si>
  <si>
    <t>74136/003</t>
  </si>
  <si>
    <t>PORTA DE ACO CHAPA 24, DE ENROLAR, RAIADA TRANVISION, LARGA COM ACABAMENTO EM PINTURA ELETROSTÁTICA AUTOMÁTICA - BDI = 11,10</t>
  </si>
  <si>
    <t>14.1.6</t>
  </si>
  <si>
    <t>COM-82044402</t>
  </si>
  <si>
    <t>14.2</t>
  </si>
  <si>
    <t>ENERGIA</t>
  </si>
  <si>
    <t>14.2.1</t>
  </si>
  <si>
    <t>COM-45871337</t>
  </si>
  <si>
    <t>14.3</t>
  </si>
  <si>
    <t>REDE</t>
  </si>
  <si>
    <t>14.3.1</t>
  </si>
  <si>
    <t>S08493</t>
  </si>
  <si>
    <t>FORNECIMENTO E INSTALAÇÃO DE MINI RACK DE SUSPENÇO - INCLUSIVE ACESSÓRIOS - BDI = 11,10</t>
  </si>
  <si>
    <t>14.3.2</t>
  </si>
  <si>
    <t>COMP-366886</t>
  </si>
  <si>
    <t>14.3.3</t>
  </si>
  <si>
    <t>059455</t>
  </si>
  <si>
    <t>14.3.4</t>
  </si>
  <si>
    <t>COMP-589578</t>
  </si>
  <si>
    <t>ACESSES POINT WIRELESS - BDI = 11,10</t>
  </si>
  <si>
    <t>14.3.5</t>
  </si>
  <si>
    <t>83369</t>
  </si>
  <si>
    <t>14.3.6</t>
  </si>
  <si>
    <t>063562</t>
  </si>
  <si>
    <t>14.3.7</t>
  </si>
  <si>
    <t>COMP-849515</t>
  </si>
  <si>
    <t>14.3.8</t>
  </si>
  <si>
    <t>COM-98590005</t>
  </si>
  <si>
    <t>14.3.9</t>
  </si>
  <si>
    <t>COMP-459739</t>
  </si>
  <si>
    <t>BASE PARA INSTALAÇÃO DE ANTENA PARA COMUNICAÇÃO VIA SATÉLITE</t>
  </si>
  <si>
    <t>15</t>
  </si>
  <si>
    <t>DIVERSOS</t>
  </si>
  <si>
    <t>15.1</t>
  </si>
  <si>
    <t>COMP-742606</t>
  </si>
  <si>
    <t>15.2</t>
  </si>
  <si>
    <t>00010849</t>
  </si>
  <si>
    <t>PLACA DE INAUGURACAO EM BRONZE *35X 50*CM</t>
  </si>
  <si>
    <t>15.3</t>
  </si>
  <si>
    <t>S10719</t>
  </si>
  <si>
    <t>15.4</t>
  </si>
  <si>
    <t>COMP-316951</t>
  </si>
  <si>
    <t>15.5</t>
  </si>
  <si>
    <t>COMP-638612</t>
  </si>
  <si>
    <t>15.6</t>
  </si>
  <si>
    <t>S11853</t>
  </si>
  <si>
    <t>15.7</t>
  </si>
  <si>
    <t>055504</t>
  </si>
  <si>
    <t>ADESIVO COM SETA INICADORA PARA EXTINTOR/HIDRANTE</t>
  </si>
  <si>
    <t>15.8</t>
  </si>
  <si>
    <t>I11558</t>
  </si>
  <si>
    <t>m</t>
  </si>
  <si>
    <t>15.9</t>
  </si>
  <si>
    <t>S01897</t>
  </si>
  <si>
    <t>m2</t>
  </si>
  <si>
    <t>15.10</t>
  </si>
  <si>
    <t>047207</t>
  </si>
  <si>
    <t>POCO ARTESIANO - PERFURACAO EM ALUVIAO COM 10"</t>
  </si>
  <si>
    <t>16</t>
  </si>
  <si>
    <t>LIMPEZA</t>
  </si>
  <si>
    <t>16.1</t>
  </si>
  <si>
    <t>COMP-175824</t>
  </si>
  <si>
    <t>LIMPEZA PERMANENTE E FINAL DA OBRA</t>
  </si>
  <si>
    <t>mês</t>
  </si>
  <si>
    <t>VALOR SEM ENCARGOS:</t>
  </si>
  <si>
    <t>VALOR ENCARGOS:</t>
  </si>
  <si>
    <t>VALOR BDI:</t>
  </si>
  <si>
    <t>VALOR BDI DIFERENCIADO:</t>
  </si>
  <si>
    <t>VALOR TOTAL:</t>
  </si>
  <si>
    <t>UNIDADE</t>
  </si>
  <si>
    <t>QTD</t>
  </si>
  <si>
    <t>CUSTO DIRETO (R$)</t>
  </si>
  <si>
    <t>PREÇO
UNITÁRIO (R$)</t>
  </si>
  <si>
    <t>PREÇO
TOTAL (R$)</t>
  </si>
  <si>
    <t>MÃO DE OBRA</t>
  </si>
  <si>
    <t>MATERIAL</t>
  </si>
  <si>
    <t>OUTROS</t>
  </si>
  <si>
    <t>BDI</t>
  </si>
  <si>
    <t>1. ADMINISTRAÇÃO DA OBRA</t>
  </si>
  <si>
    <t>1.1. ADMINISTRAÇÃO</t>
  </si>
  <si>
    <t>1.1.1. 00002706 - ENGENHEIRO CIVIL DE OBRA JUNIOR (H)</t>
  </si>
  <si>
    <t>6*15*4</t>
  </si>
  <si>
    <t>1.1.2. 00040819 - MESTRE DE OBRAS (MENSALISTA) (MES)</t>
  </si>
  <si>
    <t>1.1.3. 011815 - VIGILANCIA DE OBRA - 2 VIGIAS (MES)</t>
  </si>
  <si>
    <t>1.2. MOBILIZAÇÃO E DESMOBILIZAÇÃO</t>
  </si>
  <si>
    <t>1.2.1. 100946 - TRANSPORTE COM CAMINHÃO CARROCERIA 9T, EM VIA URBANA EM REVESTIMENTO PRIMÁRIO (UNIDADE: TXKM). AF_07/2020 (TXKM)</t>
  </si>
  <si>
    <t>(9*852,6)</t>
  </si>
  <si>
    <t>(4,5*852,6)</t>
  </si>
  <si>
    <t>1.3.1. CP-6211-014022 - CONSUMO CAFÉ MATINAL,ALMOÇO,E VALE-TRANSPORTE PARA OPERÁRIOS (DIA)</t>
  </si>
  <si>
    <t>26*4*10</t>
  </si>
  <si>
    <t>1.4. EXAMES, CURSOS E SEGUROS</t>
  </si>
  <si>
    <t>5402,80</t>
  </si>
  <si>
    <t>2. SERVIÇOS PRELIMINARES</t>
  </si>
  <si>
    <t>2.1. 016500 - PLACA DE RESPONSABILIDADE TECNICA EM OBRAS (M2)</t>
  </si>
  <si>
    <t>2*3</t>
  </si>
  <si>
    <t>2.3. 00010777 - LOCACAO DE CONTAINER 2,30 X 4,30 M, ALT. 2,50 M, PARA SANITARIO, COM 3 BACIAS, 4 CHUVEIROS, 1 LAVATORIO E 1 MICTORIO (NAO INCLUI MOBILIZACAO/DESMOBILIZACAO) (MES)</t>
  </si>
  <si>
    <t>2.4. 00010775 - LOCACAO DE CONTAINER 2,30 X 6,00 M, ALT. 2,50 M, COM 1 SANITARIO, PARA ESCRITORIO, COMPLETO, SEM DIVISORIAS INTERNAS (MES)</t>
  </si>
  <si>
    <t>3. DEMOLIÇÕES, REMOÇÕES E RETIRADAS</t>
  </si>
  <si>
    <t>3.1. CP-5016-023070 - REVESTIMENTOS-REPARO EM TRINCAS/RECOMP.FAIXA REVEST. (M)</t>
  </si>
  <si>
    <t>28</t>
  </si>
  <si>
    <t>3.2. 97622 - DEMOLIÇÃO DE ALVENARIA DE BLOCO FURADO, DE FORMA MANUAL, SEM REAPROVEITAMENTO. AF_12/2017 (M3)</t>
  </si>
  <si>
    <t>2,20*1,08*0,15</t>
  </si>
  <si>
    <t>2,15*0,9*0,15</t>
  </si>
  <si>
    <t>0.90*2.1*11*0,15</t>
  </si>
  <si>
    <t>2,1*0,7*4*0,15</t>
  </si>
  <si>
    <t>2,1*1,0*2*0,15</t>
  </si>
  <si>
    <t>((1,70*3*2,5)+(3,08*2,50)+(1,08*2,05))*0,15</t>
  </si>
  <si>
    <t>3.3. 97663 - REMOÇÃO DE LOUÇAS, DE FORMA MANUAL, SEM REAPROVEITAMENTO. AF_12/2017 (UN)</t>
  </si>
  <si>
    <t>3.4. 97650 - REMOÇÃO DE TRAMA DE MADEIRA PARA COBERTURA, DE FORMA MANUAL, SEM REAPROVEITAMENTO. AF_12/2017 (M2)</t>
  </si>
  <si>
    <t>3.5. 100330 - RETIRADA E RECOLOCAÇÃO DE TELHA CERÂMICA CAPA-CANAL, COM ATÉ DUAS ÁGUAS, INCLUSO IÇAMENTO. AF_07/2019 (M2)</t>
  </si>
  <si>
    <t>3.6. 020025 - DEMOLICAO PISOS CIMENTADOS INCLUSIVE SUB-BASE (M2)</t>
  </si>
  <si>
    <t xml:space="preserve">65,54 </t>
  </si>
  <si>
    <t xml:space="preserve">26,00 </t>
  </si>
  <si>
    <t>26,16</t>
  </si>
  <si>
    <t>3.7. 112001 - REVISAO FUNCIONAMENTO DE CAIXILHOS/ESQUADRIAS ALUMINIO (UN)</t>
  </si>
  <si>
    <t>3.8. 97665 - REMOÇÃO DE LUMINÁRIAS, DE FORMA MANUAL, SEM REAPROVEITAMENTO. AF_12/2017 (UN)</t>
  </si>
  <si>
    <t>19</t>
  </si>
  <si>
    <t>3.9. 102191 - REMOÇÃO DE VIDRO LISO COMUM DE ESQUADRIA COM BAGUETE DE ALUMÍNIO OU PVC. AF_01/2021 (M2)</t>
  </si>
  <si>
    <t>0,70*0,94*3</t>
  </si>
  <si>
    <t>0,40*0,60</t>
  </si>
  <si>
    <t>3.11. 97644 - REMOÇÃO DE PORTAS, DE FORMA MANUAL, SEM REAPROVEITAMENTO. AF_12/2017 (M2)</t>
  </si>
  <si>
    <t>3.12. 97641 - REMOÇÃO DE FORRO DE GESSO, DE FORMA MANUAL, SEM REAPROVEITAMENTO. AF_12/2017 (M2)</t>
  </si>
  <si>
    <t>1,5*2</t>
  </si>
  <si>
    <t xml:space="preserve">4,75	</t>
  </si>
  <si>
    <t xml:space="preserve">1,76 </t>
  </si>
  <si>
    <t>1,3*1,8</t>
  </si>
  <si>
    <t>4. COBERTURA</t>
  </si>
  <si>
    <t>6*4,5</t>
  </si>
  <si>
    <t>(9,75*10,15)+(3,35*3,8)</t>
  </si>
  <si>
    <t>4.2. 200076 - DESCIDA AGUAS PLUVIAIS-PRUMADA COM CORRENTE DE ACO (M)</t>
  </si>
  <si>
    <t>5,5</t>
  </si>
  <si>
    <t>4.3. 00012626 - SUPORTE METALICO PARA CALHA PLUVIAL, ZINCADO, DOBRADO, DIAMETRO ENTRE 119 E 170 MM, PARA DRENAGEM PREDIAL (UN)</t>
  </si>
  <si>
    <t>4.4. 94228 - CALHA EM CHAPA DE AÇO GALVANIZADO NÚMERO 24, DESENVOLVIMENTO DE 50 CM, INCLUSO TRANSPORTE VERTICAL. AF_07/2019 (M)</t>
  </si>
  <si>
    <t>10,65+1,77</t>
  </si>
  <si>
    <t>4.5. 023343 - TELHADO-COBERTURA TELHA CERAMICA C/ESTRUTURA MADEIRA DE LEI (M2)</t>
  </si>
  <si>
    <t>10,71</t>
  </si>
  <si>
    <t>4.6. 00001114 - RUFO INTERNO DE CHAPA DE ACO GALVANIZADA NUM 26, CORTE 50 CM (M)</t>
  </si>
  <si>
    <t>1,71+1,56+0,36</t>
  </si>
  <si>
    <t>6+1,30</t>
  </si>
  <si>
    <t>4.7. 100328 - RETIRADA E RECOLOCAÇÃO DE TELHA CERÂMICA DE ENCAIXE, COM ATÉ DUAS ÁGUAS, INCLUSO IÇAMENTO. AF_07/2019 (M2)</t>
  </si>
  <si>
    <t>181,57</t>
  </si>
  <si>
    <t>5. FORRO</t>
  </si>
  <si>
    <t>5.1. 96113 - FORRO EM PLACAS DE GESSO, PARA AMBIENTES COMERCIAIS. AF_05/2017_P (M2)</t>
  </si>
  <si>
    <t xml:space="preserve">1,5*2	</t>
  </si>
  <si>
    <t xml:space="preserve">4,75 </t>
  </si>
  <si>
    <t>6. PAREDES E PAINÉIS</t>
  </si>
  <si>
    <t>6.1. 89168 - (COMPOSIÇÃO REPRESENTATIVA) DO SERVIÇO DE ALVENARIA DE VEDAÇÃO DE BLOCOS VAZADOS DE CERÂMICA DE 9X19X19CM (ESPESSURA 9CM), PARA EDIFICAÇÃO HABITACIONAL UNIFAMILIAR (CASA) E EDIFICAÇÃO PÚBLICA PADRÃO. AF_11/2014 (M2)</t>
  </si>
  <si>
    <t>0,4*1,3*3</t>
  </si>
  <si>
    <t>2,1*0,8</t>
  </si>
  <si>
    <t>0,7*0,8*7</t>
  </si>
  <si>
    <t>(1,30+1,28+1,7+1,7+1,7+0,6)*2,50</t>
  </si>
  <si>
    <t>7. REVESTIMENTO</t>
  </si>
  <si>
    <t>7.1. 87904 - CHAPISCO APLICADO EM ALVENARIA (COM PRESENÇA DE VÃOS) E ESTRUTURAS DE CONCRETO DE FACHADA, COM COLHER DE PEDREIRO. ARGAMASSA TRAÇO 1:3 COM PREPARO MANUAL. AF_06/2014 (M2)</t>
  </si>
  <si>
    <t xml:space="preserve">0,4*1,3*2*2 </t>
  </si>
  <si>
    <t xml:space="preserve">2,1*0,6*2 </t>
  </si>
  <si>
    <t>0,7*0,8*7*2</t>
  </si>
  <si>
    <t>(1,30+1,28+1,7+1,7+1,7+0,6)*2,50*2</t>
  </si>
  <si>
    <t>7.2. 87781 - EMBOÇO OU MASSA ÚNICA EM ARGAMASSA TRAÇO 1:2:8, PREPARO MANUAL, APLICADA MANUALMENTE EM PANOS DE FACHADA COM PRESENÇA DE VÃOS, ESPESSURA DE 35 MM. AF_08/2022 (M2)</t>
  </si>
  <si>
    <t xml:space="preserve">0,4*1,3*2*2	</t>
  </si>
  <si>
    <t xml:space="preserve">2,1*0,6*2	</t>
  </si>
  <si>
    <t>7.3. 120029 - REBOCO IMPERMEAVEL PAREDES-CIMENTO E AREIA FINA TRACO 1:4 (M2)</t>
  </si>
  <si>
    <t>0,4*1,3*2*2</t>
  </si>
  <si>
    <t>2,1*0,6*2</t>
  </si>
  <si>
    <t>((1,30+1,28+1,7)*2,50)+((1,3+1,28+0,6)*2,5)</t>
  </si>
  <si>
    <t>7.4. 87275 - REVESTIMENTO CERÂMICO PARA PAREDES INTERNAS COM PLACAS TIPO ESMALTADA EXTRA DE DIMENSÕES 33X45 CM APLICADAS EM AMBIENTES DE ÁREA MAIOR QUE 5 M² A MEIA ALTURA DAS PAREDES. AF_06/2014 (M2)</t>
  </si>
  <si>
    <t>(1,70*5*2,5)+(3,81*2*2,5)</t>
  </si>
  <si>
    <t>((0,70*2,10*2)+(0,90*2,1))*-1</t>
  </si>
  <si>
    <t>8. PLATAFORMA ELEVATÓRIA</t>
  </si>
  <si>
    <t>8.1. 96527 - ESCAVAÇÃO MANUAL DE VALA PARA VIGA BALDRAME (INCLUINDO ESCAVAÇÃO PARA COLOCAÇÃO DE FÔRMAS). AF_06/2017 (M3)</t>
  </si>
  <si>
    <t>(1,9+1,5+1,5)*0,27*0,50</t>
  </si>
  <si>
    <t>8.2. 97083 - COMPACTAÇÃO MECÂNICA DE SOLO PARA EXECUÇÃO DE RADIER, PISO DE CONCRETO OU LAJE SOBRE SOLO, COM COMPACTADOR DE SOLOS A PERCUSSÃO. AF_09/2021 (M2)</t>
  </si>
  <si>
    <t>1,77*1,9</t>
  </si>
  <si>
    <t>1,9+1,5+1,5</t>
  </si>
  <si>
    <t>8.6. MPAM - DIVER - 01 - PLATAFORMA EASY VERTICAL VEH-35 250KG 6M/MIN THYSSENKRUPP 2P - FORNECIMENTO E INSTALAÇÃO (UN)</t>
  </si>
  <si>
    <t>8.8. 89460 - ALVENARIA DE BLOCOS DE CONCRETO ESTRUTURAL 14X19X39 CM, (ESPESSURA 14 CM) FBK = 14,0 MPA, PARA PAREDES COM ÁREA LÍQUIDA MAIOR OU IGUAL A 6M², COM VÃOS, UTILIZANDO PALHETA. AF_12/2014 (M2)</t>
  </si>
  <si>
    <t>(1,9+1,5+1,5)*5,4</t>
  </si>
  <si>
    <t>8.9. 98555 - IMPERMEABILIZAÇÃO DE SUPERFÍCIE COM ARGAMASSA POLIMÉRICA / MEMBRANA ACRÍLICA, 3 DEMÃOS. AF_06/2018 (M2)</t>
  </si>
  <si>
    <t>((1,76+1,7+1,7)+(1,36+1,5+1,5))*5,4</t>
  </si>
  <si>
    <t>8.10. 98562 - IMPERMEABILIZAÇÃO DE FLOREIRA OU VIGA BALDRAME COM ARGAMASSA DE CIMENTO E AREIA, COM ADITIVO IMPERMEABILIZANTE, E = 2 CM. AF_06/2018 (M2)</t>
  </si>
  <si>
    <t>(1,9+1,5+1,5)*0,5*2</t>
  </si>
  <si>
    <t>8.11. 98563 - PROTEÇÃO MECÂNICA DE SUPERFÍCIE HORIZONTAL COM ARGAMASSA DE CIMENTO E AREIA, TRAÇO 1:3, E=2CM. AF_06/2018 (M2)</t>
  </si>
  <si>
    <t>1,7+1,76</t>
  </si>
  <si>
    <t>8.12. 93358 - ESCAVAÇÃO MANUAL DE VALA COM PROFUNDIDADE MENOR OU IGUAL A 1,30 M. AF_02/2021 (M3)</t>
  </si>
  <si>
    <t>1,36*1,5*0,50</t>
  </si>
  <si>
    <t>8.13. 103683 - CONCRETAGEM DE VIGAS E LAJES, FCK=25 MPA, PARA QUALQUER TIPO DE LAJE COM BALDES EM EDIFICAÇÃO DE MULTIPAVIMENTOS ATÉ 04 ANDARES - LANÇAMENTO, ADENSAMENTO E ACABAMENTO. AF_02/2022 (M3)</t>
  </si>
  <si>
    <t>0,1 * (1,36+0,2*2) * (1,5+0,2)</t>
  </si>
  <si>
    <t>9. ESQUADRIAS</t>
  </si>
  <si>
    <t>9.1. 100675 - KIT DE PORTA-PRONTA DE MADEIRA EM ACABAMENTO MELAMÍNICO BRANCO, FOLHA LEVE OU MÉDIA, 90X210, EXCLUSIVE FECHADURA, FIXAÇÃO COM PREENCHIMENTO TOTAL DE ESPUMA EXPANSIVA - FORNECIMENTO E INSTALAÇÃO. AF_12/2019 (UN)</t>
  </si>
  <si>
    <t>9.2. 90790 - KIT DE PORTA-PRONTA DE MADEIRA EM ACABAMENTO MELAMÍNICO BRANCO, FOLHA LEVE OU MÉDIA, 80X210CM, EXCLUSIVE FECHADURA, FIXAÇÃO COM PREENCHIMENTO PARCIAL DE ESPUMA EXPANSIVA - FORNECIMENTO E INSTALAÇÃO. AF_12/2019 (UN)</t>
  </si>
  <si>
    <t>9.3. 90830 - FECHADURA DE EMBUTIR COM CILINDRO, EXTERNA, COMPLETA, ACABAMENTO PADRÃO MÉDIO, INCLUSO EXECUÇÃO DE FURO - FORNECIMENTO E INSTALAÇÃO. AF_12/2019 (UN)</t>
  </si>
  <si>
    <t>9.4. 90838 - PORTA SAÍDA DE EMERGÊNCIA 90X210X4CM - FORNECIMENTO E INSTALAÇÃO. AF_12/2019 (UN)</t>
  </si>
  <si>
    <t>3,21*2,48</t>
  </si>
  <si>
    <t>1,20*1,50*2</t>
  </si>
  <si>
    <t>(1,20*1,50)+(0,4*1,30*2)</t>
  </si>
  <si>
    <t>(0,70*0,94)*3</t>
  </si>
  <si>
    <t>0,60*0,40</t>
  </si>
  <si>
    <t>10. INSTALAÇÕES ELÉTRICAS</t>
  </si>
  <si>
    <t>10.1. REDE ELÉTRICA</t>
  </si>
  <si>
    <t>10.1.1. 93142 - PONTO DE TOMADA RESIDENCIAL INCLUINDO TOMADA (2 MÓDULOS) 10A/250V, CAIXA ELÉTRICA, ELETRODUTO, CABO, RASGO, QUEBRA E CHUMBAMENTO. AF_01/2016 (UN)</t>
  </si>
  <si>
    <t>10.1.2. 93143 - PONTO DE TOMADA RESIDENCIAL INCLUINDO TOMADA 20A/250V, CAIXA ELÉTRICA, ELETRODUTO, CABO, RASGO, QUEBRA E CHUMBAMENTO. AF_01/2016 (UN)</t>
  </si>
  <si>
    <t>10.1.6. 97599 - LUMINÁRIA DE EMERGÊNCIA, COM 30 LÂMPADAS LED DE 2 W, SEM REATOR - FORNECIMENTO E INSTALAÇÃO. AF_02/2020 (UN)</t>
  </si>
  <si>
    <t>10.1.7. CP-9396-83463 - QUADRO DE DISTRIBUIÇÃO DE ENERGIA EM CHAPA DE AÇO GALVANIZADO, COM BARRAMENTO TRIFÁSICO, NEUTRO E TERRA - FORNECIMENTO E INSTALAÇÃO (UN)</t>
  </si>
  <si>
    <t>10.2. SISTEMA DE PROTEÇÃO (ATERRAMENTO)</t>
  </si>
  <si>
    <t>11. LOUÇAS E METAIS</t>
  </si>
  <si>
    <t>11.1. 95471 - VASO SANITARIO SIFONADO CONVENCIONAL PARA PCD SEM FURO FRONTAL COM LOUÇA BRANCA SEM ASSENTO - FORNECIMENTO E INSTALAÇÃO. AF_01/2020 (UN)</t>
  </si>
  <si>
    <t>11.2. 95469 - VASO SANITARIO SIFONADO CONVENCIONAL COM LOUÇA BRANCA - FORNECIMENTO E INSTALAÇÃO. AF_01/2020 (UN)</t>
  </si>
  <si>
    <t>12. PAVIMENTAÇÃO</t>
  </si>
  <si>
    <t>12.1. 101094 - PISO PODOTÁTIL, DIRECIONAL OU ALERTA, ASSENTADO SOBRE ARGAMASSA. AF_05/2020 (M)</t>
  </si>
  <si>
    <t>29,57+2+6,10</t>
  </si>
  <si>
    <t>12.2. 95001 - EXECUÇÃO DE PASSEIO (CALÇADA) COM CONCRETO MOLDADO IN LOCO, FEITO EM OBRA, ACABAMENTO ESTAMPADO, ESPESSURA 6 CM, ARMADO. AF_08/2022 (M2)</t>
  </si>
  <si>
    <t xml:space="preserve">29,57*2,5	</t>
  </si>
  <si>
    <t xml:space="preserve">(11,28*1,2*2)+(11,78*2)	</t>
  </si>
  <si>
    <t>12.3. 87258 - REVESTIMENTO CERÂMICO PARA PISO COM PLACAS TIPO PORCELANATO DE DIMENSÕES 45X45 CM APLICADA EM AMBIENTES DE ÁREA MENOR QUE 5 M². AF_06/2014 (M2)</t>
  </si>
  <si>
    <t>1,70*1,1*3</t>
  </si>
  <si>
    <t>13. PINTURA</t>
  </si>
  <si>
    <t>13.1. 022413 - REMOÇÃO E RASPAGEM DE PINTURA (M2)</t>
  </si>
  <si>
    <t>(0,15+3+1,5+1,5+3+3,15+0,15+4,50+4,50+0,15+2,40+3+3+0,15+6+0,15+9,40+0,15+9,40+0,15+2,50+2,50+0,15+4,20+0,15+3+1,2+4)*2,8*2</t>
  </si>
  <si>
    <t>(3+6+3+6+2,55+3+3+2,55+3,6+0,90+0,40+4+4,20+4,20+1,20+1,20+0,15+4+2,55+1,80+0,90)*2,8*2</t>
  </si>
  <si>
    <t>((2,30*1,50)+(2,30*2,50)+(8*(0,40*1,50))+(4*(1,20*1,50))+(0,50*1,50))*-1</t>
  </si>
  <si>
    <t>13.2. 96126 - APLICAÇÃO MANUAL DE MASSA ACRÍLICA EM PANOS DE FACHADA COM PRESENÇA DE VÃOS, UMA DEMÃO. (M2)</t>
  </si>
  <si>
    <t>(30/100)*(713,33)</t>
  </si>
  <si>
    <t>13.3. 88489 - APLICAÇÃO MANUAL DE PINTURA COM TINTA LÁTEX ACRÍLICA EM PAREDES, DUAS DEMÃOS. AF_06/2014 (M2)</t>
  </si>
  <si>
    <t>13.4. 88488 - APLICAÇÃO MANUAL DE PINTURA COM TINTA LÁTEX ACRÍLICA EM TETO, DUAS DEMÃOS. AF_06/2014 (M2)</t>
  </si>
  <si>
    <t>147</t>
  </si>
  <si>
    <t>13.5. 88485 - APLICAÇÃO DE FUNDO SELADOR ACRÍLICO EM PAREDES, UMA DEMÃO. AF_06/2014 (M2)</t>
  </si>
  <si>
    <t>((1,3+1,90+1,3)*5,15)*2</t>
  </si>
  <si>
    <t>13.6. 102491 - PINTURA DE PISO COM TINTA ACRÍLICA, APLICAÇÃO MANUAL, 2 DEMÃOS, INCLUSO FUNDO PREPARADOR. AF_05/2021 (M2)</t>
  </si>
  <si>
    <t>(11,22+11,74+11,22+11,74)*1,2</t>
  </si>
  <si>
    <t>14. EQUIPAMENTOS</t>
  </si>
  <si>
    <t>14.1. SEGURANÇA</t>
  </si>
  <si>
    <t>14.1.1. 101907 - EXTINTOR DE INCÊNDIO PORTÁTIL COM CARGA DE CO2 DE 6 KG, CLASSE BC - FORNECIMENTO E INSTALAÇÃO. AF_10/2020_P (UN)</t>
  </si>
  <si>
    <t>14.1.2. 101905 - EXTINTOR DE INCÊNDIO PORTÁTIL COM CARGA DE ÁGUA PRESSURIZADA DE 10 L, CLASSE A - FORNECIMENTO E INSTALAÇÃO. AF_10/2020_P (UN)</t>
  </si>
  <si>
    <t xml:space="preserve">29,57+32,43+32,43 </t>
  </si>
  <si>
    <t>14.1.5. CP-6048-74136/003 - PORTA DE ACO CHAPA 24, DE ENROLAR, RAIADA TRANVISION, LARGA COM ACABAMENTO EM PINTURA ELETROSTÁTICA AUTOMÁTICA (M2)</t>
  </si>
  <si>
    <t>3,6*2,7</t>
  </si>
  <si>
    <t>14.2. ENERGIA</t>
  </si>
  <si>
    <t>14.3. REDE</t>
  </si>
  <si>
    <t>Equipamento</t>
  </si>
  <si>
    <t>15. DIVERSOS</t>
  </si>
  <si>
    <t>15.2. 00010849 - PLACA DE INAUGURACAO EM BRONZE *35X 50*CM (UN)</t>
  </si>
  <si>
    <t>30</t>
  </si>
  <si>
    <t>45</t>
  </si>
  <si>
    <t>5+2</t>
  </si>
  <si>
    <t>15.7. 055504 - ADESIVO COM SETA INICADORA PARA EXTINTOR/HIDRANTE (UN)</t>
  </si>
  <si>
    <t>3*2*2</t>
  </si>
  <si>
    <t>4*6</t>
  </si>
  <si>
    <t>15.10. 047207 - POCO ARTESIANO - PERFURACAO EM ALUVIAO COM 10" (M)</t>
  </si>
  <si>
    <t>50</t>
  </si>
  <si>
    <t>16. LIMPEZA</t>
  </si>
  <si>
    <t>Mão de Obra</t>
  </si>
  <si>
    <t>UNID</t>
  </si>
  <si>
    <t>COEFICIENTE</t>
  </si>
  <si>
    <t>PREÇO UNITÁRIO</t>
  </si>
  <si>
    <t>TOTAL</t>
  </si>
  <si>
    <t>VALOR:</t>
  </si>
  <si>
    <t>I099312</t>
  </si>
  <si>
    <t>VIGIA DE OBRAS</t>
  </si>
  <si>
    <t>Serviço</t>
  </si>
  <si>
    <t>5826</t>
  </si>
  <si>
    <t>CAMINHÃO TOCO, PBT 16.000 KG, CARGA ÚTIL MÁX. 10.685 KG, DIST. ENTRE EIXOS 4,8 M, POTÊNCIA 189 CV, INCLUSIVE CARROCERIA FIXA ABERTA DE MADEIRA P/ TRANSPORTE GERAL DE CARGA SECA, DIMEN. APROX. 2,5 X 7,00 X 0,50 M - CHI DIURNO. AF_06/2014</t>
  </si>
  <si>
    <t>CHI</t>
  </si>
  <si>
    <t>5824</t>
  </si>
  <si>
    <t>CAMINHÃO TOCO, PBT 16.000 KG, CARGA ÚTIL MÁX. 10.685 KG, DIST. ENTRE EIXOS 4,8 M, POTÊNCIA 189 CV, INCLUSIVE CARROCERIA FIXA ABERTA DE MADEIRA P/ TRANSPORTE GERAL DE CARGA SECA, DIMEN. APROX. 2,5 X 7,00 X 0,50 M - CHP DIURNO. AF_06/2014</t>
  </si>
  <si>
    <t>CHP</t>
  </si>
  <si>
    <t>1.3.1. 014022 - CONSUMO CAFÉ MATINAL,ALMOÇO,E VALE-TRANSPORTE PARA OPERÁRIOS (DIA)</t>
  </si>
  <si>
    <t>Material</t>
  </si>
  <si>
    <t>I070088</t>
  </si>
  <si>
    <t>I070089</t>
  </si>
  <si>
    <t>PAO COM MANTEIGA PREPARADO</t>
  </si>
  <si>
    <t>I082003</t>
  </si>
  <si>
    <t>VALE TRANSPORTE (IDA E VOLTA/DIA) LEIS FED.7418/7678-87</t>
  </si>
  <si>
    <t>INS-625916</t>
  </si>
  <si>
    <t xml:space="preserve">Composições </t>
  </si>
  <si>
    <t>Geral</t>
  </si>
  <si>
    <t>MPAM 05/2160</t>
  </si>
  <si>
    <t>00012893</t>
  </si>
  <si>
    <t>BOTA DE SEGURANCA COM BIQUEIRA DE ACO E COLARINHO ACOLCHOADO</t>
  </si>
  <si>
    <t>PAR</t>
  </si>
  <si>
    <t>00012895</t>
  </si>
  <si>
    <t>CAPACETE DE SEGURANCA ABA FRONTAL COM SUSPENSAO DE POLIETILENO, SEM JUGULAR (CLASSE B)</t>
  </si>
  <si>
    <t>00002711</t>
  </si>
  <si>
    <t>CARRINHO DE MAO DE ACO CAPACIDADE 50 A 60 L, PNEU COM CAMARA</t>
  </si>
  <si>
    <t>INS-MPAM - 002</t>
  </si>
  <si>
    <t>00036152</t>
  </si>
  <si>
    <t>OCULOS DE SEGURANCA CONTRA IMPACTOS COM LENTE INCOLOR, ARMACAO NYLON, COM PROTECAO UVA E UVB</t>
  </si>
  <si>
    <t>00036146</t>
  </si>
  <si>
    <t>PROTETOR SOLAR FPS 30, EMBALAGEM 2 LITROS</t>
  </si>
  <si>
    <t>INS-MPAM - 001</t>
  </si>
  <si>
    <t>INS-613472</t>
  </si>
  <si>
    <t>INS-123208</t>
  </si>
  <si>
    <t>INS-105322</t>
  </si>
  <si>
    <t>I008852</t>
  </si>
  <si>
    <t>PLACA DE IDENTIFICACAO DE OBRAS</t>
  </si>
  <si>
    <t>00001213</t>
  </si>
  <si>
    <t>CARPINTEIRO DE FORMAS (HORISTA)</t>
  </si>
  <si>
    <t>00006111</t>
  </si>
  <si>
    <t>SERVENTE DE OBRAS</t>
  </si>
  <si>
    <t>I010075</t>
  </si>
  <si>
    <t>LOCACAO DE CONTAINER 2,30 X 6,00 M, ALT. 2,50 M, COM 1 SANITARIO, PARA ESCRITORIO, COMPLETO, SEM DIVISORIAS INTERNAS (NAO INCLUI MOBILIZACAO/DESMOBILIZACAO)</t>
  </si>
  <si>
    <t>3.1. 023070 - REVESTIMENTOS-REPARO EM TRINCAS/RECOMP.FAIXA REVEST. (M)</t>
  </si>
  <si>
    <t>I000100</t>
  </si>
  <si>
    <t>AREIA GROSSA LAVADA</t>
  </si>
  <si>
    <t>I000320</t>
  </si>
  <si>
    <t>KG</t>
  </si>
  <si>
    <t>I000050</t>
  </si>
  <si>
    <t>I005155</t>
  </si>
  <si>
    <t>I005144</t>
  </si>
  <si>
    <t>00004750</t>
  </si>
  <si>
    <t>PEDREIRO (HORISTA)</t>
  </si>
  <si>
    <t>00002696</t>
  </si>
  <si>
    <t>ENCANADOR OU BOMBEIRO HIDRAULICO (HORISTA)</t>
  </si>
  <si>
    <t>00012869</t>
  </si>
  <si>
    <t>TELHADOR (HORISTA)</t>
  </si>
  <si>
    <t>00007173</t>
  </si>
  <si>
    <t>TELHA DE BARRO / CERAMICA, NAO ESMALTADA, TIPO COLONIAL, CANAL, PLAN, PAULISTA, COMPRIMENTO DE *44 A 50* CM, RENDIMENTO DE COBERTURA DE *26* TELHAS/M2</t>
  </si>
  <si>
    <t>MIL</t>
  </si>
  <si>
    <t>93282</t>
  </si>
  <si>
    <t>GUINCHO ELÉTRICO DE COLUNA, CAPACIDADE 400 KG, COM MOTO FREIO, MOTOR TRIFÁSICO DE 1,25 CV - CHI DIURNO. AF_03/2016</t>
  </si>
  <si>
    <t>93281</t>
  </si>
  <si>
    <t>GUINCHO ELÉTRICO DE COLUNA, CAPACIDADE 400 KG, COM MOTO FREIO, MOTOR TRIFÁSICO DE 1,25 CV - CHP DIURNO. AF_03/2016</t>
  </si>
  <si>
    <t>00006110</t>
  </si>
  <si>
    <t>SERRALHEIRO (HORISTA)</t>
  </si>
  <si>
    <t>00002436</t>
  </si>
  <si>
    <t>ELETRICISTA (HORISTA)</t>
  </si>
  <si>
    <t>00010489</t>
  </si>
  <si>
    <t>VIDRACEIRO (HORISTA)</t>
  </si>
  <si>
    <t>00012872</t>
  </si>
  <si>
    <t>GESSEIRO (HORISTA)</t>
  </si>
  <si>
    <t>00000746</t>
  </si>
  <si>
    <t>LAVADORA DE ALTA PRESSAO (LAVA - JATO) PARA AGUA FRIA, PRESSAO DE OPERACAO ENTRE 1400 E 1900 LIB/POL2, VAZAO MAXIMA ENTRE  400 E 700 L/H, POTENCIA DE OPERACAO ENTRE 2,50 E 3,00 CV</t>
  </si>
  <si>
    <t>00000345</t>
  </si>
  <si>
    <t>ARAME GALVANIZADO 18 BWG, D = 1,24MM (0,009 KG/M)</t>
  </si>
  <si>
    <t>00007181</t>
  </si>
  <si>
    <t>CUMEEIRA PARA TELHA CERAMICA, COMPRIMENTO DE *41* CM, RENDIMENTO DE *3* TELHAS/M</t>
  </si>
  <si>
    <t>00007340</t>
  </si>
  <si>
    <t>IMUNIZANTE PARA MADEIRA, INCOLOR</t>
  </si>
  <si>
    <t>L</t>
  </si>
  <si>
    <t>00007353</t>
  </si>
  <si>
    <t>RESINA ACRILICA PREMIUM BASE AGUA - COR BRANCA</t>
  </si>
  <si>
    <t>00007175</t>
  </si>
  <si>
    <t>TELHA DE BARRO / CERAMICA, NAO ESMALTADA, TIPO ROMANA, AMERICANA, PORTUGUESA, FRANCESA, COMPRIMENTO DE *41* CM,  RENDIMENTO DE *16* TELHAS/M2</t>
  </si>
  <si>
    <t>00004783</t>
  </si>
  <si>
    <t>PINTOR (HORISTA)</t>
  </si>
  <si>
    <t>87337</t>
  </si>
  <si>
    <t>ARGAMASSA TRAÇO 1:2:9 (EM VOLUME DE CIMENTO, CAL E AREIA MÉDIA ÚMIDA) PARA EMBOÇO/MASSA ÚNICA/ASSENTAMENTO DE ALVENARIA DE VEDAÇÃO, PREPARO MECÂNICO COM MISTURADOR DE EIXO HORIZONTAL DE 300 KG. AF_08/2019</t>
  </si>
  <si>
    <t>I070186</t>
  </si>
  <si>
    <t>CORRENTE ACO GALVANIZADO COM ELOS D=1/4"</t>
  </si>
  <si>
    <t>SUPORTE METALICO PARA CALHA PLUVIAL,  ZINCADO, DOBRADO, DIAMETRO ENTRE 119 E 170 MM, PARA DRENAGEM PREDIAL</t>
  </si>
  <si>
    <t>00040783</t>
  </si>
  <si>
    <t>CALHA QUADRADA DE CHAPA DE ACO GALVANIZADA NUM 24, CORTE 50 CM</t>
  </si>
  <si>
    <t>00005061</t>
  </si>
  <si>
    <t>PREGO DE ACO POLIDO COM CABECA 18 X 27 (2 1/2 X 10)</t>
  </si>
  <si>
    <t>00005104</t>
  </si>
  <si>
    <t>REBITE DE ALUMINIO VAZADO DE REPUXO, 3,2 X 8 MM (1KG = 1025 UNIDADES)</t>
  </si>
  <si>
    <t>00000142</t>
  </si>
  <si>
    <t>SELANTE ELASTICO MONOCOMPONENTE A BASE DE POLIURETANO (PU) PARA JUNTAS DIVERSAS</t>
  </si>
  <si>
    <t>310ML</t>
  </si>
  <si>
    <t>00013388</t>
  </si>
  <si>
    <t>SOLDA EM BARRA DE ESTANHO-CHUMBO 50/50</t>
  </si>
  <si>
    <t>I004635</t>
  </si>
  <si>
    <t>I001825</t>
  </si>
  <si>
    <t>I001450</t>
  </si>
  <si>
    <t>I002010</t>
  </si>
  <si>
    <t>TELHA CERAMICA ROMANA</t>
  </si>
  <si>
    <t>I001272</t>
  </si>
  <si>
    <t>I013008</t>
  </si>
  <si>
    <t>I003256</t>
  </si>
  <si>
    <t>00003315</t>
  </si>
  <si>
    <t>GESSO EM PO PARA REVESTIMENTOS/MOLDURAS/SANCAS E USO GERAL</t>
  </si>
  <si>
    <t>00040547</t>
  </si>
  <si>
    <t>PARAFUSO ZINCADO, AUTOBROCANTE, FLANGEADO, 4,2 MM X 19 MM</t>
  </si>
  <si>
    <t>CENTO</t>
  </si>
  <si>
    <t>00004812</t>
  </si>
  <si>
    <t>PLACA DE GESSO PARA FORRO, *60 X 60* CM, ESPESSURA DE 12 MM (SEM COLOCACAO)</t>
  </si>
  <si>
    <t>00020250</t>
  </si>
  <si>
    <t>SISAL EM FIBRA / ESTOPA SISAL PARA GESSO</t>
  </si>
  <si>
    <t>87519</t>
  </si>
  <si>
    <t>ALVENARIA DE VEDAÇÃO DE BLOCOS CERÂMICOS FURADOS NA HORIZONTAL DE 9X19X19CM (ESPESSURA 9CM) DE PAREDES COM ÁREA LÍQUIDA MAIOR OU IGUAL A 6M² COM VÃOS E ARGAMASSA DE ASSENTAMENTO COM PREPARO EM BETONEIRA. AF_06/2014</t>
  </si>
  <si>
    <t>87503</t>
  </si>
  <si>
    <t>ALVENARIA DE VEDAÇÃO DE BLOCOS CERÂMICOS FURADOS NA HORIZONTAL DE 9X19X19CM (ESPESSURA 9CM) DE PAREDES COM ÁREA LÍQUIDA MAIOR OU IGUAL A 6M² SEM VÃOS E ARGAMASSA DE ASSENTAMENTO COM PREPARO EM BETONEIRA. AF_06/2014</t>
  </si>
  <si>
    <t>87511</t>
  </si>
  <si>
    <t>ALVENARIA DE VEDAÇÃO DE BLOCOS CERÂMICOS FURADOS NA HORIZONTAL DE 9X19X19CM (ESPESSURA 9CM) DE PAREDES COM ÁREA LÍQUIDA MENOR QUE 6M² COM VÃOS E ARGAMASSA DE ASSENTAMENTO COM PREPARO EM BETONEIRA. AF_06/2014</t>
  </si>
  <si>
    <t>87495</t>
  </si>
  <si>
    <t>ALVENARIA DE VEDAÇÃO DE BLOCOS CERÂMICOS FURADOS NA HORIZONTAL DE 9X19X19CM (ESPESSURA 9CM) DE PAREDES COM ÁREA LÍQUIDA MENOR QUE 6M² SEM VÃOS E ARGAMASSA DE ASSENTAMENTO COM PREPARO EM BETONEIRA. AF_06/2014</t>
  </si>
  <si>
    <t>87377</t>
  </si>
  <si>
    <t>ARGAMASSA TRAÇO 1:3 (EM VOLUME DE CIMENTO E AREIA GROSSA ÚMIDA) PARA CHAPISCO CONVENCIONAL, PREPARO MANUAL. AF_08/2019</t>
  </si>
  <si>
    <t>00037411</t>
  </si>
  <si>
    <t>TELA DE ACO SOLDADA GALVANIZADA/ZINCADA PARA ALVENARIA, FIO D = *1,24 MM, MALHA 25 X 25 MM</t>
  </si>
  <si>
    <t>87369</t>
  </si>
  <si>
    <t>ARGAMASSA TRAÇO 1:2:8 (EM VOLUME DE CIMENTO, CAL E AREIA MÉDIA ÚMIDA) PARA EMBOÇO/MASSA ÚNICA/ASSENTAMENTO DE ALVENARIA DE VEDAÇÃO, PREPARO MANUAL. AF_08/2019</t>
  </si>
  <si>
    <t>I072552</t>
  </si>
  <si>
    <t>ADITIVO IMPERMEABILIZANTE PEGA NORMAL SIKA 1</t>
  </si>
  <si>
    <t>I000110</t>
  </si>
  <si>
    <t>AREIA FINA LAVADA</t>
  </si>
  <si>
    <t>00001381</t>
  </si>
  <si>
    <t>ARGAMASSA COLANTE AC I PARA CERAMICAS</t>
  </si>
  <si>
    <t>00034357</t>
  </si>
  <si>
    <t>REJUNTE CIMENTICIO, QUALQUER COR</t>
  </si>
  <si>
    <t>00000536</t>
  </si>
  <si>
    <t>REVESTIMENTO EM CERAMICA ESMALTADA EXTRA, PEI MENOR OU IGUAL A 3, FORMATO MENOR OU IGUAL A 2025 CM2</t>
  </si>
  <si>
    <t>88256</t>
  </si>
  <si>
    <t>AZULEJISTA OU LADRILHISTA COM ENCARGOS COMPLEMENTARES</t>
  </si>
  <si>
    <t>95265</t>
  </si>
  <si>
    <t>COMPACTADOR DE SOLOS DE PERCUSÃO (SOQUETE) COM MOTOR A GASOLINA, POTÊNCIA 3 CV - CHI DIURNO. AF_09/2016</t>
  </si>
  <si>
    <t>95264</t>
  </si>
  <si>
    <t>COMPACTADOR DE SOLOS DE PERCUSÃO (SOQUETE) COM MOTOR A GASOLINA, POTÊNCIA 3 CV - CHP DIURNO. AF_09/2016</t>
  </si>
  <si>
    <t>S00140</t>
  </si>
  <si>
    <t>S07691</t>
  </si>
  <si>
    <t>S02642</t>
  </si>
  <si>
    <t>S00080</t>
  </si>
  <si>
    <t>I000413</t>
  </si>
  <si>
    <t>I000380</t>
  </si>
  <si>
    <t>I000400</t>
  </si>
  <si>
    <t>I000200</t>
  </si>
  <si>
    <t>PEDRA BRITADA #1 E 2</t>
  </si>
  <si>
    <t>I001805</t>
  </si>
  <si>
    <t>00000378</t>
  </si>
  <si>
    <t>ARMADOR (HORISTA)</t>
  </si>
  <si>
    <t>I04721S</t>
  </si>
  <si>
    <t>I04722S</t>
  </si>
  <si>
    <t>S00155</t>
  </si>
  <si>
    <t>S03310</t>
  </si>
  <si>
    <t>S00126</t>
  </si>
  <si>
    <t>S02497</t>
  </si>
  <si>
    <t>S03317</t>
  </si>
  <si>
    <t>MPAM - DIVER - I01</t>
  </si>
  <si>
    <t>PLATAFORMA EASY VERTICAL VEH-35 250KG 6M/MIN THYSSENKRUPP 2P</t>
  </si>
  <si>
    <t>00034570</t>
  </si>
  <si>
    <t>BLOCO DE CONCRETO ESTRUTURAL 14 X 19 X 39 CM, FBK 14 MPA (NBR 6136)</t>
  </si>
  <si>
    <t>00038600</t>
  </si>
  <si>
    <t>CANALETA DE CONCRETO ESTRUTURAL 14 X 19 X 39 CM, FBK 14 MPA (NBR 6136)</t>
  </si>
  <si>
    <t>00038598</t>
  </si>
  <si>
    <t>MEIA CANALETA DE CONCRETO ESTRUTURAL 14 X 19 X 19 CM, FBK 14 MPA (NBR 6136)</t>
  </si>
  <si>
    <t>00038593</t>
  </si>
  <si>
    <t>MEIO BLOCO DE CONCRETO ESTRUTURAL 14 X 19 X 19 CM, FBK 14 MPA (NBR 6136)</t>
  </si>
  <si>
    <t>00038594</t>
  </si>
  <si>
    <t>MEIO BLOCO DE CONCRETO ESTRUTURAL 14 X 19 X 34 CM, FBK 14 MPA (NBR 6136)</t>
  </si>
  <si>
    <t>00034547</t>
  </si>
  <si>
    <t>TELA DE ACO SOLDADA GALVANIZADA/ZINCADA PARA ALVENARIA, FIO  D = *1,20 A 1,70* MM, MALHA 15 X 15 MM, (C X L) *50 X 12* CM</t>
  </si>
  <si>
    <t>88626</t>
  </si>
  <si>
    <t>ARGAMASSA TRAÇO 1:0,5:4,5 (EM VOLUME DE CIMENTO, CAL E AREIA MÉDIA ÚMIDA), PREPARO MECÂNICO COM BETONEIRA 400 L. AF_08/2019</t>
  </si>
  <si>
    <t>00000135</t>
  </si>
  <si>
    <t>ARGAMASSA POLIMERICA IMPERMEABILIZANTE SEMIFLEXIVEL, BICOMPONENTE (MEMBRANA IMPERMEABILIZANTE ACRILICA)</t>
  </si>
  <si>
    <t>88270</t>
  </si>
  <si>
    <t>IMPERMEABILIZADOR COM ENCARGOS COMPLEMENTARES</t>
  </si>
  <si>
    <t>00000123</t>
  </si>
  <si>
    <t>ADITIVO IMPERMEABILIZANTE DE PEGA NORMAL PARA ARGAMASSAS E CONCRETOS SEM ARMACAO, LIQUIDO E ISENTO DE CLORETOS</t>
  </si>
  <si>
    <t>87298</t>
  </si>
  <si>
    <t>ARGAMASSA TRAÇO 1:3 (EM VOLUME DE CIMENTO E AREIA MÉDIA ÚMIDA) PARA CONTRAPISO, PREPARO MECÂNICO COM BETONEIRA 400 L. AF_08/2019</t>
  </si>
  <si>
    <t>00038365</t>
  </si>
  <si>
    <t>CAMADA SEPARADORA DE FILME DE POLIETILENO 20 A 25 MICRA</t>
  </si>
  <si>
    <t>87372</t>
  </si>
  <si>
    <t>ARGAMASSA TRAÇO 1:3 (EM VOLUME DE CIMENTO E AREIA MÉDIA ÚMIDA) PARA CONTRAPISO, PREPARO MANUAL. AF_08/2019</t>
  </si>
  <si>
    <t>00038408</t>
  </si>
  <si>
    <t>CONCRETO USINADO BOMBEAVEL, CLASSE DE RESISTENCIA C25, COM BRITA 0 E 1, SLUMP = 190 +/- 20 MM, EXCLUI SERVICO DE BOMBEAMENTO (NBR 8953)</t>
  </si>
  <si>
    <t>90587</t>
  </si>
  <si>
    <t>VIBRADOR DE IMERSÃO, DIÂMETRO DE PONTEIRA 45MM, MOTOR ELÉTRICO TRIFÁSICO POTÊNCIA DE 2 CV - CHI DIURNO. AF_06/2015</t>
  </si>
  <si>
    <t>90586</t>
  </si>
  <si>
    <t>VIBRADOR DE IMERSÃO, DIÂMETRO DE PONTEIRA 45MM, MOTOR ELÉTRICO TRIFÁSICO POTÊNCIA DE 2 CV - CHP DIURNO. AF_06/2015</t>
  </si>
  <si>
    <t>00038124</t>
  </si>
  <si>
    <t>ESPUMA EXPANSIVA DE POLIURETANO, APLICACAO MANUAL - 500 ML</t>
  </si>
  <si>
    <t>00039493</t>
  </si>
  <si>
    <t>KIT PORTA PRONTA DE MADEIRA, FOLHA MEDIA (NBR 15930) DE 900 X 2100 MM, DE 35 MM A 40 MM DE ESPESSURA, NUCLEO SEMI-SOLIDO (SARRAFEADO), ESTRUTURA USINADA PARA FECHADURA, CAPA LISA EM HDF, ACABAMENTO MELAMINICO BRANCO (INCLUI MARCO, ALIZARES E DOBRADICAS)</t>
  </si>
  <si>
    <t>00001214</t>
  </si>
  <si>
    <t>CARPINTEIRO DE ESQUADRIAS (HORISTA)</t>
  </si>
  <si>
    <t>00039492</t>
  </si>
  <si>
    <t>KIT PORTA PRONTA DE MADEIRA, FOLHA MEDIA (NBR 15930) DE 800 X 2100 MM, DE 35 MM A 40 MM DE ESPESSURA, NUCLEO SEMI-SOLIDO (SARRAFEADO), ESTRUTURA USINADA PARA FECHADURA, CAPA LISA EM HDF, ACABAMENTO MELAMINICO BRANCO (INCLUI MARCO, ALIZARES E DOBRADICAS)</t>
  </si>
  <si>
    <t>00003081</t>
  </si>
  <si>
    <t>FECHADURA ESPELHO PARA PORTA EXTERNA, EM ACO INOX (MAQUINA, TESTA E CONTRA-TESTA) E EM ZAMAC (MACANETA, LINGUETA E TRINCOS) COM ACABAMENTO CROMADO, MAQUINA DE 55 MM, INCLUINDO CHAVE TIPO CILINDRO</t>
  </si>
  <si>
    <t>CJ</t>
  </si>
  <si>
    <t>00011154</t>
  </si>
  <si>
    <t>PORTA CORTA-FOGO PARA SAIDA DE EMERGENCIA, COM FECHADURA, VAO LUZ DE 90 X 210 CM, CLASSE P-90 (NBR 11742)</t>
  </si>
  <si>
    <t>88629</t>
  </si>
  <si>
    <t>ARGAMASSA TRAÇO 1:3 (EM VOLUME DE CIMENTO E AREIA MÉDIA ÚMIDA), PREPARO MANUAL. AF_08/2019</t>
  </si>
  <si>
    <t>00038169</t>
  </si>
  <si>
    <t>CONJUNTO DE FERRAGENS PIVO, PARA PORTA PIVOTANTE DE ATE 100 KG, REGULAVEL COM ESFERA , CROMADO - SUPERIOR E INFERIOR - COMPLETO</t>
  </si>
  <si>
    <t>00011499</t>
  </si>
  <si>
    <t>MOLA HIDRAULICA DE PISO, PARA PORTAS DE ATE 1100 MM E PESO DE ATE 120 KG, COM CORPO EM ACO INOX</t>
  </si>
  <si>
    <t>00039961</t>
  </si>
  <si>
    <t>SILICONE ACETICO USO GERAL INCOLOR 280 G</t>
  </si>
  <si>
    <t>00010507</t>
  </si>
  <si>
    <t>VIDRO TEMPERADO INCOLOR E = 10 MM, SEM COLOCACAO</t>
  </si>
  <si>
    <t>102183</t>
  </si>
  <si>
    <t>PORTA PIVOTANTE DE VIDRO TEMPERADO, 2 FOLHAS DE 90X210 CM, ESPESSURA DE 10MM, INCLUSIVE ACESSÓRIOS. AF_01/2021</t>
  </si>
  <si>
    <t>102182</t>
  </si>
  <si>
    <t>PORTA PIVOTANTE DE VIDRO TEMPERADO, 90X210 CM, ESPESSURA 10 MM, INCLUSIVE ACESSÓRIOS. AF_01/2021</t>
  </si>
  <si>
    <t>INS-941533</t>
  </si>
  <si>
    <t>INSULFILM ANTI-VANDALISMO PS 4000</t>
  </si>
  <si>
    <t>M²</t>
  </si>
  <si>
    <t>I008475</t>
  </si>
  <si>
    <t>BORRACHA DE VEDACAO PARA ALUMINIO, PORTAS/JANELAS GUA256</t>
  </si>
  <si>
    <t>I068118</t>
  </si>
  <si>
    <t>91926</t>
  </si>
  <si>
    <t>CABO DE COBRE FLEXÍVEL ISOLADO, 2,5 MM², ANTI-CHAMA 450/750 V, PARA CIRCUITOS TERMINAIS - FORNECIMENTO E INSTALAÇÃO. AF_12/2015</t>
  </si>
  <si>
    <t>91937</t>
  </si>
  <si>
    <t>CAIXA OCTOGONAL 3" X 3", PVC, INSTALADA EM LAJE - FORNECIMENTO E INSTALAÇÃO. AF_12/2015</t>
  </si>
  <si>
    <t>91940</t>
  </si>
  <si>
    <t>CAIXA RETANGULAR 4" X 2" MÉDIA (1,30 M DO PISO), PVC, INSTALADA EM PAREDE - FORNECIMENTO E INSTALAÇÃO. AF_12/2015</t>
  </si>
  <si>
    <t>90466</t>
  </si>
  <si>
    <t>CHUMBAMENTO LINEAR EM ALVENARIA PARA RAMAIS/DISTRIBUIÇÃO COM DIÂMETROS MENORES OU IGUAIS A 40 MM. AF_05/2015</t>
  </si>
  <si>
    <t>91842</t>
  </si>
  <si>
    <t>ELETRODUTO FLEXÍVEL CORRUGADO, PVC, DN 20 MM (1/2"), PARA CIRCUITOS TERMINAIS, INSTALADO EM LAJE - FORNECIMENTO E INSTALAÇÃO. AF_12/2015</t>
  </si>
  <si>
    <t>91852</t>
  </si>
  <si>
    <t>ELETRODUTO FLEXÍVEL CORRUGADO, PVC, DN 20 MM (1/2"), PARA CIRCUITOS TERMINAIS, INSTALADO EM PAREDE - FORNECIMENTO E INSTALAÇÃO. AF_12/2015</t>
  </si>
  <si>
    <t>90456</t>
  </si>
  <si>
    <t>QUEBRA EM ALVENARIA PARA INSTALAÇÃO DE CAIXA DE TOMADA (4X4 OU 4X2). AF_05/2015</t>
  </si>
  <si>
    <t>90447</t>
  </si>
  <si>
    <t>RASGO EM ALVENARIA PARA ELETRODUTOS COM DIAMETROS MENORES OU IGUAIS A 40 MM. AF_05/2015</t>
  </si>
  <si>
    <t>92004</t>
  </si>
  <si>
    <t>TOMADA MÉDIA DE EMBUTIR (2 MÓDULOS), 2P+T 10 A, INCLUINDO SUPORTE E PLACA - FORNECIMENTO E INSTALAÇÃO. AF_12/2015</t>
  </si>
  <si>
    <t>91997</t>
  </si>
  <si>
    <t>TOMADA MÉDIA DE EMBUTIR (1 MÓDULO), 2P+T 20 A, INCLUINDO SUPORTE E PLACA - FORNECIMENTO E INSTALAÇÃO. AF_12/2015</t>
  </si>
  <si>
    <t>MPAM - ELE - I003</t>
  </si>
  <si>
    <t>MPAM - ELE - I004</t>
  </si>
  <si>
    <t>I01872S</t>
  </si>
  <si>
    <t>I09102</t>
  </si>
  <si>
    <t>S10552</t>
  </si>
  <si>
    <t>S10549</t>
  </si>
  <si>
    <t>00038774</t>
  </si>
  <si>
    <t>LUMINARIA DE EMERGENCIA 30 LEDS, POTENCIA 2 W, BATERIA DE LITIO, AUTONOMIA DE 6 HORAS</t>
  </si>
  <si>
    <t>10.1.7. 83463 - QUADRO DE DISTRIBUIÇÃO DE ENERGIA EM CHAPA DE AÇO GALVANIZADO, COM BARRAMENTO TRIFÁSICO, NEUTRO E TERRA - FORNECIMENTO E INSTALAÇÃO (UN)</t>
  </si>
  <si>
    <t>00034616</t>
  </si>
  <si>
    <t>DISJUNTOR TIPO DIN/IEC, BIPOLAR DE 6 ATE 32A</t>
  </si>
  <si>
    <t>00034653</t>
  </si>
  <si>
    <t>DISJUNTOR TIPO DIN/IEC, MONOPOLAR DE 6  ATE  32A</t>
  </si>
  <si>
    <t>00034709</t>
  </si>
  <si>
    <t>DISJUNTOR TIPO DIN/IEC, TRIPOLAR DE 10 ATE 50A</t>
  </si>
  <si>
    <t>00039763</t>
  </si>
  <si>
    <t>QUADRO DE DISTRIBUICAO COM BARRAMENTO TRIFASICO, DE EMBUTIR, EM CHAPA DE ACO GALVANIZADO, PARA 48 DISJUNTORES DIN, 100 A</t>
  </si>
  <si>
    <t>00001571</t>
  </si>
  <si>
    <t>TERMINAL A COMPRESSAO EM COBRE ESTANHADO PARA CABO 4 MM2, 1 FURO E 1 COMPRESSAO, PARA PARAFUSO DE FIXACAO M5</t>
  </si>
  <si>
    <t>064818</t>
  </si>
  <si>
    <t>00000863</t>
  </si>
  <si>
    <t>CABO DE COBRE NU 35 MM2 MEIO-DURO</t>
  </si>
  <si>
    <t>00000867</t>
  </si>
  <si>
    <t>CABO DE COBRE NU 50 MM2 MEIO-DURO</t>
  </si>
  <si>
    <t>00001018</t>
  </si>
  <si>
    <t>CABO DE COBRE, FLEXIVEL, CLASSE 4 OU 5, ISOLACAO EM PVC/A, ANTICHAMA BWF-B, COBERTURA PVC-ST1, ANTICHAMA BWF-B, 1 CONDUTOR, 0,6/1 KV, SECAO NOMINAL 50 MM2</t>
  </si>
  <si>
    <t>I12141</t>
  </si>
  <si>
    <t>I045622</t>
  </si>
  <si>
    <t>ISOLADOR PINO 15KV</t>
  </si>
  <si>
    <t>I010136</t>
  </si>
  <si>
    <t>96984</t>
  </si>
  <si>
    <t>ELETRODUTO PVC 40MM (1 ¼ ) PARA SPDA - FORNECIMENTO E INSTALAÇÃO. AF_12/2017</t>
  </si>
  <si>
    <t>078051</t>
  </si>
  <si>
    <t>SOLDA EXOTERMICA COM MOLDE GTB 16Y</t>
  </si>
  <si>
    <t>00006138</t>
  </si>
  <si>
    <t>ANEL DE VEDACAO, PVC FLEXIVEL, 100 MM, PARA SAIDA DE BACIA / VASO SANITARIO</t>
  </si>
  <si>
    <t>00036520</t>
  </si>
  <si>
    <t>BACIA SANITARIA (VASO) CONVENCIONAL PARA PCD, SEM FURO FRONTAL, DE LOUCA BRANCA (SEM ASSENTO)</t>
  </si>
  <si>
    <t>00004384</t>
  </si>
  <si>
    <t>PARAFUSO NIQUELADO COM ACABAMENTO CROMADO PARA FIXAR PECA SANITARIA, INCLUI PORCA CEGA, ARRUELA E BUCHA DE NYLON TAMANHO S-10</t>
  </si>
  <si>
    <t>00037329</t>
  </si>
  <si>
    <t>REJUNTE EPOXI, QUALQUER COR</t>
  </si>
  <si>
    <t>00010420</t>
  </si>
  <si>
    <t>BACIA SANITARIA (VASO) CONVENCIONAL, DE LOUCA BRANCA, SIFAO APARENTE, SAIDA VERTICAL (SEM ASSENTO)</t>
  </si>
  <si>
    <t>00011683</t>
  </si>
  <si>
    <t>ENGATE / RABICHO FLEXIVEL INOX 1/2 " X 30 CM</t>
  </si>
  <si>
    <t>00006136</t>
  </si>
  <si>
    <t>SIFAO EM METAL CROMADO PARA PIA OU LAVATORIO, 1 X 1.1/2 "</t>
  </si>
  <si>
    <t>I065247</t>
  </si>
  <si>
    <t>TORNEIRA ALAVANCA PARA P.C.D. AUTOMATICA BICA ALTA MOVEL NBR9050 CERTIVA</t>
  </si>
  <si>
    <t>00038643</t>
  </si>
  <si>
    <t>VALVULA EM METAL CROMADO PARA LAVATORIO, 1 " SEM LADRAO</t>
  </si>
  <si>
    <t>COMP-188861</t>
  </si>
  <si>
    <t>LAVATÓRIO LOUÇA BRANCA SUSPENSO, *45 X *35CM OU EQUIVALENTE, PARA PNE,  FORNECIMENTO E INSTALAÇÃO.</t>
  </si>
  <si>
    <t>00037595</t>
  </si>
  <si>
    <t>ARGAMASSA COLANTE TIPO AC III</t>
  </si>
  <si>
    <t>00001379</t>
  </si>
  <si>
    <t>CIMENTO PORTLAND COMPOSTO CP II-32</t>
  </si>
  <si>
    <t>00038186</t>
  </si>
  <si>
    <t>PISO TATIL DE ALERTA OU DIRECIONAL, DE BORRACHA, COLORIDO, 25 X 25 CM, E = 12 MM, PARA ARGAMASSA</t>
  </si>
  <si>
    <t>00043144</t>
  </si>
  <si>
    <t>DESMOLDANTE PARA CONCRETO ESTAMPADO</t>
  </si>
  <si>
    <t>00002692</t>
  </si>
  <si>
    <t>DESMOLDANTE PROTETOR PARA FORMAS DE MADEIRA, DE BASE OLEOSA EMULSIONADA EM AGUA</t>
  </si>
  <si>
    <t>00044228</t>
  </si>
  <si>
    <t>MOLDE DE POLIURETANO, FLEXIVEL OU SEMI-FLEXIVEL, PARA ESTAMPAGEM DE PISO / PASSEIO DE CONCRETO</t>
  </si>
  <si>
    <t>00044220</t>
  </si>
  <si>
    <t>PO ENDURECEDOR PARA CONCRETO ESTAMPADO - PIGMENTO ENDURECEDOR</t>
  </si>
  <si>
    <t>00005068</t>
  </si>
  <si>
    <t>PREGO DE ACO POLIDO COM CABECA 17 X 21 (2 X 11)</t>
  </si>
  <si>
    <t>00004517</t>
  </si>
  <si>
    <t>SARRAFO *2,5 X 7,5* CM EM PINUS, MISTA OU EQUIVALENTE DA REGIAO - BRUTA</t>
  </si>
  <si>
    <t>00043143</t>
  </si>
  <si>
    <t>SELANTE ACRILICO PARA TRATAMENTO / ACABAMENTO SUPERFICIAL DE CONCRETO ESTAMPADO, APARENTE, PEDRAS E OUTROS</t>
  </si>
  <si>
    <t>00007156</t>
  </si>
  <si>
    <t>TELA DE ACO SOLDADA NERVURADA, CA-60, Q-196, (3,11 KG/M2), DIAMETRO DO FIO = 5,0 MM, LARGURA = 2,45 M, ESPACAMENTO DA MALHA = 10 X 10 CM</t>
  </si>
  <si>
    <t>94964</t>
  </si>
  <si>
    <t>CONCRETO FCK = 20MPA, TRAÇO 1:2,7:3 (EM MASSA SECA DE CIMENTO/ AREIA MÉDIA/ BRITA 1) - PREPARO MECÂNICO COM BETONEIRA 400 L. AF_05/2021</t>
  </si>
  <si>
    <t>00021108</t>
  </si>
  <si>
    <t>PISO EM PORCELANATO RETIFICADO EXTRA, FORMATO MENOR OU IGUAL A 2025 CM2</t>
  </si>
  <si>
    <t>00003767</t>
  </si>
  <si>
    <t>LIXA EM FOLHA PARA PAREDE OU MADEIRA, NUMERO 120, COR VERMELHA</t>
  </si>
  <si>
    <t>00043651</t>
  </si>
  <si>
    <t>MASSA ACRILICA PARA SUPERFICIES INTERNAS E EXTERNAS</t>
  </si>
  <si>
    <t>00007356</t>
  </si>
  <si>
    <t>TINTA LATEX ACRILICA PREMIUM, COR BRANCO FOSCO</t>
  </si>
  <si>
    <t>00006085</t>
  </si>
  <si>
    <t>SELADOR ACRILICO OPACO PREMIUM INTERIOR/EXTERIOR</t>
  </si>
  <si>
    <t>00012815</t>
  </si>
  <si>
    <t>FITA CREPE ROLO DE 25 MM X 50 M</t>
  </si>
  <si>
    <t>00007348</t>
  </si>
  <si>
    <t>TINTA ACRILICA PREMIUM PARA PISO</t>
  </si>
  <si>
    <t>00004350</t>
  </si>
  <si>
    <t>BUCHA DE NYLON, DIAMETRO DO FURO 8 MM, COMPRIMENTO 40 MM, COM PARAFUSO DE ROSCA SOBERBA, CABECA CHATA, FENDA SIMPLES, 4,8 X 50 MM</t>
  </si>
  <si>
    <t>00010889</t>
  </si>
  <si>
    <t>EXTINTOR DE INCENDIO PORTATIL COM CARGA DE GAS CARBONICO CO2 DE 6 KG, CLASSE BC</t>
  </si>
  <si>
    <t>00010886</t>
  </si>
  <si>
    <t>EXTINTOR DE INCENDIO PORTATIL COM CARGA DE AGUA PRESSURIZADA DE 10 L, CLASSE A</t>
  </si>
  <si>
    <t>INS-03459801</t>
  </si>
  <si>
    <t>INS-04579793</t>
  </si>
  <si>
    <t>INS-32213312</t>
  </si>
  <si>
    <t>I203042</t>
  </si>
  <si>
    <t>00002504</t>
  </si>
  <si>
    <t>ELETRODUTO FLEXIVEL, EM ACO GALVANIZADO, REVESTIDO EXTERNAMENTE COM PVC PRETO, DIAMETRO EXTERNO DE 25 MM (3/4"), TIPO SEALTUBO</t>
  </si>
  <si>
    <t>00002438</t>
  </si>
  <si>
    <t>ELETROTECNICO (HORISTA)</t>
  </si>
  <si>
    <t>91941</t>
  </si>
  <si>
    <t>CAIXA RETANGULAR 4" X 2" BAIXA (0,30 M DO PISO), PVC, INSTALADA EM PAREDE - FORNECIMENTO E INSTALAÇÃO. AF_12/2015</t>
  </si>
  <si>
    <t>00034348</t>
  </si>
  <si>
    <t>CONCERTINA CLIPADA (DUPLA) EM ACO GALVANIZADO DE ALTA RESISTENCIA, COM ESPIRAL DE 300 MM, D = 2,76 MM</t>
  </si>
  <si>
    <t>00034349</t>
  </si>
  <si>
    <t>HASTE DE ACO GALVANIZADO PARA FIXACAO DE CONCERTINA 2 "/3 M</t>
  </si>
  <si>
    <t>14.1.5. 74136/003 - PORTA DE ACO CHAPA 24, DE ENROLAR, RAIADA TRANVISION, LARGA COM ACABAMENTO EM PINTURA ELETROSTÁTICA AUTOMÁTICA (M2)</t>
  </si>
  <si>
    <t>I028090</t>
  </si>
  <si>
    <t>ACIONADOR DE FECHADURA ELETRICA 12V POR CONTROLE REMOTO AGL</t>
  </si>
  <si>
    <t>I03025</t>
  </si>
  <si>
    <t>00005318</t>
  </si>
  <si>
    <t>DILUENTE AGUARRAS</t>
  </si>
  <si>
    <t>00039431</t>
  </si>
  <si>
    <t>FITA DE PAPEL MICROPERFURADO, 50 X 150 MM, PARA TRATAMENTO DE JUNTAS DE CHAPA DE GESSO PARA DRYWALL</t>
  </si>
  <si>
    <t>00021127</t>
  </si>
  <si>
    <t>FITA ISOLANTE ADESIVA ANTICHAMA, USO ATE 750 V, EM ROLO DE 19 MM X 5 M</t>
  </si>
  <si>
    <t>00039434</t>
  </si>
  <si>
    <t>MASSA DE REJUNTE EM PO PARA DRYWALL, A BASE DE GESSO, SECAGEM RAPIDA, PARA TRATAMENTO DE JUNTAS DE CHAPA DE GESSO (NECESSITA ADICAO DE AGUA)</t>
  </si>
  <si>
    <t>I03024</t>
  </si>
  <si>
    <t>00039417</t>
  </si>
  <si>
    <t>PLACA / CHAPA DE GESSO ACARTONADO, RESISTENTE A UMIDADE (RU), COR VERDE, E = 12,5 MM, 1200 X 2400 MM (L X C)</t>
  </si>
  <si>
    <t>00004910</t>
  </si>
  <si>
    <t>PORTA DE ENROLAR MANUAL COMPLETA, PERFIL MEIA CANA CEGA, EM ACO GALVANIZADO NATURAL, CHAPA NUMERO 24 (SEM INSTALACAO)</t>
  </si>
  <si>
    <t>00000154</t>
  </si>
  <si>
    <t>TINTA / REVESTIMENTO A BASE DE RESINA EPOXI COM ALCATRAO, BICOMPONENTE</t>
  </si>
  <si>
    <t>88627</t>
  </si>
  <si>
    <t>ARGAMASSA TRAÇO 1:0,5:4,5 (EM VOLUME DE CIMENTO, CAL E AREIA MÉDIA ÚMIDA) PARA ASSENTAMENTO DE ALVENARIA, PREPARO MANUAL. AF_08/2019</t>
  </si>
  <si>
    <t>INS-72836488</t>
  </si>
  <si>
    <t>INS-79165141</t>
  </si>
  <si>
    <t>I11098</t>
  </si>
  <si>
    <t>I01089</t>
  </si>
  <si>
    <t>I08891</t>
  </si>
  <si>
    <t>I01659</t>
  </si>
  <si>
    <t>I01688</t>
  </si>
  <si>
    <t>I01709</t>
  </si>
  <si>
    <t>00039596</t>
  </si>
  <si>
    <t>PATCH PANEL, 24 PORTAS, CATEGORIA 6, COM RACKS DE 19" DE LARGURA E 1 U DE ALTURA</t>
  </si>
  <si>
    <t>I01890</t>
  </si>
  <si>
    <t>I013877</t>
  </si>
  <si>
    <t>RACK - VENTILADOR REDUNDANTE HP HOT PLUG</t>
  </si>
  <si>
    <t>I01969</t>
  </si>
  <si>
    <t>INS-793504</t>
  </si>
  <si>
    <t>I101517</t>
  </si>
  <si>
    <t>MODULO DE TOMADA TIPO KEYSTONE RJ45 CAT 6 WEG</t>
  </si>
  <si>
    <t>053042</t>
  </si>
  <si>
    <t>ABERTURA E FECHAMENTO DE RASGOS EM ALVENARIA</t>
  </si>
  <si>
    <t>059436</t>
  </si>
  <si>
    <t>CABO UTP CAT. 6</t>
  </si>
  <si>
    <t>059451</t>
  </si>
  <si>
    <t>CERTIFICAO DE REDE LOGICA CAT. 6 COM EMISSAO DE RELATORIO</t>
  </si>
  <si>
    <t>067221</t>
  </si>
  <si>
    <t>ELETRODUTO PVC RIGIDO ROSCAVEL 3/4"</t>
  </si>
  <si>
    <t>062249</t>
  </si>
  <si>
    <t>LOGICA-PERFILADO PERFURADO 38X19 PARA CABOS LOGICOS</t>
  </si>
  <si>
    <t>I058894</t>
  </si>
  <si>
    <t>ACCESS POINT WIRELESS TP-LINK AC1750 DUAL BAND EAP245</t>
  </si>
  <si>
    <t>061497</t>
  </si>
  <si>
    <t>00011253</t>
  </si>
  <si>
    <t>CAIXA DE PASSAGEM/ LUZ / TELEFONIA, DE EMBUTIR,  EM CHAPA DE ACO GALVANIZADO, DIMENSOES 60 X 60 X *12* CM (PADRAO CONCESSIONARIA LOCAL)</t>
  </si>
  <si>
    <t>87367</t>
  </si>
  <si>
    <t>ARGAMASSA TRAÇO 1:1:6 (EM VOLUME DE CIMENTO, CAL E AREIA MÉDIA ÚMIDA) PARA EMBOÇO/MASSA ÚNICA/ASSENTAMENTO DE ALVENARIA DE VEDAÇÃO, PREPARO MANUAL. AF_08/2019</t>
  </si>
  <si>
    <t>059220</t>
  </si>
  <si>
    <t>BLOCO TERMINAL TELEFONICO BLI-10P</t>
  </si>
  <si>
    <t>I087306</t>
  </si>
  <si>
    <t>061780</t>
  </si>
  <si>
    <t>97669</t>
  </si>
  <si>
    <t>ELETRODUTO FLEXÍVEL CORRUGADO, PEAD, DN 90 (3"), PARA REDE ENTERRADA DE DISTRIBUIÇÃO DE ENERGIA ELÉTRICA - FORNECIMENTO E INSTALAÇÃO. AF_12/2021</t>
  </si>
  <si>
    <t>INS-40129759</t>
  </si>
  <si>
    <t>95952</t>
  </si>
  <si>
    <t>(COMPOSIÇÃO REPRESENTATIVA) EXECUÇÃO DE ESTRUTURAS DE CONCRETO ARMADO CONVENCIONAL, PARA EDIFICAÇÃO HABITACIONAL MULTIFAMILIAR (PRÉDIO), FCK = 25 MPA. AF_01/2017</t>
  </si>
  <si>
    <t>COMP-38937570</t>
  </si>
  <si>
    <t>CAIXA DE PASSAGEM 30X30X40 COM TAMPA E DRENO BRITA</t>
  </si>
  <si>
    <t>96523</t>
  </si>
  <si>
    <t>ESCAVAÇÃO MANUAL PARA BLOCO DE COROAMENTO OU SAPATA (INCLUINDO ESCAVAÇÃO PARA COLOCAÇÃO DE FÔRMAS). AF_06/2017</t>
  </si>
  <si>
    <t>INS-014211</t>
  </si>
  <si>
    <t>I11476</t>
  </si>
  <si>
    <t>INS-755445</t>
  </si>
  <si>
    <t>00039387</t>
  </si>
  <si>
    <t>LAMPADA LED TUBULAR BIVOLT 18/20 W, BASE G13</t>
  </si>
  <si>
    <t>00034744</t>
  </si>
  <si>
    <t>PELICULA REFLETIVA, GT 7 ANOS PARA SINALIZACAO VERTICAL</t>
  </si>
  <si>
    <t>180222</t>
  </si>
  <si>
    <t>PINTURA DUAS DEMAOS TINTA ESMALTE EM SUPERFICIE METALICA</t>
  </si>
  <si>
    <t>022506</t>
  </si>
  <si>
    <t>REMOCAO PINTURA GRADES/TELAS DE PROTECAO</t>
  </si>
  <si>
    <t>I37558S</t>
  </si>
  <si>
    <t>I000055</t>
  </si>
  <si>
    <t>ETIQUETA INDICACAO/SETA AUTOADESIVA "EXTINTOR"/HIDRANTE</t>
  </si>
  <si>
    <t>I01561</t>
  </si>
  <si>
    <t>I07170S</t>
  </si>
  <si>
    <t>S10551</t>
  </si>
  <si>
    <t>I072775</t>
  </si>
  <si>
    <t>POCO ARTESIANO PERFURACAO EM ALUVIAO 10"</t>
  </si>
  <si>
    <t>00000003</t>
  </si>
  <si>
    <t>ACIDO CLORIDRICO / ACIDO MURIATICO, DILUICAO 10% A 12% PARA USO EM LIMPEZA</t>
  </si>
  <si>
    <t>00000013</t>
  </si>
  <si>
    <t>ESTOPA</t>
  </si>
  <si>
    <t>89264 - CAMINHÃO TOCO, PBT 16.000 KG, CARGA ÚTIL MÁX. 10.685 KG, DIST. ENTRE EIXOS 4,8 M, POTÊNCIA 189 CV, INCLUSIVE CARROCERIA FIXA ABERTA DE MADEIRA P/ TRANSPORTE GERAL DE CARGA SECA, DIMEN. APROX. 2,5 X 7,00 X 0,50 M - DEPRECIAÇÃO. AF_06/2014 (H)</t>
  </si>
  <si>
    <t>00037752</t>
  </si>
  <si>
    <t>CAMINHAO TOCO, PESO BRUTO TOTAL 16000 KG, CARGA UTIL MAXIMA 11030 KG, DISTANCIA ENTRE EIXOS 5,41 M, POTENCIA 185 CV (INCLUI CABINE E CHASSI, NAO INCLUI CARROCERIA)</t>
  </si>
  <si>
    <t>00037731</t>
  </si>
  <si>
    <t>CARROCERIA FIXA ABERTA DE MADEIRA PARA TRANSPORTE GERAL DE CARGA SECA DIMENSOES APROXIMADAS 2,5 X 7,00 X 0,50 M (INCLUI MONTAGEM, NAO INCLUI CAMINHAO)</t>
  </si>
  <si>
    <t>89266 - CAMINHÃO TOCO, PBT 16.000 KG, CARGA ÚTIL MÁX. 10.685 KG, DIST. ENTRE EIXOS 4,8 M, POTÊNCIA 189 CV, INCLUSIVE CARROCERIA FIXA ABERTA DE MADEIRA P/ TRANSPORTE GERAL DE CARGA SECA, DIMEN. APROX. 2,5 X 7,00 X 0,50 M - IMPOSTOS E SEGUROS. AF_06/2014 (H)</t>
  </si>
  <si>
    <t>89265 - CAMINHÃO TOCO, PBT 16.000 KG, CARGA ÚTIL MÁX. 10.685 KG, DIST. ENTRE EIXOS 4,8 M, POTÊNCIA 189 CV, INCLUSIVE CARROCERIA FIXA ABERTA DE MADEIRA P/ TRANSPORTE GERAL DE CARGA SECA, DIMEN. APROX. 2,5 X 7,00 X 0,50 M - JUROS. AF_06/2014 (H)</t>
  </si>
  <si>
    <t>5826 - CAMINHÃO TOCO, PBT 16.000 KG, CARGA ÚTIL MÁX. 10.685 KG, DIST. ENTRE EIXOS 4,8 M, POTÊNCIA 189 CV, INCLUSIVE CARROCERIA FIXA ABERTA DE MADEIRA P/ TRANSPORTE GERAL DE CARGA SECA, DIMEN. APROX. 2,5 X 7,00 X 0,50 M - CHI DIURNO. AF_06/2014 (CHI)</t>
  </si>
  <si>
    <t>00004093</t>
  </si>
  <si>
    <t>MOTORISTA DE CAMINHAO</t>
  </si>
  <si>
    <t>89264</t>
  </si>
  <si>
    <t>CAMINHÃO TOCO, PBT 16.000 KG, CARGA ÚTIL MÁX. 10.685 KG, DIST. ENTRE EIXOS 4,8 M, POTÊNCIA 189 CV, INCLUSIVE CARROCERIA FIXA ABERTA DE MADEIRA P/ TRANSPORTE GERAL DE CARGA SECA, DIMEN. APROX. 2,5 X 7,00 X 0,50 M - DEPRECIAÇÃO. AF_06/2014</t>
  </si>
  <si>
    <t>89266</t>
  </si>
  <si>
    <t>CAMINHÃO TOCO, PBT 16.000 KG, CARGA ÚTIL MÁX. 10.685 KG, DIST. ENTRE EIXOS 4,8 M, POTÊNCIA 189 CV, INCLUSIVE CARROCERIA FIXA ABERTA DE MADEIRA P/ TRANSPORTE GERAL DE CARGA SECA, DIMEN. APROX. 2,5 X 7,00 X 0,50 M - IMPOSTOS E SEGUROS. AF_06/2014</t>
  </si>
  <si>
    <t>89265</t>
  </si>
  <si>
    <t>CAMINHÃO TOCO, PBT 16.000 KG, CARGA ÚTIL MÁX. 10.685 KG, DIST. ENTRE EIXOS 4,8 M, POTÊNCIA 189 CV, INCLUSIVE CARROCERIA FIXA ABERTA DE MADEIRA P/ TRANSPORTE GERAL DE CARGA SECA, DIMEN. APROX. 2,5 X 7,00 X 0,50 M - JUROS. AF_06/2014</t>
  </si>
  <si>
    <t>5705 - CAMINHÃO TOCO, PBT 16.000 KG, CARGA ÚTIL MÁX. 10.685 KG, DIST. ENTRE EIXOS 4,8 M, POTÊNCIA 189 CV, INCLUSIVE CARROCERIA FIXA ABERTA DE MADEIRA P/ TRANSPORTE GERAL DE CARGA SECA, DIMEN. APROX. 2,5 X 7,00 X 0,50 M - MANUTENÇÃO. AF_06/2014 (H)</t>
  </si>
  <si>
    <t>53797 - CAMINHÃO TOCO, PBT 16.000 KG, CARGA ÚTIL MÁX. 10.685 KG, DIST. ENTRE EIXOS 4,8 M, POTÊNCIA 189 CV, INCLUSIVE CARROCERIA FIXA ABERTA DE MADEIRA P/ TRANSPORTE GERAL DE CARGA SECA, DIMEN. APROX. 2,5 X 7,00 X 0,50 M - MATERIAIS NA OPERAÇÃO. AF_06/2014 (H)</t>
  </si>
  <si>
    <t>00004221</t>
  </si>
  <si>
    <t>OLEO DIESEL COMBUSTIVEL COMUM</t>
  </si>
  <si>
    <t>5824 - CAMINHÃO TOCO, PBT 16.000 KG, CARGA ÚTIL MÁX. 10.685 KG, DIST. ENTRE EIXOS 4,8 M, POTÊNCIA 189 CV, INCLUSIVE CARROCERIA FIXA ABERTA DE MADEIRA P/ TRANSPORTE GERAL DE CARGA SECA, DIMEN. APROX. 2,5 X 7,00 X 0,50 M - CHP DIURNO. AF_06/2014 (CHP)</t>
  </si>
  <si>
    <t>5705</t>
  </si>
  <si>
    <t>CAMINHÃO TOCO, PBT 16.000 KG, CARGA ÚTIL MÁX. 10.685 KG, DIST. ENTRE EIXOS 4,8 M, POTÊNCIA 189 CV, INCLUSIVE CARROCERIA FIXA ABERTA DE MADEIRA P/ TRANSPORTE GERAL DE CARGA SECA, DIMEN. APROX. 2,5 X 7,00 X 0,50 M - MANUTENÇÃO. AF_06/2014</t>
  </si>
  <si>
    <t>53797</t>
  </si>
  <si>
    <t>CAMINHÃO TOCO, PBT 16.000 KG, CARGA ÚTIL MÁX. 10.685 KG, DIST. ENTRE EIXOS 4,8 M, POTÊNCIA 189 CV, INCLUSIVE CARROCERIA FIXA ABERTA DE MADEIRA P/ TRANSPORTE GERAL DE CARGA SECA, DIMEN. APROX. 2,5 X 7,00 X 0,50 M - MATERIAIS NA OPERAÇÃO. AF_06/2014</t>
  </si>
  <si>
    <t>93277 - GUINCHO ELÉTRICO DE COLUNA, CAPACIDADE 400 KG, COM MOTO FREIO, MOTOR TRIFÁSICO DE 1,25 CV - DEPRECIAÇÃO. AF_03/2016 (H)</t>
  </si>
  <si>
    <t>00036487</t>
  </si>
  <si>
    <t>GUINCHO ELETRICO DE COLUNA, CAPACIDADE 400 KG, COM MOTO FREIO, MOTOR TRIFASICO DE 1,25 CV</t>
  </si>
  <si>
    <t>93278 - GUINCHO ELÉTRICO DE COLUNA, CAPACIDADE 400 KG, COM MOTO FREIO, MOTOR TRIFÁSICO DE 1,25 CV - JUROS. AF_03/2016 (H)</t>
  </si>
  <si>
    <t>93282 - GUINCHO ELÉTRICO DE COLUNA, CAPACIDADE 400 KG, COM MOTO FREIO, MOTOR TRIFÁSICO DE 1,25 CV - CHI DIURNO. AF_03/2016 (CHI)</t>
  </si>
  <si>
    <t>00004253</t>
  </si>
  <si>
    <t>OPERADOR DE GUINCHO OU GUINCHEIRO</t>
  </si>
  <si>
    <t>93277</t>
  </si>
  <si>
    <t>GUINCHO ELÉTRICO DE COLUNA, CAPACIDADE 400 KG, COM MOTO FREIO, MOTOR TRIFÁSICO DE 1,25 CV - DEPRECIAÇÃO. AF_03/2016</t>
  </si>
  <si>
    <t>93278</t>
  </si>
  <si>
    <t>GUINCHO ELÉTRICO DE COLUNA, CAPACIDADE 400 KG, COM MOTO FREIO, MOTOR TRIFÁSICO DE 1,25 CV - JUROS. AF_03/2016</t>
  </si>
  <si>
    <t>93279 - GUINCHO ELÉTRICO DE COLUNA, CAPACIDADE 400 KG, COM MOTO FREIO, MOTOR TRIFÁSICO DE 1,25 CV - MANUTENÇÃO. AF_03/2016 (H)</t>
  </si>
  <si>
    <t>93280 - GUINCHO ELÉTRICO DE COLUNA, CAPACIDADE 400 KG, COM MOTO FREIO, MOTOR TRIFÁSICO DE 1,25 CV - MATERIAIS NA OPERAÇÃO. AF_03/2016 (H)</t>
  </si>
  <si>
    <t>00002705</t>
  </si>
  <si>
    <t>ENERGIA ELETRICA ATE 2000 KWH INDUSTRIAL, SEM DEMANDA</t>
  </si>
  <si>
    <t>KWH</t>
  </si>
  <si>
    <t>93281 - GUINCHO ELÉTRICO DE COLUNA, CAPACIDADE 400 KG, COM MOTO FREIO, MOTOR TRIFÁSICO DE 1,25 CV - CHP DIURNO. AF_03/2016 (CHP)</t>
  </si>
  <si>
    <t>93279</t>
  </si>
  <si>
    <t>GUINCHO ELÉTRICO DE COLUNA, CAPACIDADE 400 KG, COM MOTO FREIO, MOTOR TRIFÁSICO DE 1,25 CV - MANUTENÇÃO. AF_03/2016</t>
  </si>
  <si>
    <t>93280</t>
  </si>
  <si>
    <t>GUINCHO ELÉTRICO DE COLUNA, CAPACIDADE 400 KG, COM MOTO FREIO, MOTOR TRIFÁSICO DE 1,25 CV - MATERIAIS NA OPERAÇÃO. AF_03/2016</t>
  </si>
  <si>
    <t>88387 - MISTURADOR DE ARGAMASSA, EIXO HORIZONTAL, CAPACIDADE DE MISTURA 300 KG, MOTOR ELÉTRICO POTÊNCIA 5 CV - DEPRECIAÇÃO. AF_06/2014 (H)</t>
  </si>
  <si>
    <t>00037544</t>
  </si>
  <si>
    <t>MISTURADOR DE ARGAMASSA, EIXO HORIZONTAL, CAPACIDADE DE MISTURA 300 KG, MOTOR ELETRICO TRIFASICO 220/380 V, POTENCIA 5 CV</t>
  </si>
  <si>
    <t>88389 - MISTURADOR DE ARGAMASSA, EIXO HORIZONTAL, CAPACIDADE DE MISTURA 300 KG, MOTOR ELÉTRICO POTÊNCIA 5 CV - JUROS. AF_06/2014 (H)</t>
  </si>
  <si>
    <t>88392 - MISTURADOR DE ARGAMASSA, EIXO HORIZONTAL, CAPACIDADE DE MISTURA 300 KG, MOTOR ELÉTRICO POTÊNCIA 5 CV - CHI DIURNO. AF_06/2014 (CHI)</t>
  </si>
  <si>
    <t>88387</t>
  </si>
  <si>
    <t>MISTURADOR DE ARGAMASSA, EIXO HORIZONTAL, CAPACIDADE DE MISTURA 300 KG, MOTOR ELÉTRICO POTÊNCIA 5 CV - DEPRECIAÇÃO. AF_06/2014</t>
  </si>
  <si>
    <t>88389</t>
  </si>
  <si>
    <t>MISTURADOR DE ARGAMASSA, EIXO HORIZONTAL, CAPACIDADE DE MISTURA 300 KG, MOTOR ELÉTRICO POTÊNCIA 5 CV - JUROS. AF_06/2014</t>
  </si>
  <si>
    <t>88390 - MISTURADOR DE ARGAMASSA, EIXO HORIZONTAL, CAPACIDADE DE MISTURA 300 KG, MOTOR ELÉTRICO POTÊNCIA 5 CV - MANUTENÇÃO. AF_06/2014 (H)</t>
  </si>
  <si>
    <t>88391 - MISTURADOR DE ARGAMASSA, EIXO HORIZONTAL, CAPACIDADE DE MISTURA 300 KG, MOTOR ELÉTRICO POTÊNCIA 5 CV - MATERIAIS NA OPERAÇÃO. AF_06/2014 (H)</t>
  </si>
  <si>
    <t>88386 - MISTURADOR DE ARGAMASSA, EIXO HORIZONTAL, CAPACIDADE DE MISTURA 300 KG, MOTOR ELÉTRICO POTÊNCIA 5 CV - CHP DIURNO. AF_06/2014 (CHP)</t>
  </si>
  <si>
    <t>88390</t>
  </si>
  <si>
    <t>MISTURADOR DE ARGAMASSA, EIXO HORIZONTAL, CAPACIDADE DE MISTURA 300 KG, MOTOR ELÉTRICO POTÊNCIA 5 CV - MANUTENÇÃO. AF_06/2014</t>
  </si>
  <si>
    <t>88391</t>
  </si>
  <si>
    <t>MISTURADOR DE ARGAMASSA, EIXO HORIZONTAL, CAPACIDADE DE MISTURA 300 KG, MOTOR ELÉTRICO POTÊNCIA 5 CV - MATERIAIS NA OPERAÇÃO. AF_06/2014</t>
  </si>
  <si>
    <t>87337 - ARGAMASSA TRAÇO 1:2:9 (EM VOLUME DE CIMENTO, CAL E AREIA MÉDIA ÚMIDA) PARA EMBOÇO/MASSA ÚNICA/ASSENTAMENTO DE ALVENARIA DE VEDAÇÃO, PREPARO MECÂNICO COM MISTURADOR DE EIXO HORIZONTAL DE 300 KG. AF_08/2019 (M3)</t>
  </si>
  <si>
    <t>00000370</t>
  </si>
  <si>
    <t>AREIA MEDIA - POSTO JAZIDA/FORNECEDOR (RETIRADO NA JAZIDA, SEM TRANSPORTE)</t>
  </si>
  <si>
    <t>00001106</t>
  </si>
  <si>
    <t>CAL HIDRATADA CH-I PARA ARGAMASSAS</t>
  </si>
  <si>
    <t>00037666</t>
  </si>
  <si>
    <t>OPERADOR DE BETONEIRA ESTACIONARIA / MISTURADOR</t>
  </si>
  <si>
    <t>88392</t>
  </si>
  <si>
    <t>MISTURADOR DE ARGAMASSA, EIXO HORIZONTAL, CAPACIDADE DE MISTURA 300 KG, MOTOR ELÉTRICO POTÊNCIA 5 CV - CHI DIURNO. AF_06/2014</t>
  </si>
  <si>
    <t>88386</t>
  </si>
  <si>
    <t>MISTURADOR DE ARGAMASSA, EIXO HORIZONTAL, CAPACIDADE DE MISTURA 300 KG, MOTOR ELÉTRICO POTÊNCIA 5 CV - CHP DIURNO. AF_06/2014</t>
  </si>
  <si>
    <t>88826 - BETONEIRA CAPACIDADE NOMINAL DE 400 L, CAPACIDADE DE MISTURA 280 L, MOTOR ELÉTRICO TRIFÁSICO POTÊNCIA DE 2 CV, SEM CARREGADOR - DEPRECIAÇÃO. AF_10/2014 (H)</t>
  </si>
  <si>
    <t>00010535</t>
  </si>
  <si>
    <t>BETONEIRA CAPACIDADE NOMINAL 400 L, CAPACIDADE DE MISTURA  280 L, MOTOR ELETRICO TRIFASICO 220/380 V POTENCIA 2 CV, SEM CARREGADOR</t>
  </si>
  <si>
    <t>88827 - BETONEIRA CAPACIDADE NOMINAL DE 400 L, CAPACIDADE DE MISTURA 280 L, MOTOR ELÉTRICO TRIFÁSICO POTÊNCIA DE 2 CV, SEM CARREGADOR - JUROS. AF_10/2014 (H)</t>
  </si>
  <si>
    <t>88831 - BETONEIRA CAPACIDADE NOMINAL DE 400 L, CAPACIDADE DE MISTURA 280 L, MOTOR ELÉTRICO TRIFÁSICO POTÊNCIA DE 2 CV, SEM CARREGADOR - CHI DIURNO. AF_10/2014 (CHI)</t>
  </si>
  <si>
    <t>88826</t>
  </si>
  <si>
    <t>BETONEIRA CAPACIDADE NOMINAL DE 400 L, CAPACIDADE DE MISTURA 280 L, MOTOR ELÉTRICO TRIFÁSICO POTÊNCIA DE 2 CV, SEM CARREGADOR - DEPRECIAÇÃO. AF_10/2014</t>
  </si>
  <si>
    <t>88827</t>
  </si>
  <si>
    <t>BETONEIRA CAPACIDADE NOMINAL DE 400 L, CAPACIDADE DE MISTURA 280 L, MOTOR ELÉTRICO TRIFÁSICO POTÊNCIA DE 2 CV, SEM CARREGADOR - JUROS. AF_10/2014</t>
  </si>
  <si>
    <t>88828 - BETONEIRA CAPACIDADE NOMINAL DE 400 L, CAPACIDADE DE MISTURA 280 L, MOTOR ELÉTRICO TRIFÁSICO POTÊNCIA DE 2 CV, SEM CARREGADOR - MANUTENÇÃO. AF_10/2014 (H)</t>
  </si>
  <si>
    <t>88829 - BETONEIRA CAPACIDADE NOMINAL DE 400 L, CAPACIDADE DE MISTURA 280 L, MOTOR ELÉTRICO TRIFÁSICO POTÊNCIA DE 2 CV, SEM CARREGADOR - MATERIAIS NA OPERAÇÃO. AF_10/2014 (H)</t>
  </si>
  <si>
    <t>88830 - BETONEIRA CAPACIDADE NOMINAL DE 400 L, CAPACIDADE DE MISTURA 280 L, MOTOR ELÉTRICO TRIFÁSICO POTÊNCIA DE 2 CV, SEM CARREGADOR - CHP DIURNO. AF_10/2014 (CHP)</t>
  </si>
  <si>
    <t>88828</t>
  </si>
  <si>
    <t>BETONEIRA CAPACIDADE NOMINAL DE 400 L, CAPACIDADE DE MISTURA 280 L, MOTOR ELÉTRICO TRIFÁSICO POTÊNCIA DE 2 CV, SEM CARREGADOR - MANUTENÇÃO. AF_10/2014</t>
  </si>
  <si>
    <t>88829</t>
  </si>
  <si>
    <t>BETONEIRA CAPACIDADE NOMINAL DE 400 L, CAPACIDADE DE MISTURA 280 L, MOTOR ELÉTRICO TRIFÁSICO POTÊNCIA DE 2 CV, SEM CARREGADOR - MATERIAIS NA OPERAÇÃO. AF_10/2014</t>
  </si>
  <si>
    <t>87292 - ARGAMASSA TRAÇO 1:2:8 (EM VOLUME DE CIMENTO, CAL E AREIA MÉDIA ÚMIDA) PARA EMBOÇO/MASSA ÚNICA/ASSENTAMENTO DE ALVENARIA DE VEDAÇÃO, PREPARO MECÂNICO COM BETONEIRA 400 L. AF_08/2019 (M3)</t>
  </si>
  <si>
    <t>88831</t>
  </si>
  <si>
    <t>BETONEIRA CAPACIDADE NOMINAL DE 400 L, CAPACIDADE DE MISTURA 280 L, MOTOR ELÉTRICO TRIFÁSICO POTÊNCIA DE 2 CV, SEM CARREGADOR - CHI DIURNO. AF_10/2014</t>
  </si>
  <si>
    <t>88830</t>
  </si>
  <si>
    <t>BETONEIRA CAPACIDADE NOMINAL DE 400 L, CAPACIDADE DE MISTURA 280 L, MOTOR ELÉTRICO TRIFÁSICO POTÊNCIA DE 2 CV, SEM CARREGADOR - CHP DIURNO. AF_10/2014</t>
  </si>
  <si>
    <t>87519 - ALVENARIA DE VEDAÇÃO DE BLOCOS CERÂMICOS FURADOS NA HORIZONTAL DE 9X19X19CM (ESPESSURA 9CM) DE PAREDES COM ÁREA LÍQUIDA MAIOR OU IGUAL A 6M² COM VÃOS E ARGAMASSA DE ASSENTAMENTO COM PREPARO EM BETONEIRA. AF_06/2014 (M2)</t>
  </si>
  <si>
    <t>00007266</t>
  </si>
  <si>
    <t>BLOCO CERAMICO / TIJOLO VAZADO PARA ALVENARIA DE VEDACAO, 8 FUROS NA HORIZONTAL, 9 X 19 X 19 CM (L X A X C)</t>
  </si>
  <si>
    <t>00037395</t>
  </si>
  <si>
    <t>PINO DE ACO COM FURO, HASTE = 27 MM (ACAO DIRETA)</t>
  </si>
  <si>
    <t>00034557</t>
  </si>
  <si>
    <t>TELA DE ACO SOLDADA GALVANIZADA/ZINCADA PARA ALVENARIA, FIO D = *1,20 A 1,70* MM, MALHA 15 X 15 MM, (C X L) *50 X 7,5* CM</t>
  </si>
  <si>
    <t>87292</t>
  </si>
  <si>
    <t>ARGAMASSA TRAÇO 1:2:8 (EM VOLUME DE CIMENTO, CAL E AREIA MÉDIA ÚMIDA) PARA EMBOÇO/MASSA ÚNICA/ASSENTAMENTO DE ALVENARIA DE VEDAÇÃO, PREPARO MECÂNICO COM BETONEIRA 400 L. AF_08/2019</t>
  </si>
  <si>
    <t>87503 - ALVENARIA DE VEDAÇÃO DE BLOCOS CERÂMICOS FURADOS NA HORIZONTAL DE 9X19X19CM (ESPESSURA 9CM) DE PAREDES COM ÁREA LÍQUIDA MAIOR OU IGUAL A 6M² SEM VÃOS E ARGAMASSA DE ASSENTAMENTO COM PREPARO EM BETONEIRA. AF_06/2014 (M2)</t>
  </si>
  <si>
    <t>87511 - ALVENARIA DE VEDAÇÃO DE BLOCOS CERÂMICOS FURADOS NA HORIZONTAL DE 9X19X19CM (ESPESSURA 9CM) DE PAREDES COM ÁREA LÍQUIDA MENOR QUE 6M² COM VÃOS E ARGAMASSA DE ASSENTAMENTO COM PREPARO EM BETONEIRA. AF_06/2014 (M2)</t>
  </si>
  <si>
    <t>87495 - ALVENARIA DE VEDAÇÃO DE BLOCOS CERÂMICOS FURADOS NA HORIZONTAL DE 9X19X19CM (ESPESSURA 9CM) DE PAREDES COM ÁREA LÍQUIDA MENOR QUE 6M² SEM VÃOS E ARGAMASSA DE ASSENTAMENTO COM PREPARO EM BETONEIRA. AF_06/2014 (M2)</t>
  </si>
  <si>
    <t>87377 - ARGAMASSA TRAÇO 1:3 (EM VOLUME DE CIMENTO E AREIA GROSSA ÚMIDA) PARA CHAPISCO CONVENCIONAL, PREPARO MANUAL. AF_08/2019 (M3)</t>
  </si>
  <si>
    <t>00000367</t>
  </si>
  <si>
    <t>AREIA GROSSA - POSTO JAZIDA/FORNECEDOR (RETIRADO NA JAZIDA, SEM TRANSPORTE)</t>
  </si>
  <si>
    <t>87369 - ARGAMASSA TRAÇO 1:2:8 (EM VOLUME DE CIMENTO, CAL E AREIA MÉDIA ÚMIDA) PARA EMBOÇO/MASSA ÚNICA/ASSENTAMENTO DE ALVENARIA DE VEDAÇÃO, PREPARO MANUAL. AF_08/2019 (M3)</t>
  </si>
  <si>
    <t>95324 - CURSO DE CAPACITAÇÃO PARA AZULEJISTA OU LADRILHISTA (ENCARGOS COMPLEMENTARES) - HORISTA (H)</t>
  </si>
  <si>
    <t>00004760</t>
  </si>
  <si>
    <t>AZULEJISTA OU LADRILHEIRO (HORISTA)</t>
  </si>
  <si>
    <t>88256 - AZULEJISTA OU LADRILHISTA COM ENCARGOS COMPLEMENTARES (H)</t>
  </si>
  <si>
    <t>00037370</t>
  </si>
  <si>
    <t>ALIMENTACAO - HORISTA (COLETADO CAIXA)</t>
  </si>
  <si>
    <t>00043489</t>
  </si>
  <si>
    <t>EPI - FAMILIA PEDREIRO - HORISTA (ENCARGOS COMPLEMENTARES - COLETADO CAIXA)</t>
  </si>
  <si>
    <t>00037372</t>
  </si>
  <si>
    <t>EXAMES - HORISTA (COLETADO CAIXA)</t>
  </si>
  <si>
    <t>00043465</t>
  </si>
  <si>
    <t>FERRAMENTAS - FAMILIA PEDREIRO - HORISTA (ENCARGOS COMPLEMENTARES - COLETADO CAIXA)</t>
  </si>
  <si>
    <t>00037373</t>
  </si>
  <si>
    <t>SEGURO - HORISTA (COLETADO CAIXA)</t>
  </si>
  <si>
    <t>00037371</t>
  </si>
  <si>
    <t>TRANSPORTE - HORISTA (COLETADO CAIXA)</t>
  </si>
  <si>
    <t>95324</t>
  </si>
  <si>
    <t>CURSO DE CAPACITAÇÃO PARA AZULEJISTA OU LADRILHISTA (ENCARGOS COMPLEMENTARES) - HORISTA</t>
  </si>
  <si>
    <t>95260 - COMPACTADOR DE SOLOS DE PERCUSÃO (SOQUETE) COM MOTOR A GASOLINA, POTÊNCIA 3 CV - DEPRECIAÇÃO. AF_09/2016 (H)</t>
  </si>
  <si>
    <t>00011281</t>
  </si>
  <si>
    <t>COMPACTADOR DE SOLO A PERCUSSAO (SOQUETE), COM MOTOR GASOLINA DE 4 TEMPOS, PESO ENTRE 55 E 65 KG, FORCA DE IMPACTO DE 1.000 A 1.500 KGF, FREQUENCIA DE 600 A 700 GOLPES POR MINUTO, VELOCIDADE DE TRABALHO ENTRE 10 E 15 M/MIN, POTENCIA ENTRE 2,00 E 3,00 HP</t>
  </si>
  <si>
    <t>95261 - COMPACTADOR DE SOLOS DE PERCUSÃO (SOQUETE) COM MOTOR A GASOLINA, POTÊNCIA 3 CV - JUROS. AF_09/2016 (H)</t>
  </si>
  <si>
    <t>00011616</t>
  </si>
  <si>
    <t>MARTELO DEMOLIDOR PNEUMATICO MANUAL, PADRAO, PESO DE 32 KG</t>
  </si>
  <si>
    <t>95265 - COMPACTADOR DE SOLOS DE PERCUSÃO (SOQUETE) COM MOTOR A GASOLINA, POTÊNCIA 3 CV - CHI DIURNO. AF_09/2016 (CHI)</t>
  </si>
  <si>
    <t>95260</t>
  </si>
  <si>
    <t>COMPACTADOR DE SOLOS DE PERCUSÃO (SOQUETE) COM MOTOR A GASOLINA, POTÊNCIA 3 CV - DEPRECIAÇÃO. AF_09/2016</t>
  </si>
  <si>
    <t>95261</t>
  </si>
  <si>
    <t>COMPACTADOR DE SOLOS DE PERCUSÃO (SOQUETE) COM MOTOR A GASOLINA, POTÊNCIA 3 CV - JUROS. AF_09/2016</t>
  </si>
  <si>
    <t>95262 - COMPACTADOR DE SOLOS DE PERCUSÃO (SOQUETE) COM MOTOR A GASOLINA, POTÊNCIA 3 CV - MANUTENÇÃO. AF_09/2016 (H)</t>
  </si>
  <si>
    <t>95263 - COMPACTADOR DE SOLOS DE PERCUSÃO (SOQUETE) COM MOTOR A GASOLINA, POTÊNCIA 3 CV - MATERIAIS NA OPERAÇÃO. AF_09/2016 (H)</t>
  </si>
  <si>
    <t>00004222</t>
  </si>
  <si>
    <t>GASOLINA COMUM</t>
  </si>
  <si>
    <t>95264 - COMPACTADOR DE SOLOS DE PERCUSÃO (SOQUETE) COM MOTOR A GASOLINA, POTÊNCIA 3 CV - CHP DIURNO. AF_09/2016 (CHP)</t>
  </si>
  <si>
    <t>95262</t>
  </si>
  <si>
    <t>COMPACTADOR DE SOLOS DE PERCUSÃO (SOQUETE) COM MOTOR A GASOLINA, POTÊNCIA 3 CV - MANUTENÇÃO. AF_09/2016</t>
  </si>
  <si>
    <t>95263</t>
  </si>
  <si>
    <t>COMPACTADOR DE SOLOS DE PERCUSÃO (SOQUETE) COM MOTOR A GASOLINA, POTÊNCIA 3 CV - MATERIAIS NA OPERAÇÃO. AF_09/2016</t>
  </si>
  <si>
    <t>I00158</t>
  </si>
  <si>
    <t>I10585</t>
  </si>
  <si>
    <t>I12893S</t>
  </si>
  <si>
    <t>I12894S</t>
  </si>
  <si>
    <t>I12895S</t>
  </si>
  <si>
    <t>I10492</t>
  </si>
  <si>
    <t>I00941</t>
  </si>
  <si>
    <t>I12892S</t>
  </si>
  <si>
    <t>I01651</t>
  </si>
  <si>
    <t>I10596</t>
  </si>
  <si>
    <t>I10599</t>
  </si>
  <si>
    <t>I10586</t>
  </si>
  <si>
    <t>I02378</t>
  </si>
  <si>
    <t>I10517</t>
  </si>
  <si>
    <t>I10761</t>
  </si>
  <si>
    <t>I10362</t>
  </si>
  <si>
    <t>I02711S</t>
  </si>
  <si>
    <t>I04729</t>
  </si>
  <si>
    <t>I10788</t>
  </si>
  <si>
    <t>I04728</t>
  </si>
  <si>
    <t>I00081</t>
  </si>
  <si>
    <t>I43132S</t>
  </si>
  <si>
    <t>I39017S</t>
  </si>
  <si>
    <t>I39315S</t>
  </si>
  <si>
    <t>S10555</t>
  </si>
  <si>
    <t>I00367S</t>
  </si>
  <si>
    <t>I01379S</t>
  </si>
  <si>
    <t>I04718S</t>
  </si>
  <si>
    <t>I11248</t>
  </si>
  <si>
    <t>I11249</t>
  </si>
  <si>
    <t>I10579</t>
  </si>
  <si>
    <t>I10578</t>
  </si>
  <si>
    <t>I11244</t>
  </si>
  <si>
    <t>I10577</t>
  </si>
  <si>
    <t>I04722</t>
  </si>
  <si>
    <t>I04174</t>
  </si>
  <si>
    <t>I11245</t>
  </si>
  <si>
    <t>I11246</t>
  </si>
  <si>
    <t>I11264</t>
  </si>
  <si>
    <t>I11265</t>
  </si>
  <si>
    <t>I11243</t>
  </si>
  <si>
    <t>I10789</t>
  </si>
  <si>
    <t>I10790</t>
  </si>
  <si>
    <t>I10282</t>
  </si>
  <si>
    <t>I11247</t>
  </si>
  <si>
    <t>S10550</t>
  </si>
  <si>
    <t>S03429</t>
  </si>
  <si>
    <t>S07692</t>
  </si>
  <si>
    <t>I11272</t>
  </si>
  <si>
    <t>I11275</t>
  </si>
  <si>
    <t>I11277</t>
  </si>
  <si>
    <t>I11276</t>
  </si>
  <si>
    <t>I11278</t>
  </si>
  <si>
    <t>I11279</t>
  </si>
  <si>
    <t>I11281</t>
  </si>
  <si>
    <t>I11284</t>
  </si>
  <si>
    <t>I11280</t>
  </si>
  <si>
    <t>I11282</t>
  </si>
  <si>
    <t>I11273</t>
  </si>
  <si>
    <t>I11285</t>
  </si>
  <si>
    <t>I11274</t>
  </si>
  <si>
    <t>I11286</t>
  </si>
  <si>
    <t>I11270</t>
  </si>
  <si>
    <t>I11283</t>
  </si>
  <si>
    <t>I11271</t>
  </si>
  <si>
    <t>I00560S</t>
  </si>
  <si>
    <t>I00262</t>
  </si>
  <si>
    <t>I10997S</t>
  </si>
  <si>
    <t>00006160</t>
  </si>
  <si>
    <t>SOLDADOR (HORISTA)</t>
  </si>
  <si>
    <t>S10603</t>
  </si>
  <si>
    <t>I43130S</t>
  </si>
  <si>
    <t>I00630</t>
  </si>
  <si>
    <t>I02692S</t>
  </si>
  <si>
    <t>I01569</t>
  </si>
  <si>
    <t>I05067S</t>
  </si>
  <si>
    <t>I04509S</t>
  </si>
  <si>
    <t>I01106S</t>
  </si>
  <si>
    <t>I02212</t>
  </si>
  <si>
    <t>S03308</t>
  </si>
  <si>
    <t>I00370S</t>
  </si>
  <si>
    <t>S01903</t>
  </si>
  <si>
    <t>S00125</t>
  </si>
  <si>
    <t>88626 - ARGAMASSA TRAÇO 1:0,5:4,5 (EM VOLUME DE CIMENTO, CAL E AREIA MÉDIA ÚMIDA), PREPARO MECÂNICO COM BETONEIRA 400 L. AF_08/2019 (M3)</t>
  </si>
  <si>
    <t>95338 - CURSO DE CAPACITAÇÃO PARA IMPERMEABILIZADOR (ENCARGOS COMPLEMENTARES) - HORISTA (H)</t>
  </si>
  <si>
    <t>00012873</t>
  </si>
  <si>
    <t>IMPERMEABILIZADOR (HORISTA)</t>
  </si>
  <si>
    <t>88270 - IMPERMEABILIZADOR COM ENCARGOS COMPLEMENTARES (H)</t>
  </si>
  <si>
    <t>95338</t>
  </si>
  <si>
    <t>CURSO DE CAPACITAÇÃO PARA IMPERMEABILIZADOR (ENCARGOS COMPLEMENTARES) - HORISTA</t>
  </si>
  <si>
    <t>87298 - ARGAMASSA TRAÇO 1:3 (EM VOLUME DE CIMENTO E AREIA MÉDIA ÚMIDA) PARA CONTRAPISO, PREPARO MECÂNICO COM BETONEIRA 400 L. AF_08/2019 (M3)</t>
  </si>
  <si>
    <t>87372 - ARGAMASSA TRAÇO 1:3 (EM VOLUME DE CIMENTO E AREIA MÉDIA ÚMIDA) PARA CONTRAPISO, PREPARO MANUAL. AF_08/2019 (M3)</t>
  </si>
  <si>
    <t>90582 - VIBRADOR DE IMERSÃO, DIÂMETRO DE PONTEIRA 45MM, MOTOR ELÉTRICO TRIFÁSICO POTÊNCIA DE 2 CV - DEPRECIAÇÃO. AF_06/2015 (H)</t>
  </si>
  <si>
    <t>00013896</t>
  </si>
  <si>
    <t>VIBRADOR DE IMERSAO, DIAMETRO DA PONTEIRA DE *45* MM, COM MOTOR ELETRICO TRIFASICO DE 2 HP (2 CV)</t>
  </si>
  <si>
    <t>90583 - VIBRADOR DE IMERSÃO, DIÂMETRO DE PONTEIRA 45MM, MOTOR ELÉTRICO TRIFÁSICO POTÊNCIA DE 2 CV - JUROS. AF_06/2015 (H)</t>
  </si>
  <si>
    <t>90587 - VIBRADOR DE IMERSÃO, DIÂMETRO DE PONTEIRA 45MM, MOTOR ELÉTRICO TRIFÁSICO POTÊNCIA DE 2 CV - CHI DIURNO. AF_06/2015 (CHI)</t>
  </si>
  <si>
    <t>90582</t>
  </si>
  <si>
    <t>VIBRADOR DE IMERSÃO, DIÂMETRO DE PONTEIRA 45MM, MOTOR ELÉTRICO TRIFÁSICO POTÊNCIA DE 2 CV - DEPRECIAÇÃO. AF_06/2015</t>
  </si>
  <si>
    <t>90583</t>
  </si>
  <si>
    <t>VIBRADOR DE IMERSÃO, DIÂMETRO DE PONTEIRA 45MM, MOTOR ELÉTRICO TRIFÁSICO POTÊNCIA DE 2 CV - JUROS. AF_06/2015</t>
  </si>
  <si>
    <t>90584 - VIBRADOR DE IMERSÃO, DIÂMETRO DE PONTEIRA 45MM, MOTOR ELÉTRICO TRIFÁSICO POTÊNCIA DE 2 CV - MANUTENÇÃO. AF_06/2015 (H)</t>
  </si>
  <si>
    <t>90585 - VIBRADOR DE IMERSÃO, DIÂMETRO DE PONTEIRA 45MM, MOTOR ELÉTRICO TRIFÁSICO POTÊNCIA DE 2 CV - MATERIAIS NA OPERAÇÃO. AF_06/2015 (H)</t>
  </si>
  <si>
    <t>90586 - VIBRADOR DE IMERSÃO, DIÂMETRO DE PONTEIRA 45MM, MOTOR ELÉTRICO TRIFÁSICO POTÊNCIA DE 2 CV - CHP DIURNO. AF_06/2015 (CHP)</t>
  </si>
  <si>
    <t>90584</t>
  </si>
  <si>
    <t>VIBRADOR DE IMERSÃO, DIÂMETRO DE PONTEIRA 45MM, MOTOR ELÉTRICO TRIFÁSICO POTÊNCIA DE 2 CV - MANUTENÇÃO. AF_06/2015</t>
  </si>
  <si>
    <t>90585</t>
  </si>
  <si>
    <t>VIBRADOR DE IMERSÃO, DIÂMETRO DE PONTEIRA 45MM, MOTOR ELÉTRICO TRIFÁSICO POTÊNCIA DE 2 CV - MATERIAIS NA OPERAÇÃO. AF_06/2015</t>
  </si>
  <si>
    <t>88629 - ARGAMASSA TRAÇO 1:3 (EM VOLUME DE CIMENTO E AREIA MÉDIA ÚMIDA), PREPARO MANUAL. AF_08/2019 (M3)</t>
  </si>
  <si>
    <t>102183 - PORTA PIVOTANTE DE VIDRO TEMPERADO, 2 FOLHAS DE 90X210 CM, ESPESSURA DE 10MM, INCLUSIVE ACESSÓRIOS. AF_01/2021 (UN)</t>
  </si>
  <si>
    <t>00003104</t>
  </si>
  <si>
    <t>CONJ. DE FERRAGENS PARA PORTA DE VIDRO TEMPERADO, EM ZAMAC CROMADO, CONTEMPLANDO DOBRADICA INF., DOBRADICA SUP., PIVO PARA DOBRADICA INF., PIVO PARA DOBRADICA SUP., FECHADURA CENTRAL EM ZAMC. CROMADO, CONTRA FECHADURA DE PRESSAO</t>
  </si>
  <si>
    <t>00005031</t>
  </si>
  <si>
    <t>VIDRO TEMPERADO INCOLOR PARA PORTA DE ABRIR, E = 10 MM (SEM FERRAGENS E SEM COLOCACAO)</t>
  </si>
  <si>
    <t>102182 - PORTA PIVOTANTE DE VIDRO TEMPERADO, 90X210 CM, ESPESSURA 10 MM, INCLUSIVE ACESSÓRIOS. AF_01/2021 (UN)</t>
  </si>
  <si>
    <t>91926 - CABO DE COBRE FLEXÍVEL ISOLADO, 2,5 MM², ANTI-CHAMA 450/750 V, PARA CIRCUITOS TERMINAIS - FORNECIMENTO E INSTALAÇÃO. AF_12/2015 (M)</t>
  </si>
  <si>
    <t>00001014</t>
  </si>
  <si>
    <t>CABO DE COBRE, FLEXIVEL, CLASSE 4 OU 5, ISOLACAO EM PVC/A, ANTICHAMA BWF-B, 1 CONDUTOR, 450/750 V, SECAO NOMINAL 2,5 MM2</t>
  </si>
  <si>
    <t>91937 - CAIXA OCTOGONAL 3" X 3", PVC, INSTALADA EM LAJE - FORNECIMENTO E INSTALAÇÃO. AF_12/2015 (UN)</t>
  </si>
  <si>
    <t>00001871</t>
  </si>
  <si>
    <t>CAIXA OCTOGONAL DE FUNDO MOVEL, EM PVC, DE 3" X 3", PARA ELETRODUTO FLEXIVEL CORRUGADO</t>
  </si>
  <si>
    <t>91940 - CAIXA RETANGULAR 4" X 2" MÉDIA (1,30 M DO PISO), PVC, INSTALADA EM PAREDE - FORNECIMENTO E INSTALAÇÃO. AF_12/2015 (UN)</t>
  </si>
  <si>
    <t>00001872</t>
  </si>
  <si>
    <t>CAIXA DE PASSAGEM, EM PVC, DE 4" X 2", PARA ELETRODUTO FLEXIVEL CORRUGADO</t>
  </si>
  <si>
    <t>90466 - CHUMBAMENTO LINEAR EM ALVENARIA PARA RAMAIS/DISTRIBUIÇÃO COM DIÂMETROS MENORES OU IGUAIS A 40 MM. AF_05/2015 (M)</t>
  </si>
  <si>
    <t>91842 - ELETRODUTO FLEXÍVEL CORRUGADO, PVC, DN 20 MM (1/2"), PARA CIRCUITOS TERMINAIS, INSTALADO EM LAJE - FORNECIMENTO E INSTALAÇÃO. AF_12/2015 (M)</t>
  </si>
  <si>
    <t>00043132</t>
  </si>
  <si>
    <t>ARAME RECOZIDO 16 BWG, D = 1,65 MM (0,016 KG/M) OU 18 BWG, D = 1,25 MM (0,01 KG/M)</t>
  </si>
  <si>
    <t>00002689</t>
  </si>
  <si>
    <t>ELETRODUTO PVC FLEXIVEL CORRUGADO, COR AMARELA, DE 20 MM</t>
  </si>
  <si>
    <t>91852 - ELETRODUTO FLEXÍVEL CORRUGADO, PVC, DN 20 MM (1/2"), PARA CIRCUITOS TERMINAIS, INSTALADO EM PAREDE - FORNECIMENTO E INSTALAÇÃO. AF_12/2015 (M)</t>
  </si>
  <si>
    <t>90456 - QUEBRA EM ALVENARIA PARA INSTALAÇÃO DE CAIXA DE TOMADA (4X4 OU 4X2). AF_05/2015 (UN)</t>
  </si>
  <si>
    <t>90447 - RASGO EM ALVENARIA PARA ELETRODUTOS COM DIAMETROS MENORES OU IGUAIS A 40 MM. AF_05/2015 (M)</t>
  </si>
  <si>
    <t>91946 - SUPORTE PARAFUSADO COM PLACA DE ENCAIXE 4" X 2" MÉDIO (1,30 M DO PISO) PARA PONTO ELÉTRICO - FORNECIMENTO E INSTALAÇÃO. AF_12/2015 (UN)</t>
  </si>
  <si>
    <t>00038094</t>
  </si>
  <si>
    <t>ESPELHO / PLACA DE 3 POSTOS 4" X 2", PARA INSTALACAO DE TOMADAS E INTERRUPTORES</t>
  </si>
  <si>
    <t>00038099</t>
  </si>
  <si>
    <t>SUPORTE DE FIXACAO PARA ESPELHO / PLACA 4" X 2", PARA 3 MODULOS, PARA INSTALACAO DE TOMADAS E INTERRUPTORES (SOMENTE SUPORTE)</t>
  </si>
  <si>
    <t>92002 - TOMADA MÉDIA DE EMBUTIR (2 MÓDULOS), 2P+T 10 A, SEM SUPORTE E SEM PLACA - FORNECIMENTO E INSTALAÇÃO. AF_12/2015 (UN)</t>
  </si>
  <si>
    <t>00038101</t>
  </si>
  <si>
    <t>TOMADA 2P+T 10A, 250V  (APENAS MODULO)</t>
  </si>
  <si>
    <t>92004 - TOMADA MÉDIA DE EMBUTIR (2 MÓDULOS), 2P+T 10 A, INCLUINDO SUPORTE E PLACA - FORNECIMENTO E INSTALAÇÃO. AF_12/2015 (UN)</t>
  </si>
  <si>
    <t>91946</t>
  </si>
  <si>
    <t>SUPORTE PARAFUSADO COM PLACA DE ENCAIXE 4" X 2" MÉDIO (1,30 M DO PISO) PARA PONTO ELÉTRICO - FORNECIMENTO E INSTALAÇÃO. AF_12/2015</t>
  </si>
  <si>
    <t>92002</t>
  </si>
  <si>
    <t>TOMADA MÉDIA DE EMBUTIR (2 MÓDULOS), 2P+T 10 A, SEM SUPORTE E SEM PLACA - FORNECIMENTO E INSTALAÇÃO. AF_12/2015</t>
  </si>
  <si>
    <t>91995 - TOMADA MÉDIA DE EMBUTIR (1 MÓDULO), 2P+T 20 A, SEM SUPORTE E SEM PLACA - FORNECIMENTO E INSTALAÇÃO. AF_12/2015 (UN)</t>
  </si>
  <si>
    <t>00038102</t>
  </si>
  <si>
    <t>TOMADA 2P+T 20A, 250V  (APENAS MODULO)</t>
  </si>
  <si>
    <t>91997 - TOMADA MÉDIA DE EMBUTIR (1 MÓDULO), 2P+T 20 A, INCLUINDO SUPORTE E PLACA - FORNECIMENTO E INSTALAÇÃO. AF_12/2015 (UN)</t>
  </si>
  <si>
    <t>91995</t>
  </si>
  <si>
    <t>TOMADA MÉDIA DE EMBUTIR (1 MÓDULO), 2P+T 20 A, SEM SUPORTE E SEM PLACA - FORNECIMENTO E INSTALAÇÃO. AF_12/2015</t>
  </si>
  <si>
    <t>I11240</t>
  </si>
  <si>
    <t>I11241</t>
  </si>
  <si>
    <t>I11242</t>
  </si>
  <si>
    <t>I002417</t>
  </si>
  <si>
    <t>DISPOSITIVO DIF.RESIDUAL DR ALTA SENS. TETRAP.125A SDR4125003 STECK</t>
  </si>
  <si>
    <t>91173 - FIXAÇÃO DE TUBOS VERTICAIS DE PPR DIÂMETROS MENORES OU IGUAIS A 40 MM COM ABRAÇADEIRA METÁLICA RÍGIDA TIPO D 1/2", FIXADA EM PERFILADO EM ALVENARIA. AF_05/2015 (M)</t>
  </si>
  <si>
    <t>00000392</t>
  </si>
  <si>
    <t>ABRACADEIRA EM ACO PARA AMARRACAO DE ELETRODUTOS, TIPO D, COM 1/2" E PARAFUSO DE FIXACAO</t>
  </si>
  <si>
    <t>96984 - ELETRODUTO PVC 40MM (1 ¼ ) PARA SPDA - FORNECIMENTO E INSTALAÇÃO. AF_12/2017 (UN)</t>
  </si>
  <si>
    <t>00012070</t>
  </si>
  <si>
    <t>ELETRODUTO DE PVC RIGIDO SOLDAVEL, CLASSE B, DE 40 MM</t>
  </si>
  <si>
    <t>91173</t>
  </si>
  <si>
    <t>FIXAÇÃO DE TUBOS VERTICAIS DE PPR DIÂMETROS MENORES OU IGUAIS A 40 MM COM ABRAÇADEIRA METÁLICA RÍGIDA TIPO D 1/2", FIXADA EM PERFILADO EM ALVENARIA. AF_05/2015</t>
  </si>
  <si>
    <t>078051 - SOLDA EXOTERMICA COM MOLDE GTB 16Y (UN)</t>
  </si>
  <si>
    <t>I087547</t>
  </si>
  <si>
    <t>ALICATE PARA MOLDE DE SOLDA EXOTERMICA</t>
  </si>
  <si>
    <t>I071889</t>
  </si>
  <si>
    <t>CARTUCHO EM PO PARA SOLDA EXOTERMICA 90/115/150/250</t>
  </si>
  <si>
    <t>I033225</t>
  </si>
  <si>
    <t>MOLDE P/ SOLDA EXOTERMICA GTB 16Y2</t>
  </si>
  <si>
    <t>I163358</t>
  </si>
  <si>
    <t>PALITO IGNITOR PARA SOLDA EXOTERMICA</t>
  </si>
  <si>
    <t>INS-961867</t>
  </si>
  <si>
    <t>LAVATÓRIO DE LOUÇA BRANCO SUSPENSO, *45 X *35 OU EQUIVALENTE</t>
  </si>
  <si>
    <t>00004351</t>
  </si>
  <si>
    <t>PARAFUSO NIQUELADO 3 1/2" COM ACABAMENTO CROMADO PARA FIXAR PECA SANITARIA, INCLUI PORCA CEGA, ARRUELA E BUCHA DE NYLON TAMANHO S-8</t>
  </si>
  <si>
    <t>94964 - CONCRETO FCK = 20MPA, TRAÇO 1:2,7:3 (EM MASSA SECA DE CIMENTO/ AREIA MÉDIA/ BRITA 1) - PREPARO MECÂNICO COM BETONEIRA 400 L. AF_05/2021 (M3)</t>
  </si>
  <si>
    <t>00004721</t>
  </si>
  <si>
    <t>91941 - CAIXA RETANGULAR 4" X 2" BAIXA (0,30 M DO PISO), PVC, INSTALADA EM PAREDE - FORNECIMENTO E INSTALAÇÃO. AF_12/2015 (UN)</t>
  </si>
  <si>
    <t>88627 - ARGAMASSA TRAÇO 1:0,5:4,5 (EM VOLUME DE CIMENTO, CAL E AREIA MÉDIA ÚMIDA) PARA ASSENTAMENTO DE ALVENARIA, PREPARO MANUAL. AF_08/2019 (M3)</t>
  </si>
  <si>
    <t>053042 - ABERTURA E FECHAMENTO DE RASGOS EM ALVENARIA (M)</t>
  </si>
  <si>
    <t>059436 - CABO UTP CAT. 6 (M)</t>
  </si>
  <si>
    <t>I147815</t>
  </si>
  <si>
    <t>CABO UTP CAT-6 E</t>
  </si>
  <si>
    <t>059451 - CERTIFICAO DE REDE LOGICA CAT. 6 COM EMISSAO DE RELATORIO (UN)</t>
  </si>
  <si>
    <t>I102030</t>
  </si>
  <si>
    <t>CERTIFICACAO DE REDE LOGICA CAT. 6 COM EMISSAO DE RELATORIO</t>
  </si>
  <si>
    <t>067221 - ELETRODUTO PVC RIGIDO ROSCAVEL 3/4" (M)</t>
  </si>
  <si>
    <t>I003348</t>
  </si>
  <si>
    <t>062249 - LOGICA-PERFILADO PERFURADO 38X19 PARA CABOS LOGICOS (M)</t>
  </si>
  <si>
    <t>I014201</t>
  </si>
  <si>
    <t>BUCHA DE NYLON PARA FIXACAO TIPO S6 COM PARAFUSO</t>
  </si>
  <si>
    <t>I005869</t>
  </si>
  <si>
    <t>I003569</t>
  </si>
  <si>
    <t>I043829</t>
  </si>
  <si>
    <t>87367 - ARGAMASSA TRAÇO 1:1:6 (EM VOLUME DE CIMENTO, CAL E AREIA MÉDIA ÚMIDA) PARA EMBOÇO/MASSA ÚNICA/ASSENTAMENTO DE ALVENARIA DE VEDAÇÃO, PREPARO MANUAL. AF_08/2019 (M3)</t>
  </si>
  <si>
    <t>059220 - BLOCO TERMINAL TELEFONICO BLI-10P (UN)</t>
  </si>
  <si>
    <t>I080931</t>
  </si>
  <si>
    <t>BLOCO ENGATE RAPIDO PARA TELEFONIA 10 PARES - 5.64.11</t>
  </si>
  <si>
    <t>I00082</t>
  </si>
  <si>
    <t>I01358S</t>
  </si>
  <si>
    <t>I07258S</t>
  </si>
  <si>
    <t>I024603</t>
  </si>
  <si>
    <t>97669 - ELETRODUTO FLEXÍVEL CORRUGADO, PEAD, DN 90 (3"), PARA REDE ENTERRADA DE DISTRIBUIÇÃO DE ENERGIA ELÉTRICA - FORNECIMENTO E INSTALAÇÃO. AF_12/2021 (M)</t>
  </si>
  <si>
    <t>00002442</t>
  </si>
  <si>
    <t>ELETRODUTO/DUTO PEAD FLEXIVEL PAREDE SIMPLES, CORRUGACAO HELICOIDAL, COR PRETA, SEM ROSCA, DE 3",  PARA CABEAMENTO SUBTERRANEO (NBR 15715)</t>
  </si>
  <si>
    <t>95308 - CURSO DE CAPACITAÇÃO PARA AJUDANTE DE ARMADOR (ENCARGOS COMPLEMENTARES) - HORISTA (H)</t>
  </si>
  <si>
    <t>88238 - AJUDANTE DE ARMADOR COM ENCARGOS COMPLEMENTARES (H)</t>
  </si>
  <si>
    <t>95308</t>
  </si>
  <si>
    <t>CURSO DE CAPACITAÇÃO PARA AJUDANTE DE ARMADOR (ENCARGOS COMPLEMENTARES) - HORISTA</t>
  </si>
  <si>
    <t>95314 - CURSO DE CAPACITAÇÃO PARA ARMADOR (ENCARGOS COMPLEMENTARES) - HORISTA (H)</t>
  </si>
  <si>
    <t>88245 - ARMADOR COM ENCARGOS COMPLEMENTARES (H)</t>
  </si>
  <si>
    <t>95314</t>
  </si>
  <si>
    <t>CURSO DE CAPACITAÇÃO PARA ARMADOR (ENCARGOS COMPLEMENTARES) - HORISTA</t>
  </si>
  <si>
    <t>92800 - CORTE E DOBRA DE AÇO CA-60, DIÂMETRO DE 5,0 MM. AF_06/2022 (KG)</t>
  </si>
  <si>
    <t>00043059</t>
  </si>
  <si>
    <t>ACO CA-60, 4,2 MM, OU 5,0 MM, OU 6,0 MM, OU 7,0 MM, VERGALHAO</t>
  </si>
  <si>
    <t>88238</t>
  </si>
  <si>
    <t>AJUDANTE DE ARMADOR COM ENCARGOS COMPLEMENTARES</t>
  </si>
  <si>
    <t>88245</t>
  </si>
  <si>
    <t>ARMADOR COM ENCARGOS COMPLEMENTARES</t>
  </si>
  <si>
    <t>96543 - ARMAÇÃO DE BLOCO, VIGA BALDRAME E SAPATA UTILIZANDO AÇO CA-60 DE 5 MM - MONTAGEM. AF_06/2017 (KG)</t>
  </si>
  <si>
    <t>00039017</t>
  </si>
  <si>
    <t>ESPACADOR / DISTANCIADOR CIRCULAR COM ENTRADA LATERAL, EM PLASTICO, PARA VERGALHAO *4,2 A 12,5* MM, COBRIMENTO 20 MM</t>
  </si>
  <si>
    <t>92800</t>
  </si>
  <si>
    <t>CORTE E DOBRA DE AÇO CA-60, DIÂMETRO DE 5,0 MM. AF_06/2022</t>
  </si>
  <si>
    <t>92803 - CORTE E DOBRA DE AÇO CA-50, DIÂMETRO DE 10,0 MM. AF_06/2022 (KG)</t>
  </si>
  <si>
    <t>00000034</t>
  </si>
  <si>
    <t>ACO CA-50, 10,0 MM, VERGALHAO</t>
  </si>
  <si>
    <t>96546 - ARMAÇÃO DE BLOCO, VIGA BALDRAME OU SAPATA UTILIZANDO AÇO CA-50 DE 10 MM - MONTAGEM. AF_06/2017 (KG)</t>
  </si>
  <si>
    <t>92803</t>
  </si>
  <si>
    <t>CORTE E DOBRA DE AÇO CA-50, DIÂMETRO DE 10,0 MM. AF_06/2022</t>
  </si>
  <si>
    <t>92801 - CORTE E DOBRA DE AÇO CA-50, DIÂMETRO DE 6,3 MM. AF_06/2022 (KG)</t>
  </si>
  <si>
    <t>00000032</t>
  </si>
  <si>
    <t>ACO CA-50, 6,3 MM, VERGALHAO</t>
  </si>
  <si>
    <t>96544 - ARMAÇÃO DE BLOCO, VIGA BALDRAME OU SAPATA UTILIZANDO AÇO CA-50 DE 6,3 MM - MONTAGEM. AF_06/2017 (KG)</t>
  </si>
  <si>
    <t>92801</t>
  </si>
  <si>
    <t>CORTE E DOBRA DE AÇO CA-50, DIÂMETRO DE 6,3 MM. AF_06/2022</t>
  </si>
  <si>
    <t>95944 - ARMAÇÃO DE ESCADA, DE UMA ESTRUTURA CONVENCIONAL DE CONCRETO ARMADO UTILIZANDO AÇO CA-50 DE 6,3 MM - MONTAGEM. AF_11/2020 (KG)</t>
  </si>
  <si>
    <t>92802 - CORTE E DOBRA DE AÇO CA-50, DIÂMETRO DE 8,0 MM. AF_06/2022 (KG)</t>
  </si>
  <si>
    <t>00000033</t>
  </si>
  <si>
    <t>ACO CA-50, 8,0 MM, VERGALHAO</t>
  </si>
  <si>
    <t>95945 - ARMAÇÃO DE ESCADA, DE UMA ESTRUTURA CONVENCIONAL DE CONCRETO ARMADO UTILIZANDO AÇO CA-50 DE 8,0 MM - MONTAGEM. AF_11/2020 (KG)</t>
  </si>
  <si>
    <t>92802</t>
  </si>
  <si>
    <t>CORTE E DOBRA DE AÇO CA-50, DIÂMETRO DE 8,0 MM. AF_06/2022</t>
  </si>
  <si>
    <t>92769 - ARMAÇÃO DE LAJE DE ESTRUTURA CONVENCIONAL DE CONCRETO ARMADO UTILIZANDO AÇO CA-50 DE 6,3 MM - MONTAGEM. AF_06/2022 (KG)</t>
  </si>
  <si>
    <t>92770 - ARMAÇÃO DE LAJE DE ESTRUTURA CONVENCIONAL DE CONCRETO ARMADO UTILIZANDO AÇO CA-50 DE 8,0 MM - MONTAGEM. AF_06/2022 (KG)</t>
  </si>
  <si>
    <t>92768 - ARMAÇÃO DE LAJE DE ESTRUTURA CONVENCIONAL DE CONCRETO ARMADO UTILIZANDO AÇO CA-60 DE 5,0 MM - MONTAGEM. AF_06/2022 (KG)</t>
  </si>
  <si>
    <t>92762 - ARMAÇÃO DE PILAR OU VIGA DE ESTRUTURA CONVENCIONAL DE CONCRETO ARMADO UTILIZANDO AÇO CA-50 DE 10,0 MM - MONTAGEM. AF_06/2022 (KG)</t>
  </si>
  <si>
    <t>92804 - CORTE E DOBRA DE AÇO CA-50, DIÂMETRO DE 12,5 MM. AF_06/2022 (KG)</t>
  </si>
  <si>
    <t>00043055</t>
  </si>
  <si>
    <t>ACO CA-50, 12,5 MM OU 16,0 MM, VERGALHAO</t>
  </si>
  <si>
    <t>92763 - ARMAÇÃO DE PILAR OU VIGA DE ESTRUTURA CONVENCIONAL DE CONCRETO ARMADO UTILIZANDO AÇO CA-50 DE 12,5 MM - MONTAGEM. AF_06/2022 (KG)</t>
  </si>
  <si>
    <t>92804</t>
  </si>
  <si>
    <t>CORTE E DOBRA DE AÇO CA-50, DIÂMETRO DE 12,5 MM. AF_06/2022</t>
  </si>
  <si>
    <t>92805 - CORTE E DOBRA DE AÇO CA-50, DIÂMETRO DE 16,0 MM. AF_06/2022 (KG)</t>
  </si>
  <si>
    <t>92764 - ARMAÇÃO DE PILAR OU VIGA DE ESTRUTURA CONVENCIONAL DE CONCRETO ARMADO UTILIZANDO AÇO CA-50 DE 16,0 MM - MONTAGEM. AF_06/2022 (KG)</t>
  </si>
  <si>
    <t>92805</t>
  </si>
  <si>
    <t>CORTE E DOBRA DE AÇO CA-50, DIÂMETRO DE 16,0 MM. AF_06/2022</t>
  </si>
  <si>
    <t>92806 - CORTE E DOBRA DE AÇO CA-50, DIÂMETRO DE 20,0 MM. AF_06/2022 (KG)</t>
  </si>
  <si>
    <t>00043056</t>
  </si>
  <si>
    <t>ACO CA-50, 20,0 MM OU 25,0 MM, VERGALHAO</t>
  </si>
  <si>
    <t>92765 - ARMAÇÃO DE PILAR OU VIGA DE ESTRUTURA CONVENCIONAL DE CONCRETO ARMADO UTILIZANDO AÇO CA-50 DE 20,0 MM - MONTAGEM. AF_06/2022 (KG)</t>
  </si>
  <si>
    <t>92806</t>
  </si>
  <si>
    <t>CORTE E DOBRA DE AÇO CA-50, DIÂMETRO DE 20,0 MM. AF_06/2022</t>
  </si>
  <si>
    <t>92798 - CORTE E DOBRA DE AÇO CA-50, DIÂMETRO DE 25,0 MM. AF_06/2022 (KG)</t>
  </si>
  <si>
    <t>92766 - ARMAÇÃO DE PILAR OU VIGA DE ESTRUTURA CONVENCIONAL DE CONCRETO ARMADO UTILIZANDO AÇO CA-50 DE 25,0 MM - MONTAGEM. AF_06/2022 (KG)</t>
  </si>
  <si>
    <t>92798</t>
  </si>
  <si>
    <t>CORTE E DOBRA DE AÇO CA-50, DIÂMETRO DE 25,0 MM. AF_06/2022</t>
  </si>
  <si>
    <t>92760 - ARMAÇÃO DE PILAR OU VIGA DE ESTRUTURA CONVENCIONAL DE CONCRETO ARMADO UTILIZANDO AÇO CA-50 DE 6,3 MM - MONTAGEM. AF_06/2022 (KG)</t>
  </si>
  <si>
    <t>92761 - ARMAÇÃO DE PILAR OU VIGA DE ESTRUTURA CONVENCIONAL DE CONCRETO ARMADO UTILIZANDO AÇO CA-50 DE 8,0 MM - MONTAGEM. AF_06/2022 (KG)</t>
  </si>
  <si>
    <t>92759 - ARMAÇÃO DE PILAR OU VIGA DE ESTRUTURA CONVENCIONAL DE CONCRETO ARMADO UTILIZANDO AÇO CA-60 DE 5,0 MM - MONTAGEM. AF_06/2022 (KG)</t>
  </si>
  <si>
    <t>95309 - CURSO DE CAPACITAÇÃO PARA AJUDANTE DE CARPINTEIRO (ENCARGOS COMPLEMENTARES) - HORISTA (H)</t>
  </si>
  <si>
    <t>88239 - AJUDANTE DE CARPINTEIRO COM ENCARGOS COMPLEMENTARES (H)</t>
  </si>
  <si>
    <t>00043483</t>
  </si>
  <si>
    <t>EPI - FAMILIA CARPINTEIRO DE FORMAS - HORISTA (ENCARGOS COMPLEMENTARES - COLETADO CAIXA)</t>
  </si>
  <si>
    <t>00043459</t>
  </si>
  <si>
    <t>FERRAMENTAS - FAMILIA CARPINTEIRO DE FORMAS - HORISTA (ENCARGOS COMPLEMENTARES - COLETADO CAIXA)</t>
  </si>
  <si>
    <t>95309</t>
  </si>
  <si>
    <t>CURSO DE CAPACITAÇÃO PARA AJUDANTE DE CARPINTEIRO (ENCARGOS COMPLEMENTARES) - HORISTA</t>
  </si>
  <si>
    <t>91688 - SERRA CIRCULAR DE BANCADA COM MOTOR ELÉTRICO POTÊNCIA DE 5HP, COM COIFA PARA DISCO 10" - DEPRECIAÇÃO. AF_08/2015 (H)</t>
  </si>
  <si>
    <t>00014618</t>
  </si>
  <si>
    <t>SERRA CIRCULAR DE BANCADA COM MOTOR ELETRICO, POTENCIA DE *1600* W, PARA DISCO DE DIAMETRO DE 10" (250 MM)</t>
  </si>
  <si>
    <t>91689 - SERRA CIRCULAR DE BANCADA COM MOTOR ELÉTRICO POTÊNCIA DE 5HP, COM COIFA PARA DISCO 10" - JUROS. AF_08/2015 (H)</t>
  </si>
  <si>
    <t>91693 - SERRA CIRCULAR DE BANCADA COM MOTOR ELÉTRICO POTÊNCIA DE 5HP, COM COIFA PARA DISCO 10" - CHI DIURNO. AF_08/2015 (CHI)</t>
  </si>
  <si>
    <t>00004230</t>
  </si>
  <si>
    <t>OPERADOR DE MAQUINAS E TRATORES DIVERSOS (TERRAPLANAGEM)</t>
  </si>
  <si>
    <t>91688</t>
  </si>
  <si>
    <t>SERRA CIRCULAR DE BANCADA COM MOTOR ELÉTRICO POTÊNCIA DE 5HP, COM COIFA PARA DISCO 10" - DEPRECIAÇÃO. AF_08/2015</t>
  </si>
  <si>
    <t>91689</t>
  </si>
  <si>
    <t>SERRA CIRCULAR DE BANCADA COM MOTOR ELÉTRICO POTÊNCIA DE 5HP, COM COIFA PARA DISCO 10" - JUROS. AF_08/2015</t>
  </si>
  <si>
    <t>91690 - SERRA CIRCULAR DE BANCADA COM MOTOR ELÉTRICO POTÊNCIA DE 5HP, COM COIFA PARA DISCO 10" - MANUTENÇÃO. AF_08/2015 (H)</t>
  </si>
  <si>
    <t>91691 - SERRA CIRCULAR DE BANCADA COM MOTOR ELÉTRICO POTÊNCIA DE 5HP, COM COIFA PARA DISCO 10" - MATERIAIS NA OPERAÇÃO. AF_08/2015 (H)</t>
  </si>
  <si>
    <t>91692 - SERRA CIRCULAR DE BANCADA COM MOTOR ELÉTRICO POTÊNCIA DE 5HP, COM COIFA PARA DISCO 10" - CHP DIURNO. AF_08/2015 (CHP)</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</si>
  <si>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</si>
  <si>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</si>
  <si>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</si>
  <si>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</si>
  <si>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96533 - FABRICAÇÃO, MONTAGEM E DESMONTAGEM DE FÔRMA PARA VIGA BALDRAME, EM MADEIRA SERRADA, E=25 MM, 2 UTILIZAÇÕES. AF_06/2017 (M2)</t>
  </si>
  <si>
    <t>00004491</t>
  </si>
  <si>
    <t>PONTALETE *7,5 X 7,5* CM EM PINUS, MISTA OU EQUIVALENTE DA REGIAO - BRUTA</t>
  </si>
  <si>
    <t>00005073</t>
  </si>
  <si>
    <t>PREGO DE ACO POLIDO COM CABECA 17 X 24 (2 1/4 X 11)</t>
  </si>
  <si>
    <t>00040304</t>
  </si>
  <si>
    <t>PREGO DE ACO POLIDO COM CABECA DUPLA 17 X 27 (2 1/2 X 11)</t>
  </si>
  <si>
    <t>00006189</t>
  </si>
  <si>
    <t>TABUA NAO APARELHADA *2,5 X 30* CM, EM MACARANDUBA, ANGELIM OU EQUIVALENTE DA REGIAO - BRUTA</t>
  </si>
  <si>
    <t>88239</t>
  </si>
  <si>
    <t>AJUDANTE DE CARPINTEIRO COM ENCARGOS COMPLEMENTARES</t>
  </si>
  <si>
    <t>91693</t>
  </si>
  <si>
    <t>SERRA CIRCULAR DE BANCADA COM MOTOR ELÉTRICO POTÊNCIA DE 5HP, COM COIFA PARA DISCO 10" - CHI DIURNO. AF_08/2015</t>
  </si>
  <si>
    <t>91692</t>
  </si>
  <si>
    <t>SERRA CIRCULAR DE BANCADA COM MOTOR ELÉTRICO POTÊNCIA DE 5HP, COM COIFA PARA DISCO 10" - CHP DIURNO. AF_08/2015</t>
  </si>
  <si>
    <t>103673 - LANÇAMENTO COM USO DE BOMBA, ADENSAMENTO E ACABAMENTO DE CONCRETO EM ESTRUTURAS. AF_02/2022 (M3)</t>
  </si>
  <si>
    <t>92267 - FABRICAÇÃO DE FÔRMA PARA LAJES, EM CHAPA DE MADEIRA COMPENSADA RESINADA, E = 17 MM. AF_09/2020 (M2)</t>
  </si>
  <si>
    <t>00001358</t>
  </si>
  <si>
    <t>92510 - MONTAGEM E DESMONTAGEM DE FÔRMA DE LAJE MACIÇA, PÉ-DIREITO SIMPLES, EM CHAPA DE MADEIRA COMPENSADA RESINADA, 2 UTILIZAÇÕES. AF_09/2020 (M2)</t>
  </si>
  <si>
    <t>00010749</t>
  </si>
  <si>
    <t>LOCACAO DE ESCORA METALICA TELESCOPICA, COM ALTURA REGULAVEL DE *1,80* A *3,20* M, COM CAPACIDADE DE CARGA DE NO MINIMO 1000 KGF (10 KN), INCLUSO TRIPE E FORCADO</t>
  </si>
  <si>
    <t>00040270</t>
  </si>
  <si>
    <t>VIGA DE ESCORAMAENTO H20, DE MADEIRA, PESO DE 5,00 A 5,20 KG/M, COM EXTREMIDADES PLASTICAS</t>
  </si>
  <si>
    <t>92267</t>
  </si>
  <si>
    <t>FABRICAÇÃO DE FÔRMA PARA LAJES, EM CHAPA DE MADEIRA COMPENSADA RESINADA, E = 17 MM. AF_09/2020</t>
  </si>
  <si>
    <t>92522 - MONTAGEM E DESMONTAGEM DE FÔRMA DE LAJE MACIÇA, PÉ-DIREITO SIMPLES, EM CHAPA DE MADEIRA COMPENSADA RESINADA, 8 UTILIZAÇÕES. AF_09/2020 (M2)</t>
  </si>
  <si>
    <t>92263 - FABRICAÇÃO DE FÔRMA PARA PILARES E ESTRUTURAS SIMILARES, EM CHAPA DE MADEIRA COMPENSADA RESINADA, E = 17 MM. AF_09/2020 (M2)</t>
  </si>
  <si>
    <t>92415 - MONTAGEM E DESMONTAGEM DE FÔRMA DE PILARES RETANGULARES E ESTRUTURAS SIMILARES, PÉ-DIREITO SIMPLES, EM CHAPA DE MADEIRA COMPENSADA RESINADA, 2 UTILIZAÇÕES. AF_09/2020 (M2)</t>
  </si>
  <si>
    <t>00040271</t>
  </si>
  <si>
    <t>LOCACAO DE APRUMADOR METALICO DE PILAR, COM ALTURA E ANGULO REGULAVEIS, EXTENSAO DE *1,50* A *2,80* M</t>
  </si>
  <si>
    <t>00040287</t>
  </si>
  <si>
    <t>LOCACAO DE BARRA DE ANCORAGEM DE 0,80 A 1,20 M DE EXTENSAO, COM ROSCA DE 5/8", INCLUINDO PORCA E FLANGE</t>
  </si>
  <si>
    <t>00040275</t>
  </si>
  <si>
    <t>LOCACAO DE VIGA SANDUICHE METALICA VAZADA PARA TRAVAMENTO DE PILARES, ALTURA DE *8* CM, LARGURA DE *6* CM E EXTENSAO DE 2 M</t>
  </si>
  <si>
    <t>92263</t>
  </si>
  <si>
    <t>FABRICAÇÃO DE FÔRMA PARA PILARES E ESTRUTURAS SIMILARES, EM CHAPA DE MADEIRA COMPENSADA RESINADA, E = 17 MM. AF_09/2020</t>
  </si>
  <si>
    <t>92427 - MONTAGEM E DESMONTAGEM DE FÔRMA DE PILARES RETANGULARES E ESTRUTURAS SIMILARES, PÉ-DIREITO SIMPLES, EM CHAPA DE MADEIRA COMPENSADA RESINADA, 8 UTILIZAÇÕES. AF_09/2020 (M2)</t>
  </si>
  <si>
    <t>92272 - FABRICAÇÃO DE ESCORAS DE VIGA DO TIPO GARFO, EM MADEIRA. AF_09/2020 (M)</t>
  </si>
  <si>
    <t>00001345</t>
  </si>
  <si>
    <t>92265 - FABRICAÇÃO DE FÔRMA PARA VIGAS, EM CHAPA DE MADEIRA COMPENSADA RESINADA, E = 17 MM. AF_09/2020 (M2)</t>
  </si>
  <si>
    <t>92451 - MONTAGEM E DESMONTAGEM DE FÔRMA DE VIGA, ESCORAMENTO COM GARFO DE MADEIRA, PÉ-DIREITO SIMPLES, EM CHAPA DE MADEIRA RESINADA, 2 UTILIZAÇÕES. AF_09/2020 (M2)</t>
  </si>
  <si>
    <t>00006193</t>
  </si>
  <si>
    <t>TABUA  NAO  APARELHADA  *2,5 X 20* CM, EM MACARANDUBA, ANGELIM OU EQUIVALENTE DA REGIAO - BRUTA</t>
  </si>
  <si>
    <t>92272</t>
  </si>
  <si>
    <t>FABRICAÇÃO DE ESCORAS DE VIGA DO TIPO GARFO, EM MADEIRA. AF_09/2020</t>
  </si>
  <si>
    <t>92265</t>
  </si>
  <si>
    <t>FABRICAÇÃO DE FÔRMA PARA VIGAS, EM CHAPA DE MADEIRA COMPENSADA RESINADA, E = 17 MM. AF_09/2020</t>
  </si>
  <si>
    <t>92463 - MONTAGEM E DESMONTAGEM DE FÔRMA DE VIGA, ESCORAMENTO COM GARFO DE MADEIRA, PÉ-DIREITO SIMPLES, EM CHAPA DE MADEIRA RESINADA, 8 UTILIZAÇÕES. AF_09/2020 (M2)</t>
  </si>
  <si>
    <t>101969 - FABRICAÇÃO DE FÔRMA PARA ESCADAS, COM 2 LANCES EM "U" E LAJE PLANA, EM CHAPA DE MADEIRA COMPENSADA PLASTIFICADA, E=18 MM. AF_11/2020 (M2)</t>
  </si>
  <si>
    <t>00020247</t>
  </si>
  <si>
    <t>PREGO DE ACO POLIDO COM CABECA 15 X 15 (1 1/4 X 13)</t>
  </si>
  <si>
    <t>101982 - MONTAGEM E DESMONTAGEM DE FÔRMA PARA ESCADAS, COM 2 LANCES EM "U" E LAJE PLANA, EM CHAPA DE MADEIRA COMPENSADA PLASTIFICADA, 8 UTILIZAÇÕES. AF_11/2020 (M2)</t>
  </si>
  <si>
    <t>101969</t>
  </si>
  <si>
    <t>FABRICAÇÃO DE FÔRMA PARA ESCADAS, COM 2 LANCES EM "U" E LAJE PLANA, EM CHAPA DE MADEIRA COMPENSADA PLASTIFICADA, E=18 MM. AF_11/2020</t>
  </si>
  <si>
    <t>95952 - (COMPOSIÇÃO REPRESENTATIVA) EXECUÇÃO DE ESTRUTURAS DE CONCRETO ARMADO CONVENCIONAL, PARA EDIFICAÇÃO HABITACIONAL MULTIFAMILIAR (PRÉDIO), FCK = 25 MPA. AF_01/2017 (M3)</t>
  </si>
  <si>
    <t>00001527</t>
  </si>
  <si>
    <t>CONCRETO USINADO BOMBEAVEL, CLASSE DE RESISTENCIA C25, COM BRITA 0 E 1, SLUMP = 100 +/- 20 MM, INCLUI SERVICO DE BOMBEAMENTO (NBR 8953)</t>
  </si>
  <si>
    <t>96543</t>
  </si>
  <si>
    <t>ARMAÇÃO DE BLOCO, VIGA BALDRAME E SAPATA UTILIZANDO AÇO CA-60 DE 5 MM - MONTAGEM. AF_06/2017</t>
  </si>
  <si>
    <t>96546</t>
  </si>
  <si>
    <t>ARMAÇÃO DE BLOCO, VIGA BALDRAME OU SAPATA UTILIZANDO AÇO CA-50 DE 10 MM - MONTAGEM. AF_06/2017</t>
  </si>
  <si>
    <t>96544</t>
  </si>
  <si>
    <t>ARMAÇÃO DE BLOCO, VIGA BALDRAME OU SAPATA UTILIZANDO AÇO CA-50 DE 6,3 MM - MONTAGEM. AF_06/2017</t>
  </si>
  <si>
    <t>95944</t>
  </si>
  <si>
    <t>ARMAÇÃO DE ESCADA, DE UMA ESTRUTURA CONVENCIONAL DE CONCRETO ARMADO UTILIZANDO AÇO CA-50 DE 6,3 MM - MONTAGEM. AF_11/2020</t>
  </si>
  <si>
    <t>95945</t>
  </si>
  <si>
    <t>ARMAÇÃO DE ESCADA, DE UMA ESTRUTURA CONVENCIONAL DE CONCRETO ARMADO UTILIZANDO AÇO CA-50 DE 8,0 MM - MONTAGEM. AF_11/2020</t>
  </si>
  <si>
    <t>92769</t>
  </si>
  <si>
    <t>ARMAÇÃO DE LAJE DE ESTRUTURA CONVENCIONAL DE CONCRETO ARMADO UTILIZANDO AÇO CA-50 DE 6,3 MM - MONTAGEM. AF_06/2022</t>
  </si>
  <si>
    <t>92770</t>
  </si>
  <si>
    <t>ARMAÇÃO DE LAJE DE ESTRUTURA CONVENCIONAL DE CONCRETO ARMADO UTILIZANDO AÇO CA-50 DE 8,0 MM - MONTAGEM. AF_06/2022</t>
  </si>
  <si>
    <t>92768</t>
  </si>
  <si>
    <t>ARMAÇÃO DE LAJE DE ESTRUTURA CONVENCIONAL DE CONCRETO ARMADO UTILIZANDO AÇO CA-60 DE 5,0 MM - MONTAGEM. AF_06/2022</t>
  </si>
  <si>
    <t>92762</t>
  </si>
  <si>
    <t>ARMAÇÃO DE PILAR OU VIGA DE ESTRUTURA CONVENCIONAL DE CONCRETO ARMADO UTILIZANDO AÇO CA-50 DE 10,0 MM - MONTAGEM. AF_06/2022</t>
  </si>
  <si>
    <t>92763</t>
  </si>
  <si>
    <t>ARMAÇÃO DE PILAR OU VIGA DE ESTRUTURA CONVENCIONAL DE CONCRETO ARMADO UTILIZANDO AÇO CA-50 DE 12,5 MM - MONTAGEM. AF_06/2022</t>
  </si>
  <si>
    <t>92764</t>
  </si>
  <si>
    <t>ARMAÇÃO DE PILAR OU VIGA DE ESTRUTURA CONVENCIONAL DE CONCRETO ARMADO UTILIZANDO AÇO CA-50 DE 16,0 MM - MONTAGEM. AF_06/2022</t>
  </si>
  <si>
    <t>92765</t>
  </si>
  <si>
    <t>ARMAÇÃO DE PILAR OU VIGA DE ESTRUTURA CONVENCIONAL DE CONCRETO ARMADO UTILIZANDO AÇO CA-50 DE 20,0 MM - MONTAGEM. AF_06/2022</t>
  </si>
  <si>
    <t>92766</t>
  </si>
  <si>
    <t>ARMAÇÃO DE PILAR OU VIGA DE ESTRUTURA CONVENCIONAL DE CONCRETO ARMADO UTILIZANDO AÇO CA-50 DE 25,0 MM - MONTAGEM. AF_06/2022</t>
  </si>
  <si>
    <t>92760</t>
  </si>
  <si>
    <t>ARMAÇÃO DE PILAR OU VIGA DE ESTRUTURA CONVENCIONAL DE CONCRETO ARMADO UTILIZANDO AÇO CA-50 DE 6,3 MM - MONTAGEM. AF_06/2022</t>
  </si>
  <si>
    <t>92761</t>
  </si>
  <si>
    <t>ARMAÇÃO DE PILAR OU VIGA DE ESTRUTURA CONVENCIONAL DE CONCRETO ARMADO UTILIZANDO AÇO CA-50 DE 8,0 MM - MONTAGEM. AF_06/2022</t>
  </si>
  <si>
    <t>92759</t>
  </si>
  <si>
    <t>ARMAÇÃO DE PILAR OU VIGA DE ESTRUTURA CONVENCIONAL DE CONCRETO ARMADO UTILIZANDO AÇO CA-60 DE 5,0 MM - MONTAGEM. AF_06/2022</t>
  </si>
  <si>
    <t>96533</t>
  </si>
  <si>
    <t>FABRICAÇÃO, MONTAGEM E DESMONTAGEM DE FÔRMA PARA VIGA BALDRAME, EM MADEIRA SERRADA, E=25 MM, 2 UTILIZAÇÕES. AF_06/2017</t>
  </si>
  <si>
    <t>103673</t>
  </si>
  <si>
    <t>LANÇAMENTO COM USO DE BOMBA, ADENSAMENTO E ACABAMENTO DE CONCRETO EM ESTRUTURAS. AF_02/2022</t>
  </si>
  <si>
    <t>92510</t>
  </si>
  <si>
    <t>MONTAGEM E DESMONTAGEM DE FÔRMA DE LAJE MACIÇA, PÉ-DIREITO SIMPLES, EM CHAPA DE MADEIRA COMPENSADA RESINADA, 2 UTILIZAÇÕES. AF_09/2020</t>
  </si>
  <si>
    <t>92522</t>
  </si>
  <si>
    <t>MONTAGEM E DESMONTAGEM DE FÔRMA DE LAJE MACIÇA, PÉ-DIREITO SIMPLES, EM CHAPA DE MADEIRA COMPENSADA RESINADA, 8 UTILIZAÇÕES. AF_09/2020</t>
  </si>
  <si>
    <t>92415</t>
  </si>
  <si>
    <t>MONTAGEM E DESMONTAGEM DE FÔRMA DE PILARES RETANGULARES E ESTRUTURAS SIMILARES, PÉ-DIREITO SIMPLES, EM CHAPA DE MADEIRA COMPENSADA RESINADA, 2 UTILIZAÇÕES. AF_09/2020</t>
  </si>
  <si>
    <t>92427</t>
  </si>
  <si>
    <t>MONTAGEM E DESMONTAGEM DE FÔRMA DE PILARES RETANGULARES E ESTRUTURAS SIMILARES, PÉ-DIREITO SIMPLES, EM CHAPA DE MADEIRA COMPENSADA RESINADA, 8 UTILIZAÇÕES. AF_09/2020</t>
  </si>
  <si>
    <t>92451</t>
  </si>
  <si>
    <t>MONTAGEM E DESMONTAGEM DE FÔRMA DE VIGA, ESCORAMENTO COM GARFO DE MADEIRA, PÉ-DIREITO SIMPLES, EM CHAPA DE MADEIRA RESINADA, 2 UTILIZAÇÕES. AF_09/2020</t>
  </si>
  <si>
    <t>92463</t>
  </si>
  <si>
    <t>MONTAGEM E DESMONTAGEM DE FÔRMA DE VIGA, ESCORAMENTO COM GARFO DE MADEIRA, PÉ-DIREITO SIMPLES, EM CHAPA DE MADEIRA RESINADA, 8 UTILIZAÇÕES. AF_09/2020</t>
  </si>
  <si>
    <t>101982</t>
  </si>
  <si>
    <t>MONTAGEM E DESMONTAGEM DE FÔRMA PARA ESCADAS, COM 2 LANCES EM "U" E LAJE PLANA, EM CHAPA DE MADEIRA COMPENSADA PLASTIFICADA, 8 UTILIZAÇÕES. AF_11/2020</t>
  </si>
  <si>
    <t>COMP-38937570 - CAIXA DE PASSAGEM 30X30X40 COM TAMPA E DRENO BRITA (UN)</t>
  </si>
  <si>
    <t>00004722</t>
  </si>
  <si>
    <t>PEDRA BRITADA N. 3 (38 A 50 MM) POSTO PEDREIRA/FORNECEDOR, SEM FRETE</t>
  </si>
  <si>
    <t>00007258</t>
  </si>
  <si>
    <t>TIJOLO CERAMICO MACICO COMUM *5 X 10 X 20* CM (L X A X C)</t>
  </si>
  <si>
    <t>96523 - ESCAVAÇÃO MANUAL PARA BLOCO DE COROAMENTO OU SAPATA (INCLUINDO ESCAVAÇÃO PARA COLOCAÇÃO DE FÔRMAS). AF_06/2017 (M3)</t>
  </si>
  <si>
    <t>180222 - PINTURA DUAS DEMAOS TINTA ESMALTE EM SUPERFICIE METALICA (M2)</t>
  </si>
  <si>
    <t>I006401</t>
  </si>
  <si>
    <t>DISSOLVENTE (AGUARRAS MINERAL)</t>
  </si>
  <si>
    <t>I037129</t>
  </si>
  <si>
    <t>LIXA FERRO 150</t>
  </si>
  <si>
    <t>I008104</t>
  </si>
  <si>
    <t>TINTA ESMALTE GRAFITE FOSCO CORAL (3,6 L)</t>
  </si>
  <si>
    <t>022506 - REMOCAO PINTURA GRADES/TELAS DE PROTECAO (M2)</t>
  </si>
  <si>
    <t>I013083</t>
  </si>
  <si>
    <t>ESTOPA BRANCA</t>
  </si>
  <si>
    <t>TIPO</t>
  </si>
  <si>
    <t>PREÇO TOTAL</t>
  </si>
  <si>
    <t>%</t>
  </si>
  <si>
    <t>ACUMUL. %</t>
  </si>
  <si>
    <t>CL</t>
  </si>
  <si>
    <t>A</t>
  </si>
  <si>
    <t>CP-6211-014022</t>
  </si>
  <si>
    <t>CONSUMOS</t>
  </si>
  <si>
    <t>COMP-571625</t>
  </si>
  <si>
    <t>B</t>
  </si>
  <si>
    <t>CP-6778-059455</t>
  </si>
  <si>
    <t>CP-6048-74136/003</t>
  </si>
  <si>
    <t>PORTA DE ACO CHAPA 24, DE ENROLAR, RAIADA TRANVISION, LARGA COM ACABAMENTO EM PINTURA ELETROSTÁTICA AUTOMÁTICA</t>
  </si>
  <si>
    <t>CP-9396-83463</t>
  </si>
  <si>
    <t>C</t>
  </si>
  <si>
    <t>CP-9601-CP-6579-S08493</t>
  </si>
  <si>
    <t>FORNECIMENTO E INSTALAÇÃO DE MINI RACK DE SUSPENÇO - INCLUSIVE ACESSÓRIOS</t>
  </si>
  <si>
    <t>ACESSES POINT WIRELESS</t>
  </si>
  <si>
    <t>CP-5016-023070</t>
  </si>
  <si>
    <t>REFORMA E RECONSTRUCAO</t>
  </si>
  <si>
    <t>MPAM - SUPRA - 001</t>
  </si>
  <si>
    <t>MPAM - FUND - 001</t>
  </si>
  <si>
    <t>MPAM - FUND - 02</t>
  </si>
  <si>
    <t>EXTINTOR DE INCÊNDIO PORTÁTIL COM CARGA DE CO2 DE 6 KG, CLASSE BC - FORNECIMENTO E INSTALAÇÃO. AF_10/2020_P</t>
  </si>
  <si>
    <t>MPAM - 002</t>
  </si>
  <si>
    <t>CP-8166-83369</t>
  </si>
  <si>
    <t>EXTINTOR DE INCÊNDIO PORTÁTIL COM CARGA DE ÁGUA PRESSURIZADA DE 10 L, CLASSE A - FORNECIMENTO E INSTALAÇÃO. AF_10/2020_P</t>
  </si>
  <si>
    <t>MPAM - FUND - 03</t>
  </si>
  <si>
    <t xml:space="preserve">
                </t>
  </si>
  <si>
    <t>Outros:</t>
  </si>
  <si>
    <t>Valor total do Orçamento:</t>
  </si>
  <si>
    <t>TELHA DE BARRO / CERAMICA, NAO ESMALTADA, TIPO ROMANA, AMERICANA, PORTUGUESA, FRANCESA, COMPRIMENTO DE *41* CM, RENDIMENTO DE *16* TELHAS/M2</t>
  </si>
  <si>
    <t>ELETRODUTO/DUTO PEAD FLEXIVEL PAREDE SIMPLES, CORRUGACAO HELICOIDAL, COR PRETA, SEM ROSCA, DE 3", PARA CABEAMENTO SUBTERRANEO (NBR 15715)</t>
  </si>
  <si>
    <t>INS-MPAM - 003</t>
  </si>
  <si>
    <t>INS-MPAM - 004</t>
  </si>
  <si>
    <t>TOMADA 2P+T 10A, 250V (APENAS MODULO)</t>
  </si>
  <si>
    <t>DISJUNTOR TIPO DIN/IEC, MONOPOLAR DE 6 ATE 32A</t>
  </si>
  <si>
    <t>INS-MPAM - 006</t>
  </si>
  <si>
    <t>CAIXA DE PASSAGEM/ LUZ / TELEFONIA, DE EMBUTIR, EM CHAPA DE ACO GALVANIZADO, DIMENSOES 60 X 60 X *12* CM (PADRAO CONCESSIONARIA LOCAL)</t>
  </si>
  <si>
    <t>INS-MPAM - 005</t>
  </si>
  <si>
    <t>TOMADA 2P+T 20A, 250V (APENAS MODULO)</t>
  </si>
  <si>
    <t>LAVADORA DE ALTA PRESSAO (LAVA - JATO) PARA AGUA FRIA, PRESSAO DE OPERACAO ENTRE 1400 E 1900 LIB/POL2, VAZAO MAXIMA ENTRE 400 E 700 L/H, POTENCIA DE OPERACAO ENTRE 2,50 E 3,00 CV</t>
  </si>
  <si>
    <t>TELA DE ACO SOLDADA GALVANIZADA/ZINCADA PARA ALVENARIA, FIO D = *1,20 A 1,70* MM, MALHA 15 X 15 MM, (C X L) *50 X 12* CM</t>
  </si>
  <si>
    <t>BETONEIRA CAPACIDADE NOMINAL 400 L, CAPACIDADE DE MISTURA 280 L, MOTOR ELETRICO TRIFASICO 220/380 V POTENCIA 2 CV, SEM CARREGADOR</t>
  </si>
  <si>
    <t>TABUA NAO APARELHADA *2,5 X 20* CM, EM MACARANDUBA, ANGELIM OU EQUIVALENTE DA REGIAO - BRUTA</t>
  </si>
  <si>
    <t>VALOR (R$)</t>
  </si>
  <si>
    <t>MÊS 1</t>
  </si>
  <si>
    <t>MÊS 2</t>
  </si>
  <si>
    <t>MÊS 3</t>
  </si>
  <si>
    <t>MÊS 4</t>
  </si>
  <si>
    <t>QUANT.</t>
  </si>
  <si>
    <t>P. UNITÁRIO</t>
  </si>
  <si>
    <t>P. TOTAL</t>
  </si>
  <si>
    <t/>
  </si>
  <si>
    <t>TAXAS E EMOLUMENTOS</t>
  </si>
  <si>
    <t>EPI E FERRAMENTAL (10 FUNCIONÁRIOS)</t>
  </si>
  <si>
    <t>ALUGUEL MENSAL CONTAINER-ALMOXARIFADO-6,0X2,4M</t>
  </si>
  <si>
    <t>REVISÃO DE COBERTURA EM TELHA CERÂMICA TIPO ROMANA COM REAPROVEITAMENTO DE TELHA E PINTURA COM RESINA</t>
  </si>
  <si>
    <t>POÇO DE ELEVADOR EM CONCRETO ARMADO, DIMENSÕES INTERNAS 1.00 X 1.55 X 1.55 M</t>
  </si>
  <si>
    <t>CINTA AMARRACAO BALDRAME CONCRETO 1:3:5- 27X50CM-PAREDE 20CM</t>
  </si>
  <si>
    <t>*CAIXA DE PASSAGEM EM ALVENARIA DE TIJOLOS MACIÇOS ESP. 12CM, DIM. INT.: 0,30X0,30X0,40M, SEM TAMPA, C/ COLCHÃO DE BRITA DE 10 CM</t>
  </si>
  <si>
    <t>LAJE DE FECHAMENTO EM CONCRETO ARMADO</t>
  </si>
  <si>
    <t>VIDRO DA FACHADA (PORTAL DA ENTRADA PRINCIPAL), TEMPERADO, 10 MM, COMPOSTO DE 1 PORTA 2 FOLHAS (1,40M) DE ABRIR, 1 PORTA DE 1 FOLHA (0,90M) DE ABRIR E VIDROS FIXOS, INCLUINDO KIT DE ACESSÓRIOS E INSTALAÇÃO.</t>
  </si>
  <si>
    <t>VIDRO LISO FUME 4MM FIXADO COM BAGUETE DE NEOPRENE</t>
  </si>
  <si>
    <t>LUMINÁRIA A LED TIPO PLAFON 60X60CM 48W, SOBREPOR. COMPLETA, COM DRIVER MULTITENSÃO (100-250V) INTEGRADOS À LUMINÁRIA. 30.000H DE USO.</t>
  </si>
  <si>
    <t>LUMINÁRIA A LED TIPO PLAFON 30X30CM 36W, SOBREPOR. COMPLETA, COM DRIVER MULTITENSÃO (100-250V) INTEGRADOS À LUMINÁRIA. 30.000H DE USO.</t>
  </si>
  <si>
    <t>INTERRUPTOR 01 SEÇÃO SIMPLES, DE EMBUTIR, COM PLACA, CONJUGADO COM TOMADA 2P+T, ABNT, 10A, INCLUSIVE CAIXA PVC 4X2</t>
  </si>
  <si>
    <t>REDE DE ATERRAMENTO UNIDADE 2 PROMOTORIAS</t>
  </si>
  <si>
    <t>FORNECIMENTO E INSTALAÇÃO DE SISTEMA CFTV 32 CANAIS, INCLUINDO CÂMERAS, MONITORES,HD 2T, CX. DE PASSAGENS, ELETRODUTO, CABOS, CONECTORES, RASGO, QUEBRA E CHUMBAMENTO. - BDI = 11,10</t>
  </si>
  <si>
    <t>CABINE ECLUSA COM DETECTOR DE METAIS – REFERÊNCIA MINEORO EC2006C OU SIMILAR - FORNECIMENTO E INSTALAÇÃO (10/22). - BDI = 11,10</t>
  </si>
  <si>
    <t>SISTEMA DE GERAÇÃO DE ENERGIA SOLAR – CAPACIDADE SUPERIOR A 1370KWH - INCLUINDO MÓDULO DE GERAÇÃO (PLACAS), INVERSOR, CABO, CONECTOR E DEMAIS INSUMOS NECESSÁRIOS PARA INSTALAÇÃO COM PROJETO E APROVAÇÃO JUNTO A CONCESSIONÁRIA (10/22). - BDI = 11,10</t>
  </si>
  <si>
    <t>FORNECIMENTO E INSTALAÇÃO DE SWITCH GIGABIT 24 PORTAS POE E 4 PORTAS SPF 1000 MBPS - BDI = 11,10</t>
  </si>
  <si>
    <t>PONTO DE REDE - INCLUINDO RASGO, QUEBRA, CHUMBAMENTO, ELETRODUTO, CABO, CX 2" X 4" + 2 TOMADAS RJ-45 KEYSTONE E CERTIFICAÇÃO DO PONTO COM EMISSÃO DE RELATÓRIO - BDI = 11,10</t>
  </si>
  <si>
    <t>QUADRO DE DISTRIBUIÇÃO PARA TELEFONE N.4, 60X60X12CM EM CHAPA METÁLICA, DE EMBUTIR, PADRÃO TELEBRAS, FORNECIMENTO E INSTALAÇÃO</t>
  </si>
  <si>
    <t>ELETROCALHA PERFURADA TIPO "U" 200X100MM CHAPA 22 SEM TAMPA</t>
  </si>
  <si>
    <t>INFRA ESTRUTURA PARA ENTRADA DA REDE DE FIBRA</t>
  </si>
  <si>
    <t>NOBREAK 2220 VA – BIVOLT – 4 BATERIAS INTERNAS – 8 TOMADAS - BDI = 11,10</t>
  </si>
  <si>
    <t>LOGOMARCA DO MPAM, CONFECIONADA EM ACM, MED. Ø 1.800,00MM PARA A FIXAÇÃO EM FACHADA - FORNECIMENTO E INSTALAÇÃO</t>
  </si>
  <si>
    <t>PLACA DE INDICATIVA EM ACRÍLICO E ADESIVO, COM SINALIZAÇÃO PARA DEFICIENTES, DIM.: 12 X 30 CM</t>
  </si>
  <si>
    <t>LETRAS EM CHAPA DE AÇO GALVANIZADO PINTADA EM COR PADRÃO DO MP/AM - BLOCK LETTER DE 10 A 20 CM - FORNECIMENTO E INSTALAÇÃO</t>
  </si>
  <si>
    <t>REVISÃO DE TOTEM COM PINTURA E ADESIVO - ENTRADA</t>
  </si>
  <si>
    <t>PLACA DE SINALIZACAO DE SEGURANCA CONTRA INCENDIO, FOTOLUMINESCENTE, RETANGULAR, *20 X 40* CM, EM PVC *2* MM ANTI-CHAMAS (SIMBOLOS, CORES E PICTOGRAMAS CONFORME NBR 13434)</t>
  </si>
  <si>
    <t>FITA DE DEMARCAÇÃO PVC 15MMX50M - (AMARELA, VERMELHA, BRANCA, PRETA, ETC.)</t>
  </si>
  <si>
    <t>TELA DE NYLON TIPO MOSQUITEIRO COM MOLDURA EM MADEIRA, PARA ESQUADRIAS - REV 01</t>
  </si>
  <si>
    <t>MÊS</t>
  </si>
  <si>
    <t>ML</t>
  </si>
  <si>
    <t>COMPLEMENTARES (CURSOS, EXAMÊS E SEGUROS)</t>
  </si>
  <si>
    <t>LAVATÓRIO LOUÇA BRANCA SUSPENSO, *45,5 X *35CM OU EQUIVALENTE, PARA BANHEIRO PNE, INCLUSO SIFÃO TIPO GARRAFA EM PVC, VÁLVULA E ENGATE FLEXÍVEL 30CM EM PLÁSTICO E TORNEIRA CROMADA DE MÊSA, PADRÃO POPULAR - FORNECIMENTO E INSTALAÇÃO</t>
  </si>
  <si>
    <t>COMPOSIÇÕES PRÓPRIAS</t>
  </si>
  <si>
    <t>BDI: 20,34%</t>
  </si>
  <si>
    <t>L.S. Hora: 81,69%</t>
  </si>
  <si>
    <t>L.S. Mês: 44,92%</t>
  </si>
  <si>
    <t>BDI: 11,10%</t>
  </si>
  <si>
    <t>Local: Lábrea/AM</t>
  </si>
  <si>
    <t>Obra: Reforma da Promotoria de Lábrea</t>
  </si>
  <si>
    <t>Descrição: Reforma da Promotoria de Lábrea (Poço, Segurança, Aterramento, Infra de Rede)</t>
  </si>
  <si>
    <t>RESUMO DO ORÇAMENTO</t>
  </si>
  <si>
    <t>ETAPA</t>
  </si>
  <si>
    <t>TOTAL DA ETAPA (R$)</t>
  </si>
  <si>
    <t>ALIMENTAÇÃO, TRANSPORTE, EPI'S E FERRAMENTAS</t>
  </si>
  <si>
    <t>COMPLEMENTARES (CURSOS, EXAMES E SEGUROS)</t>
  </si>
  <si>
    <t>PLANILHA ORÇAMENTÁRIA SINTÉTICA</t>
  </si>
  <si>
    <t>PLANILHA ORÇAMENTÁRIA ANALÍTICA</t>
  </si>
  <si>
    <t>SERVIÇO</t>
  </si>
  <si>
    <t>1.3.2. MPAM 05/2016 - TAXAS E EMOLUMENTOS (UN)</t>
  </si>
  <si>
    <t>GERAL</t>
  </si>
  <si>
    <t>1.3.3. MPAM - 001 - EPI E FERRAMENTAL (10 FUNCIONÁRIOS) (MÊS)</t>
  </si>
  <si>
    <t>EQUIPAMENTO</t>
  </si>
  <si>
    <t>1.4.1. COMP-338425 - COMPLEMENTARES (CURSOS, EXAMES E SEGUROS) (H)</t>
  </si>
  <si>
    <t>2.2. 012058 - ALUGUEL MENSAL CONTAINER-ALMOXARIFADO-6,0X2,4M (MES)</t>
  </si>
  <si>
    <t>3.10. COMP-29366215 - RETIRADA DE CAIXA DE AR CONDICIONADO (UN)</t>
  </si>
  <si>
    <t>4.1. COMP-251144 - REVISÃO DE COBERTURA EM TELHA CERÂMICA TIPO ROMANA COM REAPROVEITAMENTO DE TELHA E PINTURA COM RESINA (M²)</t>
  </si>
  <si>
    <t>8.3. S11237 - POÇO DE ELEVADOR EM CONCRETO ARMADO, DIMENSÕES INTERNAS 1.00 X 1.55 X 1.55 M (UN)</t>
  </si>
  <si>
    <t>8.4. 030196 - CINTA AMARRACAO BALDRAME CONCRETO 1:3:5- 27X50CM-PAREDE 20CM (M)</t>
  </si>
  <si>
    <t>8.5. S06408 - *CAIXA DE PASSAGEM EM ALVENARIA DE TIJOLOS MACIÇOS ESP. 12CM, DIM. INT.: 0,30X0,30X0,40M, SEM TAMPA, C/ COLCHÃO DE BRITA DE 10 CM (UN)</t>
  </si>
  <si>
    <t>8.7. S11237 - LAJE DE FECHAMENTO EM CONCRETO ARMADO (UN)</t>
  </si>
  <si>
    <t>9.5. COMP-816216 - VIDRO DA FACHADA (PORTAL DA ENTRADA PRINCIPAL), TEMPERADO, 10 MM, COMPOSTO DE 1 PORTA 2 FOLHAS (1,40M) DE ABRIR, 1 PORTA DE 1 FOLHA (0,90M) DE ABRIR E VIDROS FIXOS, INCLUINDO KIT DE ACESSÓRIOS E INSTALAÇÃO. (UN)</t>
  </si>
  <si>
    <t>9.6. COMP-648626 - PELICULA ADESIVA APLICADA EM VIDROS-TIPO INSULFILM ANTI-VANDALISMO (M²)</t>
  </si>
  <si>
    <t>9.7. 150067 - VIDRO LISO FUME 4MM FIXADO COM BAGUETE DE NEOPRENE (M2)</t>
  </si>
  <si>
    <t>10.1.3. MPAM - ELE - 003 - LUMINÁRIA A LED TIPO PLAFON 60X60CM 48W, SOBREPOR. COMPLETA, COM DRIVER MULTITENSÃO (100-250V) INTEGRADOS À LUMINÁRIA. 30.000H DE USO. (UN)</t>
  </si>
  <si>
    <t>10.1.4. MPAM - ELE - 004  - LUMINÁRIA A LED TIPO PLAFON 30X30CM 36W, SOBREPOR. COMPLETA, COM DRIVER MULTITENSÃO (100-250V) INTEGRADOS À LUMINÁRIA. 30.000H DE USO. (UN)</t>
  </si>
  <si>
    <t>10.1.5. S03729 - INTERRUPTOR 01 SEÇÃO SIMPLES, DE EMBUTIR, COM PLACA, CONJUGADO COM TOMADA 2P+T, ABNT, 10A, INCLUSIVE CAIXA PVC 4X2 (UN)</t>
  </si>
  <si>
    <t>10.2.1. COMP-747559 - REDE DE ATERRAMENTO UNIDADE 2 PROMOTORIAS (UN)</t>
  </si>
  <si>
    <t>11.3. COMP-620239 - LAVATÓRIO LOUÇA BRANCA SUSPENSO, *45,5 X *35CM OU EQUIVALENTE, PARA BANHEIRO PNE, INCLUSO SIFÃO TIPO GARRAFA EM PVC, VÁLVULA E ENGATE FLEXÍVEL 30CM EM PLÁSTICO E TORNEIRA CROMADA DE MESA, PADRÃO POPULAR - FORNECIMENTO E INSTALAÇÃO (UN)</t>
  </si>
  <si>
    <t>14.1.3. MPAM-INFO002 - FORNECIMENTO E INSTALAÇÃO DE SISTEMA CFTV 32 CANAIS, INCLUINDO CÂMERAS, MONITORES,HD 2T, CX. DE PASSAGENS, ELETRODUTO, CABOS, CONECTORES, RASGO, QUEBRA E CHUMBAMENTO. (UN)</t>
  </si>
  <si>
    <t>14.1.4. COMP-24345471 - CONCERTINA CLIPADA (DUPLA) EM AÇO GALVANIZADO DE ALTA RESISTÊNCIA, COM ESPIRAL DE 300 MM, D = 2,76 MM (ML)</t>
  </si>
  <si>
    <t>14.1.6. COM-82044402 - CABINE ECLUSA COM DETECTOR DE METAIS – REFERÊNCIA MINEORO EC2006C OU SIMILAR - FORNECIMENTO E INSTALAÇÃO (10/22). (UN)</t>
  </si>
  <si>
    <t>14.2.1. COM-45871337 - SISTEMA DE GERAÇÃO DE ENERGIA SOLAR – CAPACIDADE SUPERIOR A 1370KWH - INCLUINDO MÓDULO DE GERAÇÃO (PLACAS), INVERSOR, CABO, CONECTOR E DEMAIS INSUMOS NECESSÁRIOS PARA INSTALAÇÃO COM PROJETO E APROVAÇÃO JUNTO A CONCESSIONÁRIA (10/22). (UN)</t>
  </si>
  <si>
    <t>14.3.1. S08493 - FORNECIMENTO E INSTALAÇÃO DE MINI RACK DE SUSPENÇO - INCLUSIVE ACESSÓRIOS (UN)</t>
  </si>
  <si>
    <t>14.3.2. COMP-366886 - FORNECIMENTO E INSTALAÇÃO DE SWITCH GIGABIT 24 PORTAS POE E 4 PORTAS SPF 1000 MBPS (UN)</t>
  </si>
  <si>
    <t>14.3.3. 059455 - PONTO DE REDE - INCLUINDO RASGO, QUEBRA, CHUMBAMENTO, ELETRODUTO, CABO, CX 2" X 4" + 2 TOMADAS RJ-45 KEYSTONE E CERTIFICAÇÃO DO PONTO COM EMISSÃO DE RELATÓRIO (UN)</t>
  </si>
  <si>
    <t>14.3.4. COMP-589578 - ACESSES POINT WIRELESS (UN)</t>
  </si>
  <si>
    <t>14.3.5. 83369 - QUADRO DE DISTRIBUIÇÃO PARA TELEFONE N.4, 60X60X12CM EM CHAPA METÁLICA, DE EMBUTIR, PADRÃO TELEBRAS, FORNECIMENTO E INSTALAÇÃO (UN)</t>
  </si>
  <si>
    <t>14.3.6. 063562 - ELETROCALHA PERFURADA TIPO "U" 200X100MM CHAPA 22 SEM TAMPA (M)</t>
  </si>
  <si>
    <t>14.3.7. COMP-849515 - INFRA ESTRUTURA PARA ENTRADA DA REDE DE FIBRA (UN)</t>
  </si>
  <si>
    <t>14.3.8. COM-98590005 - NOBREAK 2220 VA – BIVOLT – 4 BATERIAS INTERNAS – 8 TOMADAS (UN)</t>
  </si>
  <si>
    <t>14.3.9. COMP-459739 - BASE PARA INSTALAÇÃO DE ANTENA PARA COMUNICAÇÃO VIA SATÉLITE (UN)</t>
  </si>
  <si>
    <t>15.1. COMP-742606 - LOGOMARCA DO MPAM, CONFECIONADA EM ACM, MED. Ø 1.800,00MM PARA A FIXAÇÃO EM FACHADA - FORNECIMENTO E INSTALAÇÃO (UN)</t>
  </si>
  <si>
    <t>15.3. S10719 - PLACA DE INDICATIVA EM ACRÍLICO E ADESIVO, COM SINALIZAÇÃO PARA DEFICIENTES, DIM.: 12 X 30 CM (UN)</t>
  </si>
  <si>
    <t>15.4. COMP-316951 - LETRAS EM CHAPA DE AÇO GALVANIZADO PINTADA EM COR PADRÃO DO MP/AM - BLOCK LETTER DE 10 A 20 CM - FORNECIMENTO E INSTALAÇÃO (UN)</t>
  </si>
  <si>
    <t>15.5. COMP-638612 - REVISÃO DE TOTEM COM PINTURA E ADESIVO - ENTRADA (UN)</t>
  </si>
  <si>
    <t>15.6. S11853 - PLACA DE SINALIZACAO DE SEGURANCA CONTRA INCENDIO, FOTOLUMINESCENTE, RETANGULAR, *20 X 40* CM, EM PVC *2* MM ANTI-CHAMAS (SIMBOLOS, CORES E PICTOGRAMAS CONFORME NBR 13434) (UN)</t>
  </si>
  <si>
    <t>15.8. I11558 - FITA DE DEMARCAÇÃO PVC 15MMX50M - (AMARELA, VERMELHA, BRANCA, PRETA, ETC.) (M)</t>
  </si>
  <si>
    <t>15.9. S01897 - TELA DE NYLON TIPO MOSQUITEIRO COM MOLDURA EM MADEIRA, PARA ESQUADRIAS - REV 01 (M2)</t>
  </si>
  <si>
    <t>16.1. COMP-175824 - LIMPEZA PERMANENTE E FINAL DA OBRA (MÊS)</t>
  </si>
  <si>
    <t>COPO CAFE COM LEITE 300ML</t>
  </si>
  <si>
    <t>ALMOÇO PARA PESSOAL DE OBRA ENTREGUE NA OBRA</t>
  </si>
  <si>
    <t>REGISTRO DE OBRA NO CREA
VALOR DO CONTRATO ACIMA DE R$15.000,00</t>
  </si>
  <si>
    <t>REGISTRO E TAXAS NA PREFEITURA</t>
  </si>
  <si>
    <t>CONJUNTO DE FERRAMENTA DE USO INDIVIDUAL COMPOSTA POR:
UMA MARRETA DE 1KG;
UMA MARRETA DE 5KG;
UMA TALHADEIRA;
UMA PONTEIRA.</t>
  </si>
  <si>
    <t>CONJUNTO DE FERRAMENTAS DE USO COLETIVO COMPOSTO POR:
UMA PÁ;
UMA ENXADA;
UMA PICARETA;
UM BALDE.</t>
  </si>
  <si>
    <t>LUVA DE COURO</t>
  </si>
  <si>
    <t>UNIFORME PROFISSIONAL PARA CONSTRUÇÃO CIVIL CONJUNTO DE BRIM, COMPOSTO CALÇA EM BRIM PESADO; CÓS DE ELÁSTICO E CAD. AJUST. C/ 4 BOLSO CHAPADO E JALECO EM BRIM LEVE; FECHADO COM UM BOLSO S/ BOTÃO GOLA (V)</t>
  </si>
  <si>
    <t>CURSOS DE CAPACITAÇÃO</t>
  </si>
  <si>
    <t xml:space="preserve">EXAMES </t>
  </si>
  <si>
    <t>SEGURO DOS FUNCIONÁRIOS.</t>
  </si>
  <si>
    <t>ALUGUEL MENSAL CONTAINER ESCRITORIO 6,0X2,3M COM SANITARIO</t>
  </si>
  <si>
    <t>ARGAMASSA PRONTA/MASSA UNICA MULTIMASSA 17KG/CM/M2</t>
  </si>
  <si>
    <t>CIMENTO PORTLAND CP III 32RS NBR 11578 (QUILO)</t>
  </si>
  <si>
    <t>TAPA-TRINCA MASSA ACRILICA BRICOLAR 1,9KG</t>
  </si>
  <si>
    <t>TELAFIX DA BRICOLAR TAPA TRINCAS 100X30X3MM</t>
  </si>
  <si>
    <t>CAIBRO MADEIRA DE LEI 5,0X5,7CM</t>
  </si>
  <si>
    <t>MADEIRA DE LEI-RIPA 5X1,5CM</t>
  </si>
  <si>
    <t>PREGO FERRO GALVANIZADO 16X24 (285 UN/KG)</t>
  </si>
  <si>
    <t>VIGA NAO APARELHADA 6X12CM EM MACARANDUBA, ANGELIM OU EQUIVALENTE DA REGIAO - BRUTA</t>
  </si>
  <si>
    <t>VIGA NAO APARELHADA 6X16CM EM MACARANDUBA, ANGELIM OU EQUIVALENTE DA REGIAO - BRUTA</t>
  </si>
  <si>
    <t>VIGA NAO APARELHADA 6X16CM, EM MACARANDUBA, ANGELIM OU EQUIVALENTE DA REGIAO - BRUTA</t>
  </si>
  <si>
    <t>AÇO CA - 50 Ø 6,3 A 12,5MM, INCLUSIVE CORTE, DOBRAGEM, MONTAGEM E COLOCACAO DE FERRAGENS NAS FORMAS, PARA SUPERESTRUTURAS E FUNDAÇÕES - R1</t>
  </si>
  <si>
    <t>CONCRETO SIMPLES FABRICADO NA OBRA, FCK=21 MPA, LANÇADO E ADENSADO</t>
  </si>
  <si>
    <t>ESCADA MARINHEIRO EM BARRA CHATA DE FERRO 2" X 5/16"</t>
  </si>
  <si>
    <t>FORMA PLANA PARA FUNDAÇÕES, EM COMPENSADO RESINADO 12MM, 02 USOS</t>
  </si>
  <si>
    <t>ACO CA 50 8,0MM (5/16") (0,395 KG/M)</t>
  </si>
  <si>
    <t>ACO CA 50 FINO (6,3MM A 10,0MM) (3/16" A 3/8")</t>
  </si>
  <si>
    <t>ARAME RECOZIDO ISGW #16 (0,032KG/M) (55 AMARRAS/PM3)</t>
  </si>
  <si>
    <t>SARRAFO DE MADEIRA PINUS/TAIPA/ANGELIN 10 X 2,5CM</t>
  </si>
  <si>
    <t>PEDRA BRITADA N. 1 (9,5 A 19 MM) POSTO PEDREIRA/FORNECEDOR,SEM FRETE</t>
  </si>
  <si>
    <t>ALVENARIA TIJOLO CERÂMICO MACIÇO (5X9X19), ESP = 0,09M (SINGELA), COM ARGAMASSA TRAÇO T5 - 1:2:8 (CIMENTO / CAL / AREIA) C/ JUNTA DE 2,0CM - R1</t>
  </si>
  <si>
    <t>CHAPISCO EM PAREDE COM ARGAMASSA TRAÇO T1 - 1:3 (CIMENTO / AREIA) - REVISADO 08/2015</t>
  </si>
  <si>
    <t>CONCRETO SIMPLES FABRICADO NA OBRA, FCK=15 MPA, LANÇADO E ADENSADO</t>
  </si>
  <si>
    <t>ESCAVAÇÃO MANUAL DE VALA OU CAVA EM MATERIAL DE 1ª CATEGORIA, PROFUNDIDADE ATÉ 1,50M</t>
  </si>
  <si>
    <t>REBOCO ESPECIAL DE PAREDE 2CM COM ARGAMASSA TRAÇO T1 - 1:3 (CIMENTO / AREIA)</t>
  </si>
  <si>
    <t>VIDRO LISO FUME/BRONZE 4MM</t>
  </si>
  <si>
    <t>LUMINÁRIA PLAFON 60X60CM 48W LED SOBREPOR BRANCO FRIO (6.000K) BORDA BRANCA</t>
  </si>
  <si>
    <t>LUMINÁRIA PLAFON 30X30CM 25W LED EMBUTIR BRANCO FRIO (6.000K) BORDA BRANCA</t>
  </si>
  <si>
    <t>INTERRUPTOR 01 SEÇÃO SIMPLES, DE EMBUTIR, COM PLACA, CONJUGADO COM TOMADA 2P+T, ABNT, 10A</t>
  </si>
  <si>
    <t>ENCARGOS COMPLEMENTARES - ELETRICISTA</t>
  </si>
  <si>
    <t>ENCARGOS COMPLEMENTARES - SERVENTE</t>
  </si>
  <si>
    <t>DISPOSITIVO DIFERENCIAL DR ALTA SENSIB.(30MA)TETRAPOLAR 125A</t>
  </si>
  <si>
    <t>CAIXA DE EQUIPOTENCIALIZAÇÃO EM AÇO 200X200X90MM, PARA EMBUTIR COM TAMPA, COM 9 TERMINAIS, REF:TEL-901 OU SIMILAR (SPDA)</t>
  </si>
  <si>
    <t>TERMINAL AEREO EM ACO GALVANIZADO DN 5/16" 350MM, COM BASE DE FIXACAO HORIZONTAL</t>
  </si>
  <si>
    <t>SISTEMA CFTV, INCLUINDO DVR COM 32 CANAIS, 32 CÂMERAS INFRAVERMELHO FULL HD 20M, MONITORES , ARMAZENAMENTO DE 4TB, 1 MOUSE USB, 1 FONTE METÁLICA 30 A, 02 CAIXAS DE CABOS COAXIAL FLEXÍVEL BIPOLAR (200M), 64 CONECTORES BNC ANTIRRUÍDO, 32 CONECTORES P4 MACHO</t>
  </si>
  <si>
    <t>SMART TV 43” LED FULL HD, OS ANDROID TV, HDR, WIFI INTEGRADO, BLUETOOTH, HDMI, USB, COR PRETO OU CHUMBO, ALIMENTAÇÃO 100-240V ~ 50/60HZ, 1 PORTA LAN 2 HDMI 1 USB 1 ENTRADA AV (ÁUDIO &amp; VÍDEO) 1 ENTRADA RF PARA ANTENA/CABO 1 SAÍDA ÁUDIO DIGITAL (ÓTICA) E 1 SAÍDA PARA FONE DE OUVIDO, IDIOMA PORTUGUÊS, POTÊNCIA DE AUDIO  2 X 10W, CONSUMO MÁXIMO 75W</t>
  </si>
  <si>
    <t>SMART TV MONITOR LED 24” HD, CONVERSOR DIGITAL INTEGRADO, WI-FI INTEGRADO E SCREEN SHARE, HDMI, USB 2.0, ALIMENTAÇÃO 100-240V, IDIOMA PORTUGUÊS</t>
  </si>
  <si>
    <t>CABO HDMI X HDMI VERSAO 1.4 BLINDADO - 20M</t>
  </si>
  <si>
    <t>BUCHA DE PLÁSTICO S12 COM PARAFUSO - CARTELA COM 2 CONJUNTOS</t>
  </si>
  <si>
    <t>MOTOR ELÉTRICO TRIFÁSICO, BAIXA ROTAÇÃO, 1/2CV</t>
  </si>
  <si>
    <t>CABINE ECLUSA COM DETECTOR DE METAIS – REFERÊNCIA MINEORO EC2006C OU SIMILAR.</t>
  </si>
  <si>
    <t>SISTEMA DE GERAÇÃO DE ENERGIA SOLAR – CAPACIDADE 1500KWH - INCLUINDO MÓDULO DE GERAÇÃO (PLACAS), INVERSOR, CABO, CONECTOR</t>
  </si>
  <si>
    <t>BANDEJA PARA RACK 19", DESLIZANTE, PERFURADA, 400MM DE PROFUNDIDADE</t>
  </si>
  <si>
    <t>GUIA DE CABOS FECHADO 19" 1U</t>
  </si>
  <si>
    <t>MINI RACK DE PAREDE 19" X 7U X 470MM</t>
  </si>
  <si>
    <t>PAINEL DE FECHAMENTO 19"</t>
  </si>
  <si>
    <t>PARAFUSO COM PORCA GAIOLA</t>
  </si>
  <si>
    <t>PATCH CORDS DE 1.50 M COM CONECTOR RJ-45 MACHO</t>
  </si>
  <si>
    <t>PRESILHA DE POLIAMIDA 4,5 X 180 MM</t>
  </si>
  <si>
    <t>RÉGUA (FILTRO DE LINHA) COM 5 TOMADAS 2P+T</t>
  </si>
  <si>
    <t>SWTICH GIGABIT 24 PORTAS POE 10/100/1000RJ 45 4 PORTAS SFP 1000MBPS</t>
  </si>
  <si>
    <t>CAIXA OCTOGONAL FUNDO FIXO PVC 4"X4"</t>
  </si>
  <si>
    <t>ELETROCALHA PERFURADA TIPO "U" 200X100MM CHAPA 18</t>
  </si>
  <si>
    <t>*CAIXA DE PASSAGEM EM CONCRETO, DIM. INT.: 0,30X0,30X0,40M, COM TAMPA, C/ COLCHÃO DE BRITA DE 10 CM</t>
  </si>
  <si>
    <t>ARAME GUIA ACO GALVANIZADO BITOLA ISGW 16 (0,032KG/M)</t>
  </si>
  <si>
    <t>NOBREAK 2220 VA – BIVOLT – 4 BATERIAS INTERNAS – 8 TOMADAS</t>
  </si>
  <si>
    <t>LOGOMARCA DO MPAM, CONFECIONADA EM ACM, MED. Ø 2.750,00MM PARA A FIXAÇÃO EM FACHADA - FORNECIMENTO E INSTALAÇÃO</t>
  </si>
  <si>
    <t>PLACA INDICATIVA EM ACRÍLICO E ADESIVO COM SINALIZAÇÃO PARA DEFICIENTES DIM.: 12 X 30 CM</t>
  </si>
  <si>
    <t>LETRAS EM CHAPA DE AÇO GALVANIZADO PINTADA EM COR PADRÃO MP/AM - BLOCK-LETTER - 10 A 20 CM</t>
  </si>
  <si>
    <t>PLACA DE SINALIZACAO DE SEGURANCA CONTRA INCENDIO, FOTOLUMINESCENTE, RETANGULAR, *20 X 40* CM, EM PVC *2* MM ANTI-CHAMAS (SIMBOLOS, CORES E PICTOGRAMAS CONFORME NBR 16820)</t>
  </si>
  <si>
    <t>MADEIRA MASSARANDUBA SERRADA</t>
  </si>
  <si>
    <t>TELA FACHADEIRA EM POLIETILENO, ROLO DE 3 X 100 M (L X C), COR BRANCA, SEM LOGOMARCA - PARA PROTECAO DE OBRAS</t>
  </si>
  <si>
    <t>ENCARGOS COMPLEMENTARES - CARPINTEIRO</t>
  </si>
  <si>
    <t>CONJ.</t>
  </si>
  <si>
    <t>TOTAL MÃO DE OBRA:</t>
  </si>
  <si>
    <t>TOTAL SERVIÇO:</t>
  </si>
  <si>
    <t>TOTAL MATERIAL:</t>
  </si>
  <si>
    <t>TOTAL GERAL:</t>
  </si>
  <si>
    <t>TOTAL EQUIPAMENTO:</t>
  </si>
  <si>
    <t>0,025</t>
  </si>
  <si>
    <t>0,247</t>
  </si>
  <si>
    <t>0,555</t>
  </si>
  <si>
    <t>1,1</t>
  </si>
  <si>
    <t>COMPOSIÇÃO</t>
  </si>
  <si>
    <t>COMPOSIÇÃO DE CUSTO UNITÁRIO (PRINCIPAL)</t>
  </si>
  <si>
    <t>ESPECIAIS</t>
  </si>
  <si>
    <t>ENCARGOS COMPLEMENTARES</t>
  </si>
  <si>
    <t>S10555 - ENCARGOS COMPLEMENTARES - ARMADOR (H)</t>
  </si>
  <si>
    <t>S10549 - ENCARGOS COMPLEMENTARES - SERVENTE (H)</t>
  </si>
  <si>
    <t>S00140 - AÇO CA - 50 Ø 6,3 A 12,5MM, INCLUSIVE CORTE, DOBRAGEM, MONTAGEM E COLOCACAO DE FERRAGENS NAS FORMAS, PARA SUPERESTRUTURAS E FUNDAÇÕES - R1 (KG)</t>
  </si>
  <si>
    <t>S03429 - CONCRETO SIMPLES FCK= 21 MPA (B1/B2), FABRICADO NA OBRA, SEM LANÇAMENTO E ADENSAMENTO (M3)</t>
  </si>
  <si>
    <t>S10551 - ENCARGOS COMPLEMENTARES - CARPINTEIRO (H)</t>
  </si>
  <si>
    <t>S10550 - ENCARGOS COMPLEMENTARES - PEDREIRO (H)</t>
  </si>
  <si>
    <t>S07692 - LANÇAMENTO DE CONCRETO SIMPLES FABRICADO NA OBRA, INCLUSIVE ADENSAMENTO E ACABAMENTO EM PEÇAS DA SUPERESTRUTURA (M3)</t>
  </si>
  <si>
    <t>S07691 - CONCRETO SIMPLES FABRICADO NA OBRA, FCK=21 MPA, LANÇADO E ADENSADO (M3)</t>
  </si>
  <si>
    <t>S10603 - ENCARGOS COMPLEMENTARES - SOLDADOR (H)</t>
  </si>
  <si>
    <t>S02642 - ESCADA MARINHEIRO EM BARRA CHATA DE FERRO 2" X 5/16" (M)</t>
  </si>
  <si>
    <t>S00080 - FORMA PLANA PARA FUNDAÇÕES, EM COMPENSADO RESINADO 12MM, 02 USOS (M2)</t>
  </si>
  <si>
    <t>S03308 - ARGAMASSA EM VOLUME - CIMENTO, CAL E AREIA TRAÇO T-5 (1:2:8) - 1 SACO CIMENTO 50 KG / 2 SACOS CAL 20 KG / 8 PADIOLAS DE AREIA DIM 0.35 X 0.45 X 0.13 M - CONFECÇÃO MECÂNICA E TRANSPORTE (M3)</t>
  </si>
  <si>
    <t>S00155 - ALVENARIA TIJOLO CERÂMICO MACIÇO (5X9X19), ESP = 0,09M (SINGELA), COM ARGAMASSA TRAÇO T5 - 1:2:8 (CIMENTO / CAL / AREIA) C/ JUNTA DE 2,0CM - R1 (M2)</t>
  </si>
  <si>
    <t>S01903 - ARGAMASSA CIMENTO E AREIA TRAÇO T-1 (1:3) - 1 SACO CIMENTO 50KG / 3 PADIOLAS AREIA DIM. 0.35 X 0.45 X 0.23 M - CONFECÇÃO MECÂNICA E TRANSPORTE (M3)</t>
  </si>
  <si>
    <t>S03310 - CHAPISCO EM PAREDE COM ARGAMASSA TRAÇO T1 - 1:3 (CIMENTO / AREIA) - REVISADO 08/2015 (M2)</t>
  </si>
  <si>
    <t>S00125 - CONCRETO SIMPLES FCK= 15 MPA (B1/B2), FABRICADO NA OBRA, SEM LANÇAMENTO E ADENSAMENTO (M3)</t>
  </si>
  <si>
    <t>S00126 - CONCRETO SIMPLES FABRICADO NA OBRA, FCK=15 MPA, LANÇADO E ADENSADO (M3)</t>
  </si>
  <si>
    <t>S02497 - ESCAVAÇÃO MANUAL DE VALA OU CAVA EM MATERIAL DE 1ª CATEGORIA, PROFUNDIDADE ATÉ 1,50M (M3)</t>
  </si>
  <si>
    <t>S03317 - REBOCO ESPECIAL DE PAREDE 2CM COM ARGAMASSA TRAÇO T1 - 1:3 (CIMENTO / AREIA) (M2)</t>
  </si>
  <si>
    <t>S10552 - ENCARGOS COMPLEMENTARES - ELETRICISTA (H)</t>
  </si>
  <si>
    <t>064818 - DISPOSITIVO DIFERENCIAL DR ALTA SENSIB.(30MA)TETRAPOLAR 125A (UN)</t>
  </si>
  <si>
    <t>COMP-188861 - LAVATÓRIO LOUÇA BRANCA SUSPENSO, *45 X *35CM OU EQUIVALENTE, PARA PNE, FORNECIMENTO E INSTALAÇÃO. (UN)</t>
  </si>
  <si>
    <t>061497 - CAIXA OCTOGONAL FUNDO FIXO PVC 4"X4" (UN)</t>
  </si>
  <si>
    <t>S06408 - *CAIXA DE PASSAGEM EM CONCRETO, DIM. INT.: 0,30X0,30X0,40M, COM TAMPA, C/ COLCHÃO DE BRITA DE 10 CM (UN)</t>
  </si>
  <si>
    <t>061780 - ARAME GUIA ACO GALVANIZADO BITOLA ISGW 16 (0,032KG/M) (M)</t>
  </si>
  <si>
    <t>ALMOÇO (PARTICIPAÇÃO DO EMPREGADOR)</t>
  </si>
  <si>
    <t>ARCO DE SERRA</t>
  </si>
  <si>
    <t>CAPA PARA CHUVA EM PVC COM FORRO DE POLIESTER, COM CAPUZ (AMARELA OU AZUL)</t>
  </si>
  <si>
    <t>CESTA BÁSICA</t>
  </si>
  <si>
    <t>FARDAMENTO COM MANGAS CURTA</t>
  </si>
  <si>
    <t>LUVA RASPA DE COURO, CANO CURTO (PUNHO *7* CM)</t>
  </si>
  <si>
    <t>ÓCULOS BRANCO PROTEÇÃO</t>
  </si>
  <si>
    <t>PROTETOR AURICULAR</t>
  </si>
  <si>
    <t>PROTETOR SOLAR FPS 30 COM 120ML</t>
  </si>
  <si>
    <t>TORQUESA</t>
  </si>
  <si>
    <t>VALE TRANSPORTE</t>
  </si>
  <si>
    <t>EXAMES ADMISSIONAIS/DEMISSIONAIS (CHECKUP)</t>
  </si>
  <si>
    <t>REFEIÇÃO - CAFÉ DA MANHÃ ( CAFÉ COM LEITE E DOIS PÃES COM MANTEIGA)</t>
  </si>
  <si>
    <t>SEGURO DE VIDA E ACIDENTE EM GRUPO</t>
  </si>
  <si>
    <t>MARRETA 1 KG COM CABO</t>
  </si>
  <si>
    <t>PÁ QUADRADA</t>
  </si>
  <si>
    <t>TALHADEIRA CHATA 10"</t>
  </si>
  <si>
    <t>AÇO CA-50   6,3 A 12,5 MM</t>
  </si>
  <si>
    <t>ESPACADOR / DISTANCIADOR TIPO GARRA DUPLA, EM PLASTICO, COBRIMENTO *20* MM, PARA FERRAGENS DE LAJES E FUNDO DE VIGAS</t>
  </si>
  <si>
    <t>ENCARGOS COMPLEMENTARES - ARMADOR</t>
  </si>
  <si>
    <t>AREIA GROSSA - POSTO JAZIDA/FORNECEDOR (RETIRADO NA JAZIDA,SEM TRANSPORTE)</t>
  </si>
  <si>
    <t>PEDRA BRITADA N. 2 (19 A 38 MM) POSTO PEDREIRA/FORNECEDOR, SEM FRETE</t>
  </si>
  <si>
    <t>FURADEIRA E PARAFUSADEIRA ELETRICA BOSCH OU SIMILAR PROFISSIONAL</t>
  </si>
  <si>
    <t>SERRA CIRCULAR ELETRICA PORTATIL</t>
  </si>
  <si>
    <t>CHAVE DE FENDA CHATA 30 CM</t>
  </si>
  <si>
    <t>FORMÃO GRANDE</t>
  </si>
  <si>
    <t>MARTELO COM UNHA</t>
  </si>
  <si>
    <t>SERROTE 40CM</t>
  </si>
  <si>
    <t>COLHER DE PEDREIRO</t>
  </si>
  <si>
    <t>DESEMPENADEIRA DE AÇO LISA, CABO MADEIRA, REF:143, ATLAS OU SIMILAR</t>
  </si>
  <si>
    <t>DESEMPOLADEIRA DE MADEIRA 12X22</t>
  </si>
  <si>
    <t>ESCALA MÉTRICA DE BAMBÚ</t>
  </si>
  <si>
    <t>MARRETA DE 1/2 KG COM CABO</t>
  </si>
  <si>
    <t>MARTELO DE BORRACHA COM CABO</t>
  </si>
  <si>
    <t>MARTELO SEM UNHA</t>
  </si>
  <si>
    <t>NÍVEL DE BOLHA DE MADEIRA</t>
  </si>
  <si>
    <t>PRUMO DE FACE</t>
  </si>
  <si>
    <t>REGUA DE ALUMÍNIO C/ 2,00M (PARA PEDREIRO)</t>
  </si>
  <si>
    <t>SERRA MÁRMORE</t>
  </si>
  <si>
    <t>ENCARGOS COMPLEMENTARES - PEDREIRO</t>
  </si>
  <si>
    <t>CONCRETO SIMPLES FCK= 21 MPA (B1/B2), FABRICADO NA OBRA, SEM LANÇAMENTO E ADENSAMENTO</t>
  </si>
  <si>
    <t>LANÇAMENTO DE CONCRETO SIMPLES FABRICADO NA OBRA, INCLUSIVE ADENSAMENTO E ACABAMENTO EM PEÇAS DA SUPERESTRUTURA</t>
  </si>
  <si>
    <t>ALICATE CLIMPADOR ( CRIPADOR )</t>
  </si>
  <si>
    <t>ALICATE DE PRESSÃO 11"</t>
  </si>
  <si>
    <t>ALICATE DE PRESSÃO PARA SOLDA DE CHAPA 18" (460MM), REF.138 Z GEDORE</t>
  </si>
  <si>
    <t>ALICATE DE PRESSÃO PARA SOLDA TIPO U, PARA APERTAR CHAPAS, TIRAS E QUALQUER TIPO DE PERFIL. NIQUELADO, MORDENTES REFORÇADOS EM AÇO LAMINADAO. CORPO EM CHAPA DOBRADA  EXTRA-REFORÇADA E REBITES DE AÇO, 11" (280MM). REF. 138 GEDORE.</t>
  </si>
  <si>
    <t>ALICATE DIAGONAL PARA CORTE RENTE 5" A 8"</t>
  </si>
  <si>
    <t>ALICATE PARA ANÉIS DE PISTÃO CAPACIDADE 50-100MM. REF.44044101 TRAMONTINA OU SIMILAR</t>
  </si>
  <si>
    <t>BOLSA DE LONA PARA FERRAMENTAS 40 X 30 X 20CM</t>
  </si>
  <si>
    <t>CAVALETE DE FERRO Nº 1</t>
  </si>
  <si>
    <t>CHAVE INGLESA 15" REF. 012418012 CARBOGRAFITE</t>
  </si>
  <si>
    <t>ESMERILHADEIRA ANGULAR ELÉTRICO PORTÁTIL 4 1/2" - 1000 WATTS  - REF. G1000KB2 BLACK E DECKER</t>
  </si>
  <si>
    <t>ESQUADRO DE ALUMÍNIO PARA SOLDAGEM DE PEÇAS, COM DUAS MORSAS, 35 X 35 X 4,5CM, MARCA BLACK JACK</t>
  </si>
  <si>
    <t>FONTE INVERSORA DE SOLDA WMI 140ED 220V - BAMBOZZI - WMI- 140ED</t>
  </si>
  <si>
    <t>GRAMPO DE DE APERTO RÁPIDO 16" REF. 60987 BELTOOLS</t>
  </si>
  <si>
    <t>MACARIÇO DE SOLDA REF. CG201 CÓDIGO 010414410 CARBOGRAFITE</t>
  </si>
  <si>
    <t>MARTELO DE SOLDA DO TIPO PICARETA, CABO DE MADEIRA, 300X0,4X0,5MM</t>
  </si>
  <si>
    <t>SELADOR HORIZONTAL PARA FITA DE AÇO 1"</t>
  </si>
  <si>
    <t>TALHADEIRA COM PUNHO DE PROTEÇÃO 22 X225MM REF.207206BR BELZER</t>
  </si>
  <si>
    <t>BARRA DE FERRO CHATO, RETANGULAR, 50,8 MM X 7,94 MM (L X E), 3,162 KG/M</t>
  </si>
  <si>
    <t>BARRA QUADRADA DE FERRO 3/4" (2,85 KG/M)</t>
  </si>
  <si>
    <t>ELETRODO REVESTIDO AWS - E7018, DIAMETRO IGUAL A 4,00 MM</t>
  </si>
  <si>
    <t>ENCARGOS COMPLEMENTARES - SOLDADOR</t>
  </si>
  <si>
    <t>ARAME GALVANIZADO 12 BWG, D = 2,76 MM (0,048 KG/M) OU 14 BWG, D = 2,11 MM (0,026 KG/M)</t>
  </si>
  <si>
    <t>COMPENSADO RESINADO 12MM - MADEIRIT OU SIMILAR</t>
  </si>
  <si>
    <t>DESMOLDANTE PROTETOR PARA FORMAS DE MADEIRA, DE BASE OLEOSAEMULSIONADA EM AGUA</t>
  </si>
  <si>
    <t>MADEIRA MISTA SERRADA (BARROTE) 6 X 6CM - 0,0036 M3/M (ANGELIM, LOURO)</t>
  </si>
  <si>
    <t>PREGO DE ACO POLIDO COM CABECA 16 X 24 (2 1/4 X 12)</t>
  </si>
  <si>
    <t>SARRAFO *2,5 X 10* CM EM PINUS, MISTA OU EQUIVALENTE DA REGIAO - BRUTA</t>
  </si>
  <si>
    <t>TIJOLO CERÂMICO MACIÇO 5 X 9 X 19CM</t>
  </si>
  <si>
    <t>ARGAMASSA EM VOLUME - CIMENTO, CAL E AREIA TRAÇO T-5 (1:2:8) - 1 SACO CIMENTO 50 KG / 2 SACOS CAL 20 KG / 8 PADIOLAS DE AREIA DIM 0.35 X 0.45 X 0.13 M - CONFECÇÃO MECÂNICA E TRANSPORTE</t>
  </si>
  <si>
    <t>ARGAMASSA CIMENTO E AREIA TRAÇO T-1 (1:3) - 1 SACO CIMENTO 50KG / 3 PADIOLAS AREIA DIM. 0.35 X 0.45 X 0.23 M - CONFECÇÃO MECÂNICA E TRANSPORTE</t>
  </si>
  <si>
    <t>CONCRETO SIMPLES FCK= 15 MPA (B1/B2), FABRICADO NA OBRA, SEM LANÇAMENTO E ADENSAMENTO</t>
  </si>
  <si>
    <t>ALICATE COM ISOLAMENTO</t>
  </si>
  <si>
    <t>ALICATE VOLT-AMPERIMETRO</t>
  </si>
  <si>
    <t>CHAVE INGLESA 12"</t>
  </si>
  <si>
    <t>PEDRA BRITADA N. 1 (9,5 A 19 MM) POSTO PEDREIRA/FORNECEDOR, SEM FRETE</t>
  </si>
  <si>
    <t>FITA PERFURADA GALVANIZADA PARA FIXACAO 19MMX30M SPETAM</t>
  </si>
  <si>
    <t>PERFILADO PERFURADO 38X19X6000MM CHAPA 16</t>
  </si>
  <si>
    <t>CAIXA OCTOGONAL FUNDO FIXO TIGREFLEX PVC LARANJA 4"X4"</t>
  </si>
  <si>
    <t>AÇO CA-60   4,2 A 9,5 MM</t>
  </si>
  <si>
    <t>CHAPA/PAINEL DE MADEIRA COMPENSADA RESINADA (MADEIRITE RESINADO ROSA) PARA FORMA DE CONCRETO, DE 2200 X 1100 MM, E = 17MM</t>
  </si>
  <si>
    <t>ARAME GALVANIZADO #16 AWG (0,032KG/M)</t>
  </si>
  <si>
    <t>CHAPA/PAINEL DE MADEIRA COMPENSADA RESINADA (MADEIRITE RESINADO ROSA) PARA FORMA DE CONCRETO, DE 2200 X 1100 MM, E = 17 MM</t>
  </si>
  <si>
    <t>CHAPA/PAINEL DE MADEIRA COMPENSADA PLASTIFICADA (MADEIRITE PLASTIFICADO) PARA FORMA DE CONCRETO, DE 2200 X 1100 MM, E = *17* MM</t>
  </si>
  <si>
    <t>PR</t>
  </si>
  <si>
    <t>TOTAL ESPECIAIS:</t>
  </si>
  <si>
    <t>1,14</t>
  </si>
  <si>
    <t>0,785</t>
  </si>
  <si>
    <t>TOTAL ENCARGOS COMPLEMENTARES:</t>
  </si>
  <si>
    <t>0</t>
  </si>
  <si>
    <t>0,000128</t>
  </si>
  <si>
    <t>1,19</t>
  </si>
  <si>
    <t>1,017</t>
  </si>
  <si>
    <t>0,023</t>
  </si>
  <si>
    <t>0,034</t>
  </si>
  <si>
    <t>8,78</t>
  </si>
  <si>
    <t>0,002</t>
  </si>
  <si>
    <t>1,9665</t>
  </si>
  <si>
    <t>0,1945</t>
  </si>
  <si>
    <t>0,047</t>
  </si>
  <si>
    <t>0,0162</t>
  </si>
  <si>
    <t>0,0066</t>
  </si>
  <si>
    <t>2,118</t>
  </si>
  <si>
    <t>0,0392</t>
  </si>
  <si>
    <t>0,367</t>
  </si>
  <si>
    <t>0,743</t>
  </si>
  <si>
    <t>0,0175</t>
  </si>
  <si>
    <t>0,00005</t>
  </si>
  <si>
    <t>0,094</t>
  </si>
  <si>
    <t>0,095</t>
  </si>
  <si>
    <t>1,336</t>
  </si>
  <si>
    <t>0,393</t>
  </si>
  <si>
    <t>0,083</t>
  </si>
  <si>
    <t>6,952</t>
  </si>
  <si>
    <t>1,12</t>
  </si>
  <si>
    <t>0,328</t>
  </si>
  <si>
    <t>6,704</t>
  </si>
  <si>
    <t>0,118</t>
  </si>
  <si>
    <t>COMPOSIÇÃO DE CUSTO UNITÁRIO (AUXILIARES)</t>
  </si>
  <si>
    <t>ARAME GALVANIZADO 16 AWG (0,032KG/M)</t>
  </si>
  <si>
    <t>TEMPO DE OBRA (NÚMERO DE HORAS X NÚMERO DE DIAS X PERÍODO DE OBRAS)</t>
  </si>
  <si>
    <t>TEMPO DE OBRA</t>
  </si>
  <si>
    <t xml:space="preserve">TEMPO DE OBRA </t>
  </si>
  <si>
    <t>TRANSPORTE DE INSUMOS, EQUIPAMENTOS E FERRAMENTAL PARA OBRA (IDA)</t>
  </si>
  <si>
    <t>TRANSPORTE DE EQUIPAMENTOS E FERRAMENTAL PARA OBRA (VOLTA)</t>
  </si>
  <si>
    <t>1.3. ALIMENTAÇÃO, TRANSPORTE, EPI'S E FERRAMENTAS</t>
  </si>
  <si>
    <t>DIAS UTEIS NO MÊS X NÚMERO DE MESES X NÚMERO DE OPERÁRIOS</t>
  </si>
  <si>
    <t>1.3.2. MPAM - 002 - TAXAS E EMOLUMENTOS (UN)</t>
  </si>
  <si>
    <t xml:space="preserve">TAXAS  </t>
  </si>
  <si>
    <t>QUANTIDADE DE HORAS TRABALHADA</t>
  </si>
  <si>
    <t>ÁREA DA PLACA</t>
  </si>
  <si>
    <t>TRINCAS NAS FACHADAS DO PRÉDIO</t>
  </si>
  <si>
    <t>PORTA EMERGÊNCIA</t>
  </si>
  <si>
    <t>PORTA ESCADA</t>
  </si>
  <si>
    <t>PORTAS SALAS</t>
  </si>
  <si>
    <t>PORTAS BANHEIROS</t>
  </si>
  <si>
    <t>VÃO PLATAFORMA</t>
  </si>
  <si>
    <t>BANHEIROS</t>
  </si>
  <si>
    <t>LOUÇAS BANHEIROS PÚBLICO (ANDAR INFERIOR)</t>
  </si>
  <si>
    <t>LOUÇAS BANHEIROS PROMOTORIA (ANDAR SUPERIOR)</t>
  </si>
  <si>
    <t>BANHEIRO SALA DE APOIO</t>
  </si>
  <si>
    <t>COBERTURA ENTRADA (CONFORME PROJETO)</t>
  </si>
  <si>
    <t xml:space="preserve">CALÇADA FRENTE EXTERNA	</t>
  </si>
  <si>
    <t xml:space="preserve">CALÇADA FUNDOS	</t>
  </si>
  <si>
    <t xml:space="preserve">CALÇADAS DAS LATERAIS	</t>
  </si>
  <si>
    <t>PORTA DE ENTRADA</t>
  </si>
  <si>
    <t>JANELAS DO FUNDO</t>
  </si>
  <si>
    <t>JANELA 1º ANDAR</t>
  </si>
  <si>
    <t>CONFORME PROJETO</t>
  </si>
  <si>
    <t>PORTA PRICIPAL</t>
  </si>
  <si>
    <t>JANELA DOS FUNDOS</t>
  </si>
  <si>
    <t>NUMERO DE APARELHOS DE AR</t>
  </si>
  <si>
    <t>NUMERO DE PORTAS A SER REMOVIDAS</t>
  </si>
  <si>
    <t xml:space="preserve">SALA DE APOIO	</t>
  </si>
  <si>
    <t xml:space="preserve">COPA	</t>
  </si>
  <si>
    <t xml:space="preserve">ÁREA DE SERVIÇO	</t>
  </si>
  <si>
    <t xml:space="preserve">SALA DE REUNIÃO	</t>
  </si>
  <si>
    <t>ÁREA DA COBERTURA GARAGEM</t>
  </si>
  <si>
    <t>ÁREA DA COBERTURA PROMOTORIA</t>
  </si>
  <si>
    <t>PRUMADA (PLATAFORMA)</t>
  </si>
  <si>
    <t>UNIDADES</t>
  </si>
  <si>
    <t>PERÍMETRO ÁREA DA PLATAFORMA</t>
  </si>
  <si>
    <t>COBERTURA DA ENTRADA (CONFORME PROJETO)</t>
  </si>
  <si>
    <t>AMPLIAÇÃO DA COBERTURA DA ENTRADA (CONFORME PROJETO)</t>
  </si>
  <si>
    <t>RUFO TELHADO PLATAFORMA</t>
  </si>
  <si>
    <t>RUFO DA COBERTURA DA ENTRADA (CONFORME PROJETO)</t>
  </si>
  <si>
    <t>ÁREA DA COBERTURA</t>
  </si>
  <si>
    <t>FECHAMENTO JANELAS</t>
  </si>
  <si>
    <t>FECHAMENTO PORTAS ESTRADA ESCADA</t>
  </si>
  <si>
    <t>FECHAMENTO AR CONDIONADO DE JANELA</t>
  </si>
  <si>
    <t xml:space="preserve">BANHEIROS </t>
  </si>
  <si>
    <t xml:space="preserve">FECHAMENTO JANELAS </t>
  </si>
  <si>
    <t>FECHAMENTO PORTA ENTRADA ESCADA</t>
  </si>
  <si>
    <t xml:space="preserve">FECHAMENTO AR-CONDIONADO DE JANELA	</t>
  </si>
  <si>
    <t xml:space="preserve">FECHAMENTO JANELAS	</t>
  </si>
  <si>
    <t xml:space="preserve">FECHAMENTO PORTA SALA DE REUNIÃO	</t>
  </si>
  <si>
    <t>FECHAMENTO AR-CONDIONADO DE JANELA</t>
  </si>
  <si>
    <t>REVESTIMENTO DOS BANHEIROS 1 ANDAR</t>
  </si>
  <si>
    <t xml:space="preserve">PORTAS </t>
  </si>
  <si>
    <t xml:space="preserve">BALDRAME	</t>
  </si>
  <si>
    <t>ÁREA (POÇO + BALDRAME)</t>
  </si>
  <si>
    <t>8.4. MPAM - FUND - 02 - CINTA AMARRACAO BALDRAME CONCRETO 1:3:5- 27X50CM-PAREDE 20CM (M)</t>
  </si>
  <si>
    <t>COMPRIMENTO</t>
  </si>
  <si>
    <t>PLATAFORMA ACESSIVEL 1 ANDAR</t>
  </si>
  <si>
    <t>8.7. MPAM - SUPRA - 001 - LAJE DE FECHAMENTO EM CONCRETO ARMADO (UN)</t>
  </si>
  <si>
    <t xml:space="preserve">PAREDES (ENCLAUSURAMENTO)	</t>
  </si>
  <si>
    <t xml:space="preserve">IMPERMEABILIZAÇÃO (PAREDES INTERNAS E EXTERNAS)	</t>
  </si>
  <si>
    <t xml:space="preserve">BALDRAME (FACES EXTERNAS E INTERNAS)	</t>
  </si>
  <si>
    <t xml:space="preserve">COBERTURA DO ENCLAUSURAMENTO	</t>
  </si>
  <si>
    <t xml:space="preserve">POÇO	</t>
  </si>
  <si>
    <t xml:space="preserve">VOLUME	</t>
  </si>
  <si>
    <t>2 SALAS DE APOIO E 1 SALA DE REUNIÃO</t>
  </si>
  <si>
    <t>COPA INFERIOR, COZINHA SUPERIOR</t>
  </si>
  <si>
    <t>PROMOTORIAS</t>
  </si>
  <si>
    <t>BANHEIROS DO PÚBLICO (ANDAR INFERIOR)</t>
  </si>
  <si>
    <t>BANHEIROS DO PROMOTORIA (ANDAR SUPERIOR)</t>
  </si>
  <si>
    <t>BANHEIRO INFOERIOR</t>
  </si>
  <si>
    <t>NÚMERO DE PORTAS</t>
  </si>
  <si>
    <t>PORTA SAÍDA DE EMERGÊNCIA SALA DE REUNIÃO</t>
  </si>
  <si>
    <t>PORTA FACHADA PRINCIPAL</t>
  </si>
  <si>
    <t>SALA DO PROMOTOR</t>
  </si>
  <si>
    <t>SALA DO FUNDOS</t>
  </si>
  <si>
    <t xml:space="preserve">PORTA PRINCIPAL </t>
  </si>
  <si>
    <t>SALAS DE APOIO</t>
  </si>
  <si>
    <t>SALA DE REUNIÃO</t>
  </si>
  <si>
    <t>RECEPÇÃO (ANDAR INFERIOR)</t>
  </si>
  <si>
    <t>RECEPÇÃO ASSESSORES</t>
  </si>
  <si>
    <t>SALA DE VÍDEO CONFERÊNCIA</t>
  </si>
  <si>
    <t>ANDAR INFERIOR</t>
  </si>
  <si>
    <t>ANDAR SUPERIOR</t>
  </si>
  <si>
    <t xml:space="preserve">SALAS DE APOIO </t>
  </si>
  <si>
    <t>RECEPÇÃO (ANDAR SUPERIOR)</t>
  </si>
  <si>
    <t>ESCADA</t>
  </si>
  <si>
    <t>CIRCULAÇÃO INTERNA (ANDAR INFERIOR)</t>
  </si>
  <si>
    <t>BANHEIROS PÚBLICO</t>
  </si>
  <si>
    <t>COPA INFERIOR</t>
  </si>
  <si>
    <t>CIRCULAÇÃO INTERNA (ANDAR SUPERIOR)</t>
  </si>
  <si>
    <t>COZINHA E ÁREA DE SERVIÇO</t>
  </si>
  <si>
    <t>BANHEIROS DAS PROMOTORIAS</t>
  </si>
  <si>
    <t>PAV. SUPERIOR</t>
  </si>
  <si>
    <t>PAV. TÉRREO</t>
  </si>
  <si>
    <t>QUADRO INFERIOR</t>
  </si>
  <si>
    <t>QUADRO SUPERIOR</t>
  </si>
  <si>
    <t>ATERRAMENTO</t>
  </si>
  <si>
    <t xml:space="preserve">ENTRADA	</t>
  </si>
  <si>
    <t xml:space="preserve">CALÇADA AO REDOR DO PRÉDIO	</t>
  </si>
  <si>
    <t>PISO DOS BANHEIROS</t>
  </si>
  <si>
    <t>ALVENARIA SEGUNDO ANDAR</t>
  </si>
  <si>
    <t>ALVENARIAS PRIMEIRO ANDAR</t>
  </si>
  <si>
    <t>DESCONTO DAS ESQUADRIAS</t>
  </si>
  <si>
    <t>APLICAÇÃO DE REPASSE DE MASSA</t>
  </si>
  <si>
    <t>ÁREA DAS PAREDES DA CLAUSURA DA PLATAFORMA X 2 FACES (INTERNA E EXTERNA)</t>
  </si>
  <si>
    <t>ALVENARIA PRIMEIRO ANDAR</t>
  </si>
  <si>
    <t>ALVENARIAS TERREO ANDAR</t>
  </si>
  <si>
    <t xml:space="preserve">ÁREA DAS PAREDES DA CLAUSURA DA PLATAFORMA X 2 FACES (INTERNA E EXTERNA) </t>
  </si>
  <si>
    <t xml:space="preserve">PAREDES CLAUSURA DA PLATAFORMA </t>
  </si>
  <si>
    <t>CALÇADA EXTERNA</t>
  </si>
  <si>
    <t>PRIMEIRO ANDAR</t>
  </si>
  <si>
    <t>SEGUNDO ANDAR</t>
  </si>
  <si>
    <t>14.1.3. COMP-571625 - FORNECIMENTO E INSTALAÇÃO DE SISTEMA CFTV 32 CANAIS, INCLUINDO CÂMERAS, MONITORES,HD 2T, CX. DE PASSAGENS, ELETRODUTO, CABOS, CONECTORES, RASGO, QUEBRA E CHUMBAMENTO. (UN)</t>
  </si>
  <si>
    <t>SISTEMA DE MONITORAMENTO</t>
  </si>
  <si>
    <t xml:space="preserve">PERÍMETRO DO MURO </t>
  </si>
  <si>
    <t>ENTRADA PRINCIPAL</t>
  </si>
  <si>
    <t>CABINE ECLUSA</t>
  </si>
  <si>
    <t>SISTEMA DE GERAÇÃO</t>
  </si>
  <si>
    <t>14.3.1. CP-9601-CP-6579-S08493 - FORNECIMENTO E INSTALAÇÃO DE MINI RACK DE SUSPENÇO - INCLUSIVE ACESSÓRIOS (UN)</t>
  </si>
  <si>
    <t>EQUIPAMENTO DE REDE</t>
  </si>
  <si>
    <t>14.3.3. CP-6778-059455 - PONTO DE REDE - INCLUINDO RASGO, QUEBRA, CHUMBAMENTO, ELETRODUTO, CABO, CX 2" X 4" + 2 TOMADAS RJ-45 KEYSTONE E CERTIFICAÇÃO DO PONTO COM EMISSÃO DE RELATÓRIO (UN)</t>
  </si>
  <si>
    <t>SALA DO ASSESSOR</t>
  </si>
  <si>
    <t>COPA SUPERIOR</t>
  </si>
  <si>
    <t>SALA DE APOIO</t>
  </si>
  <si>
    <t>RECEPÇÃO</t>
  </si>
  <si>
    <t>PONTO</t>
  </si>
  <si>
    <t>14.3.5. CP-8166-83369 - QUADRO DE DISTRIBUIÇÃO PARA TELEFONE N.4, 60X60X12CM EM CHAPA METÁLICA, DE EMBUTIR, PADRÃO TELEBRAS, FORNECIMENTO E INSTALAÇÃO (UN)</t>
  </si>
  <si>
    <t>ENTRADA DE FIBRA</t>
  </si>
  <si>
    <t>NOBREAK DE PROTEÇÃO RACK</t>
  </si>
  <si>
    <t>NOBREAK DE PROTEÇÃO CFTV</t>
  </si>
  <si>
    <t>BASE P/ ANTENA</t>
  </si>
  <si>
    <t xml:space="preserve">BRASÃO </t>
  </si>
  <si>
    <t>PLACA</t>
  </si>
  <si>
    <t>APOIO</t>
  </si>
  <si>
    <t>PROMOTORIA</t>
  </si>
  <si>
    <t>SALA DE AUDIÊNCIA/REUNIÃO</t>
  </si>
  <si>
    <t>BANHEIROS E COPAS</t>
  </si>
  <si>
    <t>NOME HOMENAGEADO</t>
  </si>
  <si>
    <t>NÚMERO DE LETRAS (MINISTÉRIO PÚBLICO DO ESTADO DO AMAZONAS)</t>
  </si>
  <si>
    <t>NÚMERO DE LETRAS (PROMOTORIA DE JUSTIÇA DO MUNICÍPIO DE AUTAZES)</t>
  </si>
  <si>
    <t>TOTEM FRONTAL</t>
  </si>
  <si>
    <t>COBERTURA DA GARAGEM</t>
  </si>
  <si>
    <t>PROFUNDIDADE DO POÇO</t>
  </si>
  <si>
    <t>MEMÓRIA DE CÁLCULO</t>
  </si>
  <si>
    <t>Subtotal até 100,00%</t>
  </si>
  <si>
    <t>SISTEMA DE GERAÇÃO DE ENERGIA SOLAR – CAPACIDADE SUPERIOR A 1370KWH - INCLUINDO MÓDULO DE GERAÇÃO (PLACAS), INVERSOR, CABO, CONECTOR E DEMAIS INSUMOS NECESSÁRIOS PARA INSTALAÇÃO COM PROJETO E APROVAÇÃO JUNTO A CONCESSIONÁRIA (10/22).</t>
  </si>
  <si>
    <t>CABINE ECLUSA COM DETECTOR DE METAIS – REFERÊNCIA MINEORO EC2006C OU SIMILAR - FORNECIMENTO E INSTALAÇÃO (10/22).</t>
  </si>
  <si>
    <t>FORNECIMENTO E INSTALAÇÃO DE SISTEMA CFTV 32 CANAIS, INCLUINDO CÂMERAS, MONITORES,HD 2T, CX. DE PASSAGENS, ELETRODUTO, CABOS, CONECTORES, RASGO, QUEBRA E CHUMBAMENTO.</t>
  </si>
  <si>
    <t>PONTO DE REDE - INCLUINDO RASGO, QUEBRA, CHUMBAMENTO, ELETRODUTO, CABO, CX 2" X 4" + 2 TOMADAS RJ-45 KEYSTONE E CERTIFICAÇÃO DO PONTO COM EMISSÃO DE RELATÓRIO</t>
  </si>
  <si>
    <t>FORNECIMENTO E INSTALAÇÃO DE SWITCH GIGABIT 24 PORTAS POE E 4 PORTAS SPF 1000 MBPS</t>
  </si>
  <si>
    <t>CURVA ABC (SERVIÇOS)</t>
  </si>
  <si>
    <t>Subtotal até 100,16%</t>
  </si>
  <si>
    <t>SMART TV 43” LED FULL HD, OS ANDROID TV, HDR, WIFI INTEGRADO, BLUETOOTH, HDMI, USB, COR PRETO OU CHUMBO, ALIMENTAÇÃO 100-240V ~ 50/60HZ, 1 PORTA LAN 2 HDMI 1 USB 1 ENTRADA AV (ÁUDIO &amp; VÍDEO) 1 ENTRADA RF PARA ANTENA/CABO 1 SAÍDA ÁUDIO DIGITAL (ÓTICA) E 1 SAÍDA PARA FONE DE OUVIDO, IDIOMA PORTUGUÊS, POTÊNCIA DE AUDIO 2 X 10W, CONSUMO MÁXIMO 75W</t>
  </si>
  <si>
    <t>EXAMES</t>
  </si>
  <si>
    <t>CONJUNTO DE FERRAMENTAS DE USO COLETIVO COMPOSTO POR: UMA PÁ; UMA ENXADA; UMA PICARETA; UM BALDE.</t>
  </si>
  <si>
    <t>CONJUNTO DE FERRAMENTA DE USO INDIVIDUAL COMPOSTA POR: UMA MARRETA DE 1KG; UMA MARRETA DE 5KG; UMA TALHADEIRA; UMA PONTEIRA.</t>
  </si>
  <si>
    <t>AÇO CA-50 6,3 A 12,5 MM</t>
  </si>
  <si>
    <t>ASDFJK|</t>
  </si>
  <si>
    <t>REGISTRO DE OBRA NO CREA VALOR DO CONTRATO ACIMA DE R$15.000,00</t>
  </si>
  <si>
    <t>AÇO CA-60 4,2 A 9,5 MM</t>
  </si>
  <si>
    <t>ALICATE DE PRESSÃO PARA SOLDA TIPO U, PARA APERTAR CHAPAS, TIRAS E QUALQUER TIPO DE PERFIL. NIQUELADO, MORDENTES REFORÇADOS EM AÇO LAMINADAO. CORPO EM CHAPA DOBRADA EXTRA-REFORÇADA E REBITES DE AÇO, 11" (280MM). REF. 138 GEDORE.</t>
  </si>
  <si>
    <t>ESMERILHADEIRA ANGULAR ELÉTRICO PORTÁTIL 4 1/2" - 1000 WATTS - REF. G1000KB2 BLACK E DECKER</t>
  </si>
  <si>
    <t>CURVA ABC (INSUMOS)</t>
  </si>
  <si>
    <r>
      <rPr>
        <b/>
        <sz val="10"/>
        <rFont val="Calibri"/>
        <family val="2"/>
        <scheme val="minor"/>
      </rPr>
      <t>BDI = 11,10%</t>
    </r>
  </si>
  <si>
    <r>
      <rPr>
        <b/>
        <sz val="10"/>
        <rFont val="Calibri"/>
        <family val="2"/>
        <scheme val="minor"/>
      </rPr>
      <t>(1+AC+S+R+G)*(1+DF)*(1+L)/(1-I)-1</t>
    </r>
  </si>
  <si>
    <r>
      <rPr>
        <b/>
        <sz val="9"/>
        <rFont val="Calibri"/>
        <family val="2"/>
        <scheme val="minor"/>
      </rPr>
      <t>COD</t>
    </r>
  </si>
  <si>
    <r>
      <rPr>
        <b/>
        <sz val="9"/>
        <rFont val="Calibri"/>
        <family val="2"/>
        <scheme val="minor"/>
      </rPr>
      <t>DESCRIÇÃO</t>
    </r>
  </si>
  <si>
    <r>
      <rPr>
        <b/>
        <sz val="9"/>
        <rFont val="Calibri"/>
        <family val="2"/>
        <scheme val="minor"/>
      </rPr>
      <t>TOTAL</t>
    </r>
  </si>
  <si>
    <r>
      <rPr>
        <b/>
        <sz val="9"/>
        <rFont val="Calibri"/>
        <family val="2"/>
        <scheme val="minor"/>
      </rPr>
      <t xml:space="preserve">
</t>
    </r>
  </si>
  <si>
    <r>
      <rPr>
        <b/>
        <sz val="10"/>
        <rFont val="Calibri"/>
        <family val="2"/>
        <scheme val="minor"/>
      </rPr>
      <t>BDI = 20,34%</t>
    </r>
  </si>
  <si>
    <r>
      <rPr>
        <b/>
        <sz val="10"/>
        <rFont val="Calibri"/>
        <family val="2"/>
        <scheme val="minor"/>
      </rPr>
      <t>COD</t>
    </r>
  </si>
  <si>
    <r>
      <rPr>
        <b/>
        <sz val="10"/>
        <rFont val="Calibri"/>
        <family val="2"/>
        <scheme val="minor"/>
      </rPr>
      <t>DESCRIÇÃO</t>
    </r>
  </si>
  <si>
    <r>
      <rPr>
        <b/>
        <sz val="10"/>
        <rFont val="Calibri"/>
        <family val="2"/>
        <scheme val="minor"/>
      </rPr>
      <t>%</t>
    </r>
  </si>
  <si>
    <r>
      <rPr>
        <b/>
        <sz val="10"/>
        <rFont val="Calibri"/>
        <family val="2"/>
        <scheme val="minor"/>
      </rPr>
      <t>Benefício</t>
    </r>
  </si>
  <si>
    <r>
      <rPr>
        <sz val="10"/>
        <rFont val="Calibri"/>
        <family val="2"/>
        <scheme val="minor"/>
      </rPr>
      <t>S + G</t>
    </r>
  </si>
  <si>
    <r>
      <rPr>
        <sz val="10"/>
        <rFont val="Calibri"/>
        <family val="2"/>
        <scheme val="minor"/>
      </rPr>
      <t>Garantia/seguros</t>
    </r>
  </si>
  <si>
    <r>
      <rPr>
        <sz val="10"/>
        <rFont val="Calibri"/>
        <family val="2"/>
        <scheme val="minor"/>
      </rPr>
      <t>L</t>
    </r>
  </si>
  <si>
    <r>
      <rPr>
        <sz val="10"/>
        <rFont val="Calibri"/>
        <family val="2"/>
        <scheme val="minor"/>
      </rPr>
      <t>Lucro</t>
    </r>
  </si>
  <si>
    <r>
      <rPr>
        <b/>
        <sz val="10"/>
        <rFont val="Calibri"/>
        <family val="2"/>
        <scheme val="minor"/>
      </rPr>
      <t>TOTAL</t>
    </r>
  </si>
  <si>
    <r>
      <rPr>
        <b/>
        <sz val="10"/>
        <rFont val="Calibri"/>
        <family val="2"/>
        <scheme val="minor"/>
      </rPr>
      <t xml:space="preserve">
</t>
    </r>
  </si>
  <si>
    <r>
      <rPr>
        <b/>
        <sz val="10"/>
        <rFont val="Calibri"/>
        <family val="2"/>
        <scheme val="minor"/>
      </rPr>
      <t>Despesas Indiretas</t>
    </r>
  </si>
  <si>
    <r>
      <rPr>
        <sz val="10"/>
        <rFont val="Calibri"/>
        <family val="2"/>
        <scheme val="minor"/>
      </rPr>
      <t>AC</t>
    </r>
  </si>
  <si>
    <r>
      <rPr>
        <sz val="10"/>
        <rFont val="Calibri"/>
        <family val="2"/>
        <scheme val="minor"/>
      </rPr>
      <t>Administração central</t>
    </r>
  </si>
  <si>
    <r>
      <rPr>
        <sz val="10"/>
        <rFont val="Calibri"/>
        <family val="2"/>
        <scheme val="minor"/>
      </rPr>
      <t>DF</t>
    </r>
  </si>
  <si>
    <r>
      <rPr>
        <sz val="10"/>
        <rFont val="Calibri"/>
        <family val="2"/>
        <scheme val="minor"/>
      </rPr>
      <t>Despesas financeiras</t>
    </r>
  </si>
  <si>
    <r>
      <rPr>
        <sz val="10"/>
        <rFont val="Calibri"/>
        <family val="2"/>
        <scheme val="minor"/>
      </rPr>
      <t>R</t>
    </r>
  </si>
  <si>
    <r>
      <rPr>
        <sz val="10"/>
        <rFont val="Calibri"/>
        <family val="2"/>
        <scheme val="minor"/>
      </rPr>
      <t>Riscos</t>
    </r>
  </si>
  <si>
    <r>
      <rPr>
        <b/>
        <sz val="10"/>
        <rFont val="Calibri"/>
        <family val="2"/>
        <scheme val="minor"/>
      </rPr>
      <t>I</t>
    </r>
  </si>
  <si>
    <r>
      <rPr>
        <b/>
        <sz val="10"/>
        <rFont val="Calibri"/>
        <family val="2"/>
        <scheme val="minor"/>
      </rPr>
      <t>Impostos</t>
    </r>
  </si>
  <si>
    <r>
      <rPr>
        <sz val="10"/>
        <rFont val="Calibri"/>
        <family val="2"/>
        <scheme val="minor"/>
      </rPr>
      <t>COFINS</t>
    </r>
  </si>
  <si>
    <r>
      <rPr>
        <sz val="10"/>
        <rFont val="Calibri"/>
        <family val="2"/>
        <scheme val="minor"/>
      </rPr>
      <t>ISS</t>
    </r>
  </si>
  <si>
    <r>
      <rPr>
        <sz val="10"/>
        <rFont val="Calibri"/>
        <family val="2"/>
        <scheme val="minor"/>
      </rPr>
      <t>PIS</t>
    </r>
  </si>
  <si>
    <r>
      <rPr>
        <sz val="10"/>
        <rFont val="Calibri"/>
        <family val="2"/>
        <scheme val="minor"/>
      </rPr>
      <t>CPRB</t>
    </r>
  </si>
  <si>
    <t>BONIFICAÇÕES E DESPESAS INDIRETAS (BDI) - PRINCIPAL</t>
  </si>
  <si>
    <t>BONIFICAÇÕES E DESPESAS INDIRETAS (BDI) - DIFERENCIADO (EQUIPAMENTOS)</t>
  </si>
  <si>
    <r>
      <rPr>
        <b/>
        <sz val="9"/>
        <rFont val="Calibri"/>
        <family val="2"/>
        <scheme val="minor"/>
      </rPr>
      <t>HORA %</t>
    </r>
  </si>
  <si>
    <r>
      <rPr>
        <b/>
        <sz val="9"/>
        <rFont val="Calibri"/>
        <family val="2"/>
        <scheme val="minor"/>
      </rPr>
      <t>MES %</t>
    </r>
  </si>
  <si>
    <r>
      <rPr>
        <b/>
        <sz val="9"/>
        <rFont val="Calibri"/>
        <family val="2"/>
        <scheme val="minor"/>
      </rPr>
      <t>A</t>
    </r>
  </si>
  <si>
    <r>
      <rPr>
        <b/>
        <sz val="9"/>
        <rFont val="Calibri"/>
        <family val="2"/>
        <scheme val="minor"/>
      </rPr>
      <t>GRUPO A</t>
    </r>
  </si>
  <si>
    <r>
      <rPr>
        <sz val="9"/>
        <rFont val="Calibri"/>
        <family val="2"/>
        <scheme val="minor"/>
      </rPr>
      <t>A1</t>
    </r>
  </si>
  <si>
    <r>
      <rPr>
        <sz val="9"/>
        <rFont val="Calibri"/>
        <family val="2"/>
        <scheme val="minor"/>
      </rPr>
      <t>INSS</t>
    </r>
  </si>
  <si>
    <r>
      <rPr>
        <sz val="9"/>
        <rFont val="Calibri"/>
        <family val="2"/>
        <scheme val="minor"/>
      </rPr>
      <t>A2</t>
    </r>
  </si>
  <si>
    <r>
      <rPr>
        <sz val="9"/>
        <rFont val="Calibri"/>
        <family val="2"/>
        <scheme val="minor"/>
      </rPr>
      <t>SESI</t>
    </r>
  </si>
  <si>
    <r>
      <rPr>
        <sz val="9"/>
        <rFont val="Calibri"/>
        <family val="2"/>
        <scheme val="minor"/>
      </rPr>
      <t>A3</t>
    </r>
  </si>
  <si>
    <r>
      <rPr>
        <sz val="9"/>
        <rFont val="Calibri"/>
        <family val="2"/>
        <scheme val="minor"/>
      </rPr>
      <t>SENAI</t>
    </r>
  </si>
  <si>
    <r>
      <rPr>
        <sz val="9"/>
        <rFont val="Calibri"/>
        <family val="2"/>
        <scheme val="minor"/>
      </rPr>
      <t>A4</t>
    </r>
  </si>
  <si>
    <r>
      <rPr>
        <sz val="9"/>
        <rFont val="Calibri"/>
        <family val="2"/>
        <scheme val="minor"/>
      </rPr>
      <t>INCRA</t>
    </r>
  </si>
  <si>
    <r>
      <rPr>
        <sz val="9"/>
        <rFont val="Calibri"/>
        <family val="2"/>
        <scheme val="minor"/>
      </rPr>
      <t>A5</t>
    </r>
  </si>
  <si>
    <r>
      <rPr>
        <sz val="9"/>
        <rFont val="Calibri"/>
        <family val="2"/>
        <scheme val="minor"/>
      </rPr>
      <t>SEBRAE</t>
    </r>
  </si>
  <si>
    <r>
      <rPr>
        <sz val="9"/>
        <rFont val="Calibri"/>
        <family val="2"/>
        <scheme val="minor"/>
      </rPr>
      <t>A6</t>
    </r>
  </si>
  <si>
    <r>
      <rPr>
        <sz val="9"/>
        <rFont val="Calibri"/>
        <family val="2"/>
        <scheme val="minor"/>
      </rPr>
      <t>Salário Educação</t>
    </r>
  </si>
  <si>
    <r>
      <rPr>
        <sz val="9"/>
        <rFont val="Calibri"/>
        <family val="2"/>
        <scheme val="minor"/>
      </rPr>
      <t>A7</t>
    </r>
  </si>
  <si>
    <r>
      <rPr>
        <sz val="9"/>
        <rFont val="Calibri"/>
        <family val="2"/>
        <scheme val="minor"/>
      </rPr>
      <t xml:space="preserve">Seguro Contra Acidentes de Trabalho </t>
    </r>
  </si>
  <si>
    <r>
      <rPr>
        <sz val="9"/>
        <rFont val="Calibri"/>
        <family val="2"/>
        <scheme val="minor"/>
      </rPr>
      <t>A8</t>
    </r>
  </si>
  <si>
    <r>
      <rPr>
        <sz val="9"/>
        <rFont val="Calibri"/>
        <family val="2"/>
        <scheme val="minor"/>
      </rPr>
      <t>FGTS</t>
    </r>
  </si>
  <si>
    <r>
      <rPr>
        <sz val="9"/>
        <rFont val="Calibri"/>
        <family val="2"/>
        <scheme val="minor"/>
      </rPr>
      <t>A9</t>
    </r>
  </si>
  <si>
    <r>
      <rPr>
        <sz val="9"/>
        <rFont val="Calibri"/>
        <family val="2"/>
        <scheme val="minor"/>
      </rPr>
      <t>SECONCI</t>
    </r>
  </si>
  <si>
    <r>
      <rPr>
        <b/>
        <sz val="9"/>
        <rFont val="Calibri"/>
        <family val="2"/>
        <scheme val="minor"/>
      </rPr>
      <t>B</t>
    </r>
  </si>
  <si>
    <r>
      <rPr>
        <b/>
        <sz val="9"/>
        <rFont val="Calibri"/>
        <family val="2"/>
        <scheme val="minor"/>
      </rPr>
      <t>GRUPO B</t>
    </r>
  </si>
  <si>
    <r>
      <rPr>
        <sz val="9"/>
        <rFont val="Calibri"/>
        <family val="2"/>
        <scheme val="minor"/>
      </rPr>
      <t>B1</t>
    </r>
  </si>
  <si>
    <r>
      <rPr>
        <sz val="9"/>
        <rFont val="Calibri"/>
        <family val="2"/>
        <scheme val="minor"/>
      </rPr>
      <t>Repouso Semanal Remunerado</t>
    </r>
  </si>
  <si>
    <r>
      <rPr>
        <sz val="9"/>
        <rFont val="Calibri"/>
        <family val="2"/>
        <scheme val="minor"/>
      </rPr>
      <t>B2</t>
    </r>
  </si>
  <si>
    <r>
      <rPr>
        <sz val="9"/>
        <rFont val="Calibri"/>
        <family val="2"/>
        <scheme val="minor"/>
      </rPr>
      <t>Feriados</t>
    </r>
  </si>
  <si>
    <r>
      <rPr>
        <sz val="9"/>
        <rFont val="Calibri"/>
        <family val="2"/>
        <scheme val="minor"/>
      </rPr>
      <t>B3</t>
    </r>
  </si>
  <si>
    <r>
      <rPr>
        <sz val="9"/>
        <rFont val="Calibri"/>
        <family val="2"/>
        <scheme val="minor"/>
      </rPr>
      <t>Auxílio - Enfermidade</t>
    </r>
  </si>
  <si>
    <r>
      <rPr>
        <sz val="9"/>
        <rFont val="Calibri"/>
        <family val="2"/>
        <scheme val="minor"/>
      </rPr>
      <t>B4</t>
    </r>
  </si>
  <si>
    <r>
      <rPr>
        <sz val="9"/>
        <rFont val="Calibri"/>
        <family val="2"/>
        <scheme val="minor"/>
      </rPr>
      <t>13º Salário</t>
    </r>
  </si>
  <si>
    <r>
      <rPr>
        <sz val="9"/>
        <rFont val="Calibri"/>
        <family val="2"/>
        <scheme val="minor"/>
      </rPr>
      <t>B5</t>
    </r>
  </si>
  <si>
    <r>
      <rPr>
        <sz val="9"/>
        <rFont val="Calibri"/>
        <family val="2"/>
        <scheme val="minor"/>
      </rPr>
      <t>Licença PaternidadE</t>
    </r>
  </si>
  <si>
    <r>
      <rPr>
        <sz val="9"/>
        <rFont val="Calibri"/>
        <family val="2"/>
        <scheme val="minor"/>
      </rPr>
      <t>B6</t>
    </r>
  </si>
  <si>
    <r>
      <rPr>
        <sz val="9"/>
        <rFont val="Calibri"/>
        <family val="2"/>
        <scheme val="minor"/>
      </rPr>
      <t>Faltas Justificadas</t>
    </r>
  </si>
  <si>
    <r>
      <rPr>
        <sz val="9"/>
        <rFont val="Calibri"/>
        <family val="2"/>
        <scheme val="minor"/>
      </rPr>
      <t>B7</t>
    </r>
  </si>
  <si>
    <r>
      <rPr>
        <sz val="9"/>
        <rFont val="Calibri"/>
        <family val="2"/>
        <scheme val="minor"/>
      </rPr>
      <t>Dias de Chuvas</t>
    </r>
  </si>
  <si>
    <r>
      <rPr>
        <sz val="9"/>
        <rFont val="Calibri"/>
        <family val="2"/>
        <scheme val="minor"/>
      </rPr>
      <t>B8</t>
    </r>
  </si>
  <si>
    <r>
      <rPr>
        <sz val="9"/>
        <rFont val="Calibri"/>
        <family val="2"/>
        <scheme val="minor"/>
      </rPr>
      <t>Auxílio Acidente de Trabalho</t>
    </r>
  </si>
  <si>
    <r>
      <rPr>
        <sz val="9"/>
        <rFont val="Calibri"/>
        <family val="2"/>
        <scheme val="minor"/>
      </rPr>
      <t>B9</t>
    </r>
  </si>
  <si>
    <r>
      <rPr>
        <sz val="9"/>
        <rFont val="Calibri"/>
        <family val="2"/>
        <scheme val="minor"/>
      </rPr>
      <t>Férias Gozadas</t>
    </r>
  </si>
  <si>
    <r>
      <rPr>
        <sz val="9"/>
        <rFont val="Calibri"/>
        <family val="2"/>
        <scheme val="minor"/>
      </rPr>
      <t>B10</t>
    </r>
  </si>
  <si>
    <r>
      <rPr>
        <sz val="9"/>
        <rFont val="Calibri"/>
        <family val="2"/>
        <scheme val="minor"/>
      </rPr>
      <t>Salário Maternidade</t>
    </r>
  </si>
  <si>
    <r>
      <rPr>
        <b/>
        <sz val="9"/>
        <rFont val="Calibri"/>
        <family val="2"/>
        <scheme val="minor"/>
      </rPr>
      <t>C</t>
    </r>
  </si>
  <si>
    <r>
      <rPr>
        <b/>
        <sz val="9"/>
        <rFont val="Calibri"/>
        <family val="2"/>
        <scheme val="minor"/>
      </rPr>
      <t>GRUPO C</t>
    </r>
  </si>
  <si>
    <r>
      <rPr>
        <sz val="9"/>
        <rFont val="Calibri"/>
        <family val="2"/>
        <scheme val="minor"/>
      </rPr>
      <t>C1</t>
    </r>
  </si>
  <si>
    <r>
      <rPr>
        <sz val="9"/>
        <rFont val="Calibri"/>
        <family val="2"/>
        <scheme val="minor"/>
      </rPr>
      <t>Aviso Prévio Indenizado</t>
    </r>
  </si>
  <si>
    <r>
      <rPr>
        <sz val="9"/>
        <rFont val="Calibri"/>
        <family val="2"/>
        <scheme val="minor"/>
      </rPr>
      <t>C2</t>
    </r>
  </si>
  <si>
    <r>
      <rPr>
        <sz val="9"/>
        <rFont val="Calibri"/>
        <family val="2"/>
        <scheme val="minor"/>
      </rPr>
      <t>Aviso Prévio Trabalhado</t>
    </r>
  </si>
  <si>
    <r>
      <rPr>
        <sz val="9"/>
        <rFont val="Calibri"/>
        <family val="2"/>
        <scheme val="minor"/>
      </rPr>
      <t>C3</t>
    </r>
  </si>
  <si>
    <r>
      <rPr>
        <sz val="9"/>
        <rFont val="Calibri"/>
        <family val="2"/>
        <scheme val="minor"/>
      </rPr>
      <t>Férias Indenizadas</t>
    </r>
  </si>
  <si>
    <r>
      <rPr>
        <sz val="9"/>
        <rFont val="Calibri"/>
        <family val="2"/>
        <scheme val="minor"/>
      </rPr>
      <t>C4</t>
    </r>
  </si>
  <si>
    <r>
      <rPr>
        <sz val="9"/>
        <rFont val="Calibri"/>
        <family val="2"/>
        <scheme val="minor"/>
      </rPr>
      <t>Depósito Rescisão Sem Justa Causa</t>
    </r>
  </si>
  <si>
    <r>
      <rPr>
        <sz val="9"/>
        <rFont val="Calibri"/>
        <family val="2"/>
        <scheme val="minor"/>
      </rPr>
      <t>C5</t>
    </r>
  </si>
  <si>
    <r>
      <rPr>
        <sz val="9"/>
        <rFont val="Calibri"/>
        <family val="2"/>
        <scheme val="minor"/>
      </rPr>
      <t>Indenização Adicional</t>
    </r>
  </si>
  <si>
    <r>
      <rPr>
        <b/>
        <sz val="9"/>
        <rFont val="Calibri"/>
        <family val="2"/>
        <scheme val="minor"/>
      </rPr>
      <t>D</t>
    </r>
  </si>
  <si>
    <r>
      <rPr>
        <b/>
        <sz val="9"/>
        <rFont val="Calibri"/>
        <family val="2"/>
        <scheme val="minor"/>
      </rPr>
      <t>GRUPO D</t>
    </r>
  </si>
  <si>
    <r>
      <rPr>
        <sz val="9"/>
        <rFont val="Calibri"/>
        <family val="2"/>
        <scheme val="minor"/>
      </rPr>
      <t>D1</t>
    </r>
  </si>
  <si>
    <r>
      <rPr>
        <sz val="9"/>
        <rFont val="Calibri"/>
        <family val="2"/>
        <scheme val="minor"/>
      </rPr>
      <t xml:space="preserve">Reincidência de Grupo A sobre Grupo B </t>
    </r>
  </si>
  <si>
    <r>
      <rPr>
        <sz val="9"/>
        <rFont val="Calibri"/>
        <family val="2"/>
        <scheme val="minor"/>
      </rPr>
      <t>D2</t>
    </r>
  </si>
  <si>
    <r>
      <rPr>
        <sz val="9"/>
        <rFont val="Calibri"/>
        <family val="2"/>
        <scheme val="minor"/>
      </rPr>
      <t>Reincidência de Grupo A sobre Aviso Prévio Trabalhado e Reincidência do FGTS sobre Aviso Prévio Indenizado</t>
    </r>
  </si>
  <si>
    <r>
      <rPr>
        <b/>
        <sz val="9"/>
        <rFont val="Calibri"/>
        <family val="2"/>
        <scheme val="minor"/>
      </rPr>
      <t>Horista = 81,69%
Mensalista = 44,62%</t>
    </r>
  </si>
  <si>
    <r>
      <rPr>
        <b/>
        <sz val="9"/>
        <rFont val="Calibri"/>
        <family val="2"/>
        <scheme val="minor"/>
      </rPr>
      <t>A + B + C + D</t>
    </r>
  </si>
  <si>
    <t>TOTAL DA PARCELA</t>
  </si>
  <si>
    <t>TABELA DE ENCARGOS SOCIAIS</t>
  </si>
  <si>
    <t>CRONOGRAMA FÍSICO E FINANCEIRO</t>
  </si>
  <si>
    <t xml:space="preserve"> </t>
  </si>
  <si>
    <t>ITENS MEDIDOS ANTERIORMENTE</t>
  </si>
  <si>
    <t>QUANT. MEDIDA</t>
  </si>
  <si>
    <t xml:space="preserve"> (%)</t>
  </si>
  <si>
    <t>VALOR                                 (R$)</t>
  </si>
  <si>
    <t>BOLETIM DE MEDIÇÕES - 1º MEDIÇÃO</t>
  </si>
  <si>
    <t>MEDIDO</t>
  </si>
  <si>
    <t>SALDO À MEDIR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</si>
</sst>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
    <numFmt numFmtId="165" formatCode="#,##0.00%"/>
    <numFmt numFmtId="166" formatCode="#,##0.00\'\ %\'"/>
    <numFmt numFmtId="167" formatCode="#,##0.00000"/>
    <numFmt numFmtId="168" formatCode="0.00000"/>
    <numFmt numFmtId="169" formatCode="0.0000"/>
    <numFmt numFmtId="170" formatCode="#,##0.00;#,##0.00"/>
  </numFmts>
  <fonts count="34" x14ac:knownFonts="1">
    <font>
      <sz val="11"/>
      <color theme="1"/>
      <name val="Calibri"/>
      <family val="2"/>
      <scheme val="minor"/>
    </font>
    <font>
      <sz val="7"/>
      <color rgb="FF000000"/>
      <name val="Arial"/>
      <family val="2"/>
    </font>
    <font>
      <sz val="9"/>
      <color theme="1"/>
      <name val="Calibri"/>
      <family val="2"/>
      <scheme val="minor"/>
    </font>
    <font>
      <sz val="8"/>
      <color theme="1"/>
      <name val="Calibri"/>
      <family val="2"/>
      <scheme val="minor"/>
    </font>
    <font>
      <sz val="11"/>
      <color theme="1"/>
      <name val="Calibri"/>
      <family val="2"/>
      <scheme val="minor"/>
    </font>
    <font>
      <sz val="10"/>
      <color theme="1"/>
      <name val="Calibri"/>
      <family val="2"/>
      <scheme val="minor"/>
    </font>
    <font>
      <sz val="9"/>
      <color rgb="FFFF0000"/>
      <name val="Calibri"/>
      <family val="2"/>
      <scheme val="minor"/>
    </font>
    <font>
      <b/>
      <sz val="9"/>
      <color rgb="FF000000"/>
      <name val="Calibri"/>
      <family val="2"/>
      <scheme val="minor"/>
    </font>
    <font>
      <b/>
      <sz val="8"/>
      <color rgb="FF000000"/>
      <name val="Calibri"/>
      <family val="2"/>
      <scheme val="minor"/>
    </font>
    <font>
      <b/>
      <sz val="9"/>
      <color theme="1"/>
      <name val="Calibri"/>
      <family val="2"/>
      <scheme val="minor"/>
    </font>
    <font>
      <sz val="9"/>
      <color rgb="FF000000"/>
      <name val="Calibri"/>
      <family val="2"/>
      <scheme val="minor"/>
    </font>
    <font>
      <sz val="8"/>
      <color rgb="FF00000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7"/>
      <color rgb="FF000000"/>
      <name val="Calibri"/>
      <family val="2"/>
      <scheme val="minor"/>
    </font>
    <font>
      <sz val="7"/>
      <color rgb="FF000000"/>
      <name val="Calibri"/>
      <family val="2"/>
      <scheme val="minor"/>
    </font>
    <font>
      <i/>
      <sz val="8"/>
      <color theme="1"/>
      <name val="Calibri"/>
      <family val="2"/>
      <scheme val="minor"/>
    </font>
    <font>
      <sz val="7"/>
      <color theme="1"/>
      <name val="Calibri"/>
      <family val="2"/>
      <scheme val="minor"/>
    </font>
    <font>
      <i/>
      <sz val="7"/>
      <color theme="1"/>
      <name val="Calibri"/>
      <family val="2"/>
      <scheme val="minor"/>
    </font>
    <font>
      <b/>
      <sz val="10"/>
      <color rgb="FF000000"/>
      <name val="Calibri"/>
      <family val="2"/>
      <scheme val="minor"/>
    </font>
    <font>
      <b/>
      <i/>
      <sz val="6"/>
      <color rgb="FF000000"/>
      <name val="Calibri"/>
      <family val="2"/>
      <scheme val="minor"/>
    </font>
    <font>
      <sz val="9"/>
      <name val="Calibri"/>
      <family val="2"/>
      <scheme val="minor"/>
    </font>
    <font>
      <b/>
      <sz val="8"/>
      <color rgb="FF000000"/>
      <name val="Arial"/>
      <family val="2"/>
    </font>
    <font>
      <b/>
      <i/>
      <sz val="9"/>
      <color rgb="FF000000"/>
      <name val="Calibri"/>
      <family val="2"/>
      <scheme val="minor"/>
    </font>
    <font>
      <sz val="8"/>
      <color rgb="FF000000"/>
      <name val="Arial"/>
      <family val="2"/>
    </font>
    <font>
      <b/>
      <sz val="10"/>
      <name val="Calibri"/>
      <family val="2"/>
      <scheme val="minor"/>
    </font>
    <font>
      <b/>
      <sz val="9"/>
      <name val="Calibri"/>
      <family val="2"/>
      <scheme val="minor"/>
    </font>
    <font>
      <sz val="10"/>
      <color rgb="FF000000"/>
      <name val="Calibri"/>
      <family val="2"/>
      <scheme val="minor"/>
    </font>
    <font>
      <sz val="10"/>
      <name val="Calibri"/>
      <family val="2"/>
      <scheme val="minor"/>
    </font>
    <font>
      <sz val="8"/>
      <color theme="1"/>
      <name val="Arial Narrow"/>
      <family val="2"/>
    </font>
    <font>
      <b/>
      <i/>
      <sz val="8"/>
      <name val="Arial Narrow"/>
      <family val="2"/>
    </font>
    <font>
      <sz val="8"/>
      <color rgb="FF000000"/>
      <name val="Arial Narrow"/>
      <family val="2"/>
    </font>
    <font>
      <b/>
      <sz val="8"/>
      <color rgb="FF000000"/>
      <name val="Arial Narrow"/>
      <family val="2"/>
    </font>
  </fonts>
  <fills count="67">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CCCCCC"/>
      </patternFill>
    </fill>
    <fill>
      <patternFill patternType="solid">
        <fgColor rgb="FFCCCCCC"/>
      </patternFill>
    </fill>
    <fill>
      <patternFill patternType="none"/>
    </fill>
    <fill>
      <patternFill patternType="none"/>
    </fill>
    <fill>
      <patternFill patternType="none"/>
    </fill>
    <fill>
      <patternFill patternType="none"/>
    </fill>
    <fill>
      <patternFill patternType="solid">
        <fgColor rgb="FFDFDFDF"/>
      </patternFill>
    </fill>
    <fill>
      <patternFill patternType="solid">
        <fgColor rgb="FFFFFFFF"/>
      </patternFill>
    </fill>
    <fill>
      <patternFill patternType="solid">
        <fgColor rgb="FFFFFFFF"/>
      </patternFill>
    </fill>
    <fill>
      <patternFill patternType="none"/>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C0C0C0"/>
      </patternFill>
    </fill>
    <fill>
      <patternFill patternType="solid">
        <fgColor rgb="FFC0C0C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none"/>
    </fill>
    <fill>
      <patternFill patternType="solid">
        <fgColor rgb="FFDFDFDF"/>
      </patternFill>
    </fill>
    <fill>
      <patternFill patternType="solid">
        <fgColor rgb="FFDFDFDF"/>
      </patternFill>
    </fill>
    <fill>
      <patternFill patternType="none"/>
    </fill>
    <fill>
      <patternFill patternType="none"/>
    </fill>
    <fill>
      <patternFill patternType="none"/>
    </fill>
    <fill>
      <patternFill patternType="none"/>
    </fill>
    <fill>
      <patternFill patternType="none"/>
    </fill>
    <fill>
      <patternFill patternType="solid">
        <fgColor rgb="FFDFDFDF"/>
      </patternFill>
    </fill>
    <fill>
      <patternFill patternType="none"/>
    </fill>
    <fill>
      <patternFill patternType="none"/>
    </fill>
    <fill>
      <patternFill patternType="none"/>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none"/>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4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hair">
        <color auto="1"/>
      </top>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rgb="FF000000"/>
      </left>
      <right style="thin">
        <color rgb="FF000000"/>
      </right>
      <top style="hair">
        <color rgb="FF000000"/>
      </top>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hair">
        <color rgb="FF000000"/>
      </bottom>
      <diagonal/>
    </border>
  </borders>
  <cellStyleXfs count="4">
    <xf numFmtId="0" fontId="0" fillId="0" borderId="0"/>
    <xf numFmtId="0" fontId="4" fillId="60" borderId="1"/>
    <xf numFmtId="0" fontId="4" fillId="60" borderId="1"/>
    <xf numFmtId="43" fontId="4" fillId="60" borderId="1" applyFont="0" applyFill="0" applyBorder="0" applyAlignment="0" applyProtection="0"/>
  </cellStyleXfs>
  <cellXfs count="327">
    <xf numFmtId="0" fontId="0" fillId="0" borderId="0" xfId="0"/>
    <xf numFmtId="0" fontId="3" fillId="0" borderId="0" xfId="0" applyFont="1"/>
    <xf numFmtId="0" fontId="2" fillId="0" borderId="0" xfId="0" applyFont="1"/>
    <xf numFmtId="0" fontId="5" fillId="0" borderId="0" xfId="0" applyFont="1"/>
    <xf numFmtId="0" fontId="2" fillId="0" borderId="0" xfId="0" applyFont="1" applyAlignment="1">
      <alignment horizontal="center"/>
    </xf>
    <xf numFmtId="0" fontId="2" fillId="0" borderId="0" xfId="0" applyFont="1" applyAlignment="1">
      <alignment horizontal="right"/>
    </xf>
    <xf numFmtId="0" fontId="6" fillId="0" borderId="0" xfId="0" applyFont="1"/>
    <xf numFmtId="0" fontId="7" fillId="5" borderId="18" xfId="0" applyFont="1" applyFill="1" applyBorder="1" applyAlignment="1">
      <alignment horizontal="center" vertical="center" wrapText="1"/>
    </xf>
    <xf numFmtId="0" fontId="7" fillId="5" borderId="18" xfId="0" applyFont="1" applyFill="1" applyBorder="1" applyAlignment="1">
      <alignment horizontal="right" vertical="center" wrapText="1"/>
    </xf>
    <xf numFmtId="0" fontId="7" fillId="6" borderId="16" xfId="0" applyFont="1" applyFill="1" applyBorder="1" applyAlignment="1">
      <alignment horizontal="left" vertical="center" wrapText="1"/>
    </xf>
    <xf numFmtId="0" fontId="7" fillId="6" borderId="16" xfId="0" applyFont="1" applyFill="1" applyBorder="1" applyAlignment="1">
      <alignment vertical="center" wrapText="1"/>
    </xf>
    <xf numFmtId="0" fontId="7" fillId="6" borderId="16" xfId="0" applyFont="1" applyFill="1" applyBorder="1" applyAlignment="1">
      <alignment horizontal="center" vertical="center" wrapText="1"/>
    </xf>
    <xf numFmtId="0" fontId="7" fillId="6" borderId="16" xfId="0" applyFont="1" applyFill="1" applyBorder="1" applyAlignment="1">
      <alignment horizontal="right" vertical="center" wrapText="1"/>
    </xf>
    <xf numFmtId="4" fontId="7" fillId="7" borderId="16" xfId="0" applyNumberFormat="1" applyFont="1" applyFill="1" applyBorder="1" applyAlignment="1">
      <alignment horizontal="right" vertical="center" wrapText="1"/>
    </xf>
    <xf numFmtId="0" fontId="10" fillId="8" borderId="16" xfId="0" applyFont="1" applyFill="1" applyBorder="1" applyAlignment="1">
      <alignment horizontal="left" vertical="center" wrapText="1"/>
    </xf>
    <xf numFmtId="0" fontId="10" fillId="9" borderId="16" xfId="0" applyFont="1" applyFill="1" applyBorder="1" applyAlignment="1">
      <alignment horizontal="center" vertical="center" wrapText="1"/>
    </xf>
    <xf numFmtId="0" fontId="10" fillId="10" borderId="16" xfId="0" applyFont="1" applyFill="1" applyBorder="1" applyAlignment="1">
      <alignment horizontal="justify" vertical="center" wrapText="1"/>
    </xf>
    <xf numFmtId="4" fontId="10" fillId="11" borderId="16" xfId="0" applyNumberFormat="1" applyFont="1" applyFill="1" applyBorder="1" applyAlignment="1">
      <alignment horizontal="right" vertical="center" wrapText="1"/>
    </xf>
    <xf numFmtId="164" fontId="10" fillId="12" borderId="16" xfId="0" applyNumberFormat="1" applyFont="1" applyFill="1" applyBorder="1" applyAlignment="1">
      <alignment horizontal="right" vertical="center" wrapText="1"/>
    </xf>
    <xf numFmtId="4" fontId="2" fillId="0" borderId="0" xfId="0" applyNumberFormat="1" applyFont="1"/>
    <xf numFmtId="0" fontId="10" fillId="8" borderId="17" xfId="0" applyFont="1" applyFill="1" applyBorder="1" applyAlignment="1">
      <alignment horizontal="left" vertical="center" wrapText="1"/>
    </xf>
    <xf numFmtId="0" fontId="10" fillId="9" borderId="17" xfId="0" applyFont="1" applyFill="1" applyBorder="1" applyAlignment="1">
      <alignment horizontal="center" vertical="center" wrapText="1"/>
    </xf>
    <xf numFmtId="0" fontId="10" fillId="10" borderId="17" xfId="0" applyFont="1" applyFill="1" applyBorder="1" applyAlignment="1">
      <alignment horizontal="justify" vertical="center" wrapText="1"/>
    </xf>
    <xf numFmtId="4" fontId="10" fillId="11" borderId="17" xfId="0" applyNumberFormat="1" applyFont="1" applyFill="1" applyBorder="1" applyAlignment="1">
      <alignment horizontal="right" vertical="center" wrapText="1"/>
    </xf>
    <xf numFmtId="164" fontId="10" fillId="12" borderId="17" xfId="0" applyNumberFormat="1" applyFont="1" applyFill="1" applyBorder="1" applyAlignment="1">
      <alignment horizontal="right" vertical="center" wrapText="1"/>
    </xf>
    <xf numFmtId="0" fontId="2" fillId="3" borderId="0" xfId="0" applyFont="1" applyFill="1" applyAlignment="1" applyProtection="1">
      <alignment wrapText="1"/>
      <protection locked="0"/>
    </xf>
    <xf numFmtId="4" fontId="7" fillId="7" borderId="8" xfId="0" applyNumberFormat="1" applyFont="1" applyFill="1" applyBorder="1" applyAlignment="1">
      <alignment horizontal="right" vertical="center" wrapText="1"/>
    </xf>
    <xf numFmtId="4" fontId="7" fillId="7" borderId="11" xfId="0" applyNumberFormat="1" applyFont="1" applyFill="1" applyBorder="1" applyAlignment="1">
      <alignment horizontal="right" vertical="center" wrapText="1"/>
    </xf>
    <xf numFmtId="4" fontId="7" fillId="7" borderId="14" xfId="0" applyNumberFormat="1" applyFont="1" applyFill="1" applyBorder="1" applyAlignment="1">
      <alignment horizontal="right" vertical="center" wrapText="1"/>
    </xf>
    <xf numFmtId="0" fontId="14" fillId="0" borderId="0" xfId="0" applyFont="1"/>
    <xf numFmtId="0" fontId="14" fillId="0" borderId="0" xfId="0" applyFont="1" applyAlignment="1">
      <alignment horizontal="center"/>
    </xf>
    <xf numFmtId="0" fontId="14" fillId="0" borderId="0" xfId="0" applyFont="1" applyAlignment="1">
      <alignment horizontal="right"/>
    </xf>
    <xf numFmtId="0" fontId="15" fillId="6" borderId="16" xfId="0" applyFont="1" applyFill="1" applyBorder="1" applyAlignment="1">
      <alignment vertical="center" wrapText="1"/>
    </xf>
    <xf numFmtId="0" fontId="16" fillId="9" borderId="16" xfId="0" applyFont="1" applyFill="1" applyBorder="1" applyAlignment="1">
      <alignment horizontal="center" vertical="center" wrapText="1"/>
    </xf>
    <xf numFmtId="0" fontId="16" fillId="9" borderId="17" xfId="0" applyFont="1" applyFill="1" applyBorder="1" applyAlignment="1">
      <alignment horizontal="center" vertical="center" wrapText="1"/>
    </xf>
    <xf numFmtId="14" fontId="17" fillId="0" borderId="0" xfId="0" applyNumberFormat="1" applyFont="1"/>
    <xf numFmtId="0" fontId="18" fillId="0" borderId="0" xfId="0" applyFont="1"/>
    <xf numFmtId="0" fontId="19" fillId="0" borderId="0" xfId="0" applyFont="1"/>
    <xf numFmtId="0" fontId="15" fillId="60" borderId="16" xfId="0" applyFont="1" applyFill="1" applyBorder="1" applyAlignment="1">
      <alignment vertical="center" wrapText="1"/>
    </xf>
    <xf numFmtId="0" fontId="16" fillId="60" borderId="16" xfId="0" applyFont="1" applyFill="1" applyBorder="1" applyAlignment="1">
      <alignment horizontal="center" vertical="center" wrapText="1"/>
    </xf>
    <xf numFmtId="0" fontId="16" fillId="60" borderId="17" xfId="0" applyFont="1" applyFill="1" applyBorder="1" applyAlignment="1">
      <alignment horizontal="center" vertical="center" wrapText="1"/>
    </xf>
    <xf numFmtId="0" fontId="16" fillId="60" borderId="1" xfId="0" applyFont="1" applyFill="1" applyBorder="1" applyAlignment="1">
      <alignment vertical="center" wrapText="1"/>
    </xf>
    <xf numFmtId="0" fontId="18" fillId="3" borderId="0" xfId="0" applyFont="1" applyFill="1" applyAlignment="1" applyProtection="1">
      <alignment wrapText="1"/>
      <protection locked="0"/>
    </xf>
    <xf numFmtId="0" fontId="2" fillId="3" borderId="0" xfId="0" applyFont="1" applyFill="1" applyAlignment="1" applyProtection="1">
      <alignment horizontal="left" wrapText="1"/>
      <protection locked="0"/>
    </xf>
    <xf numFmtId="0" fontId="2" fillId="0" borderId="0" xfId="0" applyFont="1" applyAlignment="1">
      <alignment horizontal="left"/>
    </xf>
    <xf numFmtId="0" fontId="7" fillId="17" borderId="16" xfId="0" applyFont="1" applyFill="1" applyBorder="1" applyAlignment="1">
      <alignment horizontal="left" vertical="center" wrapText="1"/>
    </xf>
    <xf numFmtId="4" fontId="7" fillId="18" borderId="16" xfId="0" applyNumberFormat="1" applyFont="1" applyFill="1" applyBorder="1" applyAlignment="1">
      <alignment vertical="center" wrapText="1"/>
    </xf>
    <xf numFmtId="4" fontId="7" fillId="18" borderId="16" xfId="0" applyNumberFormat="1" applyFont="1" applyFill="1" applyBorder="1" applyAlignment="1">
      <alignment horizontal="right" vertical="center" wrapText="1"/>
    </xf>
    <xf numFmtId="0" fontId="7" fillId="17" borderId="17" xfId="0" applyFont="1" applyFill="1" applyBorder="1" applyAlignment="1">
      <alignment horizontal="left" vertical="center" wrapText="1"/>
    </xf>
    <xf numFmtId="4" fontId="7" fillId="18" borderId="17" xfId="0" applyNumberFormat="1" applyFont="1" applyFill="1" applyBorder="1" applyAlignment="1">
      <alignment horizontal="right" vertical="center" wrapText="1"/>
    </xf>
    <xf numFmtId="4" fontId="7" fillId="18" borderId="4" xfId="0" applyNumberFormat="1" applyFont="1" applyFill="1" applyBorder="1" applyAlignment="1">
      <alignment horizontal="right" vertical="center" wrapText="1"/>
    </xf>
    <xf numFmtId="0" fontId="2" fillId="3" borderId="1" xfId="0" applyFont="1" applyFill="1" applyBorder="1" applyAlignment="1" applyProtection="1">
      <alignment wrapText="1"/>
      <protection locked="0"/>
    </xf>
    <xf numFmtId="0" fontId="7" fillId="13" borderId="15" xfId="0" applyFont="1" applyFill="1" applyBorder="1" applyAlignment="1">
      <alignment horizontal="right" vertical="center" wrapText="1"/>
    </xf>
    <xf numFmtId="4" fontId="7" fillId="18" borderId="15" xfId="0" applyNumberFormat="1" applyFont="1" applyFill="1" applyBorder="1" applyAlignment="1">
      <alignment horizontal="right" vertical="center" wrapText="1"/>
    </xf>
    <xf numFmtId="0" fontId="7" fillId="13" borderId="16" xfId="0" applyFont="1" applyFill="1" applyBorder="1" applyAlignment="1">
      <alignment horizontal="right" vertical="center" wrapText="1"/>
    </xf>
    <xf numFmtId="0" fontId="7" fillId="13" borderId="17" xfId="0" applyFont="1" applyFill="1" applyBorder="1" applyAlignment="1">
      <alignment horizontal="right" vertical="center" wrapText="1"/>
    </xf>
    <xf numFmtId="0" fontId="2" fillId="0" borderId="23" xfId="0" applyFont="1" applyBorder="1"/>
    <xf numFmtId="0" fontId="2" fillId="0" borderId="24" xfId="0" applyFont="1" applyBorder="1"/>
    <xf numFmtId="0" fontId="7" fillId="6" borderId="24" xfId="0" applyFont="1" applyFill="1" applyBorder="1" applyAlignment="1">
      <alignment horizontal="left" vertical="center" wrapText="1"/>
    </xf>
    <xf numFmtId="0" fontId="7" fillId="6" borderId="24" xfId="0" applyFont="1" applyFill="1" applyBorder="1" applyAlignment="1">
      <alignment vertical="center" wrapText="1"/>
    </xf>
    <xf numFmtId="4" fontId="7" fillId="7" borderId="24" xfId="0" applyNumberFormat="1" applyFont="1" applyFill="1" applyBorder="1" applyAlignment="1">
      <alignment horizontal="right" vertical="center" wrapText="1"/>
    </xf>
    <xf numFmtId="0" fontId="10" fillId="8" borderId="24" xfId="0" applyFont="1" applyFill="1" applyBorder="1" applyAlignment="1">
      <alignment horizontal="left" vertical="center" wrapText="1"/>
    </xf>
    <xf numFmtId="0" fontId="10" fillId="9" borderId="24" xfId="0" applyFont="1" applyFill="1" applyBorder="1" applyAlignment="1">
      <alignment horizontal="center" vertical="center" wrapText="1"/>
    </xf>
    <xf numFmtId="4" fontId="10" fillId="11" borderId="24" xfId="0" applyNumberFormat="1" applyFont="1" applyFill="1" applyBorder="1" applyAlignment="1">
      <alignment horizontal="right" vertical="center" wrapText="1"/>
    </xf>
    <xf numFmtId="0" fontId="10" fillId="8" borderId="24" xfId="0" applyFont="1" applyFill="1" applyBorder="1" applyAlignment="1">
      <alignment vertical="center" wrapText="1"/>
    </xf>
    <xf numFmtId="4" fontId="10" fillId="11" borderId="24" xfId="0" applyNumberFormat="1" applyFont="1" applyFill="1" applyBorder="1" applyAlignment="1">
      <alignment vertical="center" wrapText="1"/>
    </xf>
    <xf numFmtId="0" fontId="16" fillId="9" borderId="24"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8" fillId="0" borderId="24" xfId="0" applyFont="1" applyBorder="1" applyAlignment="1">
      <alignment horizontal="center"/>
    </xf>
    <xf numFmtId="0" fontId="7" fillId="6" borderId="24" xfId="0" applyFont="1" applyFill="1" applyBorder="1" applyAlignment="1">
      <alignment horizontal="center" vertical="center" wrapText="1"/>
    </xf>
    <xf numFmtId="0" fontId="2" fillId="0" borderId="24" xfId="0" applyFont="1" applyBorder="1" applyAlignment="1">
      <alignment horizontal="center"/>
    </xf>
    <xf numFmtId="0" fontId="21" fillId="14" borderId="26" xfId="0" applyFont="1" applyFill="1" applyBorder="1" applyAlignment="1">
      <alignment horizontal="center" vertical="center" wrapText="1"/>
    </xf>
    <xf numFmtId="0" fontId="21" fillId="15" borderId="26" xfId="0" applyFont="1" applyFill="1" applyBorder="1" applyAlignment="1">
      <alignment horizontal="center" vertical="center" wrapText="1"/>
    </xf>
    <xf numFmtId="0" fontId="2" fillId="0" borderId="26" xfId="0" applyFont="1" applyBorder="1"/>
    <xf numFmtId="0" fontId="18" fillId="0" borderId="26" xfId="0" applyFont="1" applyBorder="1" applyAlignment="1">
      <alignment horizontal="center"/>
    </xf>
    <xf numFmtId="0" fontId="2" fillId="0" borderId="26" xfId="0" applyFont="1" applyBorder="1" applyAlignment="1">
      <alignment horizontal="center"/>
    </xf>
    <xf numFmtId="0" fontId="18" fillId="3" borderId="1" xfId="0" applyFont="1" applyFill="1" applyBorder="1" applyAlignment="1" applyProtection="1">
      <alignment horizontal="center" wrapText="1"/>
      <protection locked="0"/>
    </xf>
    <xf numFmtId="0" fontId="2" fillId="3" borderId="1" xfId="0" applyFont="1" applyFill="1" applyBorder="1" applyAlignment="1" applyProtection="1">
      <alignment horizontal="center" wrapText="1"/>
      <protection locked="0"/>
    </xf>
    <xf numFmtId="0" fontId="2" fillId="3" borderId="33" xfId="0" applyFont="1" applyFill="1" applyBorder="1" applyAlignment="1" applyProtection="1">
      <alignment wrapText="1"/>
      <protection locked="0"/>
    </xf>
    <xf numFmtId="0" fontId="10" fillId="8" borderId="35" xfId="0" applyFont="1" applyFill="1" applyBorder="1" applyAlignment="1">
      <alignment vertical="center" wrapText="1"/>
    </xf>
    <xf numFmtId="0" fontId="16" fillId="9" borderId="35" xfId="0" applyFont="1" applyFill="1" applyBorder="1" applyAlignment="1">
      <alignment horizontal="center" vertical="center" wrapText="1"/>
    </xf>
    <xf numFmtId="0" fontId="10" fillId="9" borderId="35" xfId="0" applyFont="1" applyFill="1" applyBorder="1" applyAlignment="1">
      <alignment horizontal="center" vertical="center" wrapText="1"/>
    </xf>
    <xf numFmtId="4" fontId="10" fillId="11" borderId="35" xfId="0" applyNumberFormat="1" applyFont="1" applyFill="1" applyBorder="1" applyAlignment="1">
      <alignment vertical="center" wrapText="1"/>
    </xf>
    <xf numFmtId="0" fontId="2" fillId="3" borderId="36" xfId="0" applyFont="1" applyFill="1" applyBorder="1" applyAlignment="1" applyProtection="1">
      <alignment wrapText="1"/>
      <protection locked="0"/>
    </xf>
    <xf numFmtId="0" fontId="18" fillId="3" borderId="36" xfId="0" applyFont="1" applyFill="1" applyBorder="1" applyAlignment="1" applyProtection="1">
      <alignment horizontal="center" wrapText="1"/>
      <protection locked="0"/>
    </xf>
    <xf numFmtId="0" fontId="2" fillId="3" borderId="36" xfId="0" applyFont="1" applyFill="1" applyBorder="1" applyAlignment="1" applyProtection="1">
      <alignment horizontal="center" wrapText="1"/>
      <protection locked="0"/>
    </xf>
    <xf numFmtId="0" fontId="2" fillId="3" borderId="34" xfId="0" applyFont="1" applyFill="1" applyBorder="1" applyAlignment="1" applyProtection="1">
      <alignment wrapText="1"/>
      <protection locked="0"/>
    </xf>
    <xf numFmtId="0" fontId="7" fillId="6" borderId="24" xfId="0" applyFont="1" applyFill="1" applyBorder="1" applyAlignment="1">
      <alignment horizontal="justify" vertical="center" wrapText="1"/>
    </xf>
    <xf numFmtId="0" fontId="10" fillId="8" borderId="24" xfId="0" applyFont="1" applyFill="1" applyBorder="1" applyAlignment="1">
      <alignment horizontal="justify" vertical="center" wrapText="1"/>
    </xf>
    <xf numFmtId="0" fontId="10" fillId="8" borderId="35" xfId="0" applyFont="1" applyFill="1" applyBorder="1" applyAlignment="1">
      <alignment horizontal="justify" vertical="center" wrapText="1"/>
    </xf>
    <xf numFmtId="0" fontId="2" fillId="3" borderId="36" xfId="0" applyFont="1" applyFill="1" applyBorder="1" applyAlignment="1" applyProtection="1">
      <alignment horizontal="justify" wrapText="1"/>
      <protection locked="0"/>
    </xf>
    <xf numFmtId="0" fontId="2" fillId="3" borderId="1" xfId="0" applyFont="1" applyFill="1" applyBorder="1" applyAlignment="1" applyProtection="1">
      <alignment horizontal="justify" wrapText="1"/>
      <protection locked="0"/>
    </xf>
    <xf numFmtId="0" fontId="2" fillId="0" borderId="26" xfId="0" applyFont="1" applyBorder="1" applyAlignment="1">
      <alignment horizontal="justify" wrapText="1"/>
    </xf>
    <xf numFmtId="0" fontId="2" fillId="0" borderId="24" xfId="0" applyFont="1" applyBorder="1" applyAlignment="1">
      <alignment horizontal="justify" wrapText="1"/>
    </xf>
    <xf numFmtId="0" fontId="22" fillId="8" borderId="24" xfId="0" applyFont="1" applyFill="1" applyBorder="1" applyAlignment="1">
      <alignment horizontal="justify" vertical="center" wrapText="1"/>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3" fillId="0" borderId="0" xfId="0" applyFont="1" applyAlignment="1">
      <alignment horizontal="center"/>
    </xf>
    <xf numFmtId="0" fontId="8" fillId="29" borderId="2" xfId="0" applyFont="1" applyFill="1" applyBorder="1" applyAlignment="1">
      <alignment horizontal="center" vertical="center" wrapText="1"/>
    </xf>
    <xf numFmtId="0" fontId="8" fillId="29" borderId="2" xfId="0" applyFont="1" applyFill="1" applyBorder="1" applyAlignment="1">
      <alignment vertical="center" wrapText="1"/>
    </xf>
    <xf numFmtId="0" fontId="8" fillId="30" borderId="2"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11" fillId="31" borderId="2" xfId="0" applyFont="1" applyFill="1" applyBorder="1" applyAlignment="1">
      <alignment horizontal="center" vertical="top" wrapText="1"/>
    </xf>
    <xf numFmtId="4" fontId="11" fillId="34" borderId="2" xfId="0" applyNumberFormat="1" applyFont="1" applyFill="1" applyBorder="1" applyAlignment="1">
      <alignment horizontal="right" vertical="top" wrapText="1"/>
    </xf>
    <xf numFmtId="4" fontId="8" fillId="36" borderId="2" xfId="0" applyNumberFormat="1" applyFont="1" applyFill="1" applyBorder="1" applyAlignment="1">
      <alignment horizontal="right" vertical="top" wrapText="1"/>
    </xf>
    <xf numFmtId="4" fontId="8" fillId="61" borderId="2" xfId="0" applyNumberFormat="1" applyFont="1" applyFill="1" applyBorder="1" applyAlignment="1">
      <alignment horizontal="right" vertical="center" wrapText="1"/>
    </xf>
    <xf numFmtId="0" fontId="16" fillId="31" borderId="2" xfId="0" applyFont="1" applyFill="1" applyBorder="1" applyAlignment="1">
      <alignment horizontal="center" vertical="top" wrapText="1"/>
    </xf>
    <xf numFmtId="0" fontId="18" fillId="3" borderId="0" xfId="0" applyFont="1" applyFill="1" applyAlignment="1" applyProtection="1">
      <alignment horizontal="center" wrapText="1"/>
      <protection locked="0"/>
    </xf>
    <xf numFmtId="0" fontId="18" fillId="0" borderId="0" xfId="0" applyFont="1" applyAlignment="1">
      <alignment horizontal="center"/>
    </xf>
    <xf numFmtId="0" fontId="15" fillId="29" borderId="2" xfId="0" applyFont="1" applyFill="1" applyBorder="1" applyAlignment="1">
      <alignment vertical="center" wrapText="1"/>
    </xf>
    <xf numFmtId="0" fontId="15" fillId="35" borderId="2" xfId="0" applyFont="1" applyFill="1" applyBorder="1" applyAlignment="1">
      <alignment vertical="top" wrapText="1"/>
    </xf>
    <xf numFmtId="0" fontId="15" fillId="37" borderId="2" xfId="0" applyFont="1" applyFill="1" applyBorder="1" applyAlignment="1">
      <alignment vertical="center" wrapText="1"/>
    </xf>
    <xf numFmtId="0" fontId="8" fillId="29" borderId="2" xfId="0" applyFont="1" applyFill="1" applyBorder="1" applyAlignment="1">
      <alignment horizontal="justify" vertical="center" wrapText="1"/>
    </xf>
    <xf numFmtId="0" fontId="8" fillId="30" borderId="2" xfId="0" applyFont="1" applyFill="1" applyBorder="1" applyAlignment="1">
      <alignment horizontal="justify" vertical="center" wrapText="1"/>
    </xf>
    <xf numFmtId="0" fontId="11" fillId="32" borderId="2" xfId="0" applyFont="1" applyFill="1" applyBorder="1" applyAlignment="1">
      <alignment horizontal="justify" vertical="top" wrapText="1"/>
    </xf>
    <xf numFmtId="0" fontId="3" fillId="3" borderId="0" xfId="0" applyFont="1" applyFill="1" applyAlignment="1" applyProtection="1">
      <alignment horizontal="justify" wrapText="1"/>
      <protection locked="0"/>
    </xf>
    <xf numFmtId="0" fontId="3" fillId="0" borderId="0" xfId="0" applyFont="1" applyAlignment="1">
      <alignment horizontal="justify" wrapText="1"/>
    </xf>
    <xf numFmtId="167" fontId="8" fillId="29" borderId="2" xfId="0" applyNumberFormat="1" applyFont="1" applyFill="1" applyBorder="1" applyAlignment="1">
      <alignment vertical="center" wrapText="1"/>
    </xf>
    <xf numFmtId="167" fontId="8" fillId="14" borderId="2" xfId="0" applyNumberFormat="1" applyFont="1" applyFill="1" applyBorder="1" applyAlignment="1">
      <alignment horizontal="center" vertical="center" wrapText="1"/>
    </xf>
    <xf numFmtId="167" fontId="11" fillId="33" borderId="2" xfId="0" applyNumberFormat="1" applyFont="1" applyFill="1" applyBorder="1" applyAlignment="1">
      <alignment horizontal="right" vertical="top" wrapText="1"/>
    </xf>
    <xf numFmtId="167" fontId="3" fillId="3" borderId="0" xfId="0" applyNumberFormat="1" applyFont="1" applyFill="1" applyAlignment="1" applyProtection="1">
      <alignment wrapText="1"/>
      <protection locked="0"/>
    </xf>
    <xf numFmtId="167" fontId="3" fillId="0" borderId="0" xfId="0" applyNumberFormat="1" applyFont="1"/>
    <xf numFmtId="0" fontId="8" fillId="29" borderId="2" xfId="0" applyFont="1" applyFill="1" applyBorder="1" applyAlignment="1">
      <alignment horizontal="right" vertical="center" wrapText="1"/>
    </xf>
    <xf numFmtId="0" fontId="8" fillId="14" borderId="2" xfId="0" applyFont="1" applyFill="1" applyBorder="1" applyAlignment="1">
      <alignment horizontal="right" vertical="center" wrapText="1"/>
    </xf>
    <xf numFmtId="0" fontId="15" fillId="35" borderId="2" xfId="0" applyFont="1" applyFill="1" applyBorder="1" applyAlignment="1">
      <alignment horizontal="right" vertical="top" wrapText="1"/>
    </xf>
    <xf numFmtId="0" fontId="15" fillId="37" borderId="2" xfId="0" applyFont="1" applyFill="1" applyBorder="1" applyAlignment="1">
      <alignment horizontal="right" vertical="center" wrapText="1"/>
    </xf>
    <xf numFmtId="0" fontId="3" fillId="0" borderId="0" xfId="0" applyFont="1" applyAlignment="1">
      <alignment horizontal="right"/>
    </xf>
    <xf numFmtId="168" fontId="2" fillId="0" borderId="0" xfId="0" applyNumberFormat="1" applyFont="1" applyAlignment="1">
      <alignment horizontal="center"/>
    </xf>
    <xf numFmtId="168" fontId="14" fillId="0" borderId="0" xfId="0" applyNumberFormat="1" applyFont="1"/>
    <xf numFmtId="168" fontId="8" fillId="29" borderId="2" xfId="0" applyNumberFormat="1" applyFont="1" applyFill="1" applyBorder="1" applyAlignment="1">
      <alignment vertical="center" wrapText="1"/>
    </xf>
    <xf numFmtId="168" fontId="8" fillId="14" borderId="2" xfId="0" applyNumberFormat="1" applyFont="1" applyFill="1" applyBorder="1" applyAlignment="1">
      <alignment horizontal="center" vertical="center" wrapText="1"/>
    </xf>
    <xf numFmtId="168" fontId="11" fillId="33" borderId="2" xfId="0" applyNumberFormat="1" applyFont="1" applyFill="1" applyBorder="1" applyAlignment="1">
      <alignment horizontal="right" vertical="top" wrapText="1"/>
    </xf>
    <xf numFmtId="168" fontId="3" fillId="3" borderId="0" xfId="0" applyNumberFormat="1" applyFont="1" applyFill="1" applyAlignment="1" applyProtection="1">
      <alignment wrapText="1"/>
      <protection locked="0"/>
    </xf>
    <xf numFmtId="168" fontId="3" fillId="0" borderId="0" xfId="0" applyNumberFormat="1" applyFont="1"/>
    <xf numFmtId="169" fontId="2" fillId="0" borderId="0" xfId="0" applyNumberFormat="1" applyFont="1"/>
    <xf numFmtId="0" fontId="24" fillId="19" borderId="15" xfId="0" applyFont="1" applyFill="1" applyBorder="1" applyAlignment="1">
      <alignment vertical="top" wrapText="1"/>
    </xf>
    <xf numFmtId="169" fontId="24" fillId="19" borderId="15" xfId="0" applyNumberFormat="1" applyFont="1" applyFill="1" applyBorder="1" applyAlignment="1">
      <alignment vertical="top" wrapText="1"/>
    </xf>
    <xf numFmtId="0" fontId="24" fillId="19" borderId="16" xfId="0" applyFont="1" applyFill="1" applyBorder="1" applyAlignment="1">
      <alignment vertical="top" wrapText="1"/>
    </xf>
    <xf numFmtId="169" fontId="24" fillId="19" borderId="16" xfId="0" applyNumberFormat="1" applyFont="1" applyFill="1" applyBorder="1" applyAlignment="1">
      <alignment vertical="top" wrapText="1"/>
    </xf>
    <xf numFmtId="0" fontId="2" fillId="2" borderId="16" xfId="0" applyFont="1" applyFill="1" applyBorder="1" applyAlignment="1" applyProtection="1">
      <alignment wrapText="1"/>
      <protection locked="0"/>
    </xf>
    <xf numFmtId="0" fontId="7" fillId="20" borderId="16" xfId="0" applyFont="1" applyFill="1" applyBorder="1" applyAlignment="1">
      <alignment horizontal="center" vertical="center" wrapText="1"/>
    </xf>
    <xf numFmtId="0" fontId="10" fillId="21" borderId="16" xfId="0" applyFont="1" applyFill="1" applyBorder="1" applyAlignment="1">
      <alignment horizontal="left" vertical="top" wrapText="1"/>
    </xf>
    <xf numFmtId="0" fontId="10" fillId="22" borderId="16" xfId="0" applyFont="1" applyFill="1" applyBorder="1" applyAlignment="1">
      <alignment horizontal="left" vertical="top" wrapText="1"/>
    </xf>
    <xf numFmtId="169" fontId="10" fillId="23" borderId="16" xfId="0" applyNumberFormat="1" applyFont="1" applyFill="1" applyBorder="1" applyAlignment="1">
      <alignment horizontal="right" vertical="top" wrapText="1"/>
    </xf>
    <xf numFmtId="4" fontId="7" fillId="24" borderId="16" xfId="0" applyNumberFormat="1" applyFont="1" applyFill="1" applyBorder="1" applyAlignment="1">
      <alignment horizontal="right" vertical="top" wrapText="1"/>
    </xf>
    <xf numFmtId="0" fontId="2" fillId="25" borderId="16" xfId="0" applyFont="1" applyFill="1" applyBorder="1" applyAlignment="1" applyProtection="1">
      <alignment wrapText="1"/>
      <protection locked="0"/>
    </xf>
    <xf numFmtId="0" fontId="2" fillId="26" borderId="16" xfId="0" applyFont="1" applyFill="1" applyBorder="1" applyAlignment="1" applyProtection="1">
      <alignment wrapText="1"/>
      <protection locked="0"/>
    </xf>
    <xf numFmtId="169" fontId="9" fillId="27" borderId="16" xfId="0" applyNumberFormat="1" applyFont="1" applyFill="1" applyBorder="1" applyAlignment="1" applyProtection="1">
      <alignment horizontal="right" wrapText="1"/>
      <protection locked="0"/>
    </xf>
    <xf numFmtId="4" fontId="7" fillId="28" borderId="16" xfId="0" applyNumberFormat="1" applyFont="1" applyFill="1" applyBorder="1" applyAlignment="1">
      <alignment horizontal="right" vertical="center" wrapText="1"/>
    </xf>
    <xf numFmtId="169" fontId="10" fillId="23" borderId="16" xfId="0" applyNumberFormat="1" applyFont="1" applyFill="1" applyBorder="1" applyAlignment="1">
      <alignment vertical="top" wrapText="1"/>
    </xf>
    <xf numFmtId="4" fontId="7" fillId="24" borderId="16" xfId="0" applyNumberFormat="1" applyFont="1" applyFill="1" applyBorder="1" applyAlignment="1">
      <alignment vertical="top" wrapText="1"/>
    </xf>
    <xf numFmtId="0" fontId="2" fillId="25" borderId="17" xfId="0" applyFont="1" applyFill="1" applyBorder="1" applyAlignment="1" applyProtection="1">
      <alignment wrapText="1"/>
      <protection locked="0"/>
    </xf>
    <xf numFmtId="0" fontId="2" fillId="26" borderId="17" xfId="0" applyFont="1" applyFill="1" applyBorder="1" applyAlignment="1" applyProtection="1">
      <alignment wrapText="1"/>
      <protection locked="0"/>
    </xf>
    <xf numFmtId="169" fontId="9" fillId="27" borderId="17" xfId="0" applyNumberFormat="1" applyFont="1" applyFill="1" applyBorder="1" applyAlignment="1" applyProtection="1">
      <alignment horizontal="right" wrapText="1"/>
      <protection locked="0"/>
    </xf>
    <xf numFmtId="4" fontId="7" fillId="28" borderId="17" xfId="0" applyNumberFormat="1" applyFont="1" applyFill="1" applyBorder="1" applyAlignment="1">
      <alignment horizontal="right" vertical="center" wrapText="1"/>
    </xf>
    <xf numFmtId="0" fontId="23" fillId="38" borderId="15" xfId="0" applyFont="1" applyFill="1" applyBorder="1" applyAlignment="1">
      <alignment horizontal="center" vertical="center" wrapText="1"/>
    </xf>
    <xf numFmtId="0" fontId="1" fillId="40" borderId="16" xfId="0" applyFont="1" applyFill="1" applyBorder="1" applyAlignment="1">
      <alignment horizontal="center" vertical="top" wrapText="1"/>
    </xf>
    <xf numFmtId="0" fontId="25" fillId="41" borderId="16" xfId="0" applyFont="1" applyFill="1" applyBorder="1" applyAlignment="1">
      <alignment horizontal="justify" vertical="top" wrapText="1"/>
    </xf>
    <xf numFmtId="0" fontId="25" fillId="40" borderId="16" xfId="0" applyFont="1" applyFill="1" applyBorder="1" applyAlignment="1">
      <alignment horizontal="center" vertical="top" wrapText="1"/>
    </xf>
    <xf numFmtId="4" fontId="25" fillId="42" borderId="16" xfId="0" applyNumberFormat="1" applyFont="1" applyFill="1" applyBorder="1" applyAlignment="1">
      <alignment horizontal="right" vertical="top" wrapText="1"/>
    </xf>
    <xf numFmtId="4" fontId="25" fillId="43" borderId="16" xfId="0" applyNumberFormat="1" applyFont="1" applyFill="1" applyBorder="1" applyAlignment="1">
      <alignment horizontal="center" vertical="top" wrapText="1"/>
    </xf>
    <xf numFmtId="0" fontId="1" fillId="40" borderId="17" xfId="0" applyFont="1" applyFill="1" applyBorder="1" applyAlignment="1">
      <alignment horizontal="center" vertical="top" wrapText="1"/>
    </xf>
    <xf numFmtId="0" fontId="25" fillId="41" borderId="17" xfId="0" applyFont="1" applyFill="1" applyBorder="1" applyAlignment="1">
      <alignment horizontal="justify" vertical="top" wrapText="1"/>
    </xf>
    <xf numFmtId="0" fontId="25" fillId="40" borderId="17" xfId="0" applyFont="1" applyFill="1" applyBorder="1" applyAlignment="1">
      <alignment horizontal="center" vertical="top" wrapText="1"/>
    </xf>
    <xf numFmtId="4" fontId="25" fillId="42" borderId="17" xfId="0" applyNumberFormat="1" applyFont="1" applyFill="1" applyBorder="1" applyAlignment="1">
      <alignment horizontal="right" vertical="top" wrapText="1"/>
    </xf>
    <xf numFmtId="4" fontId="25" fillId="43" borderId="17" xfId="0" applyNumberFormat="1" applyFont="1" applyFill="1" applyBorder="1" applyAlignment="1">
      <alignment horizontal="center" vertical="top" wrapText="1"/>
    </xf>
    <xf numFmtId="0" fontId="23" fillId="39" borderId="15" xfId="0" applyFont="1" applyFill="1" applyBorder="1" applyAlignment="1">
      <alignment horizontal="center" vertical="center" wrapText="1"/>
    </xf>
    <xf numFmtId="0" fontId="8" fillId="38" borderId="15" xfId="0" applyFont="1" applyFill="1" applyBorder="1" applyAlignment="1">
      <alignment horizontal="center" vertical="center" wrapText="1"/>
    </xf>
    <xf numFmtId="0" fontId="16" fillId="40" borderId="16" xfId="0" applyFont="1" applyFill="1" applyBorder="1" applyAlignment="1">
      <alignment horizontal="center" vertical="top" wrapText="1"/>
    </xf>
    <xf numFmtId="0" fontId="11" fillId="40" borderId="16" xfId="0" applyFont="1" applyFill="1" applyBorder="1" applyAlignment="1">
      <alignment horizontal="center" vertical="top" wrapText="1"/>
    </xf>
    <xf numFmtId="4" fontId="11" fillId="42" borderId="16" xfId="0" applyNumberFormat="1" applyFont="1" applyFill="1" applyBorder="1" applyAlignment="1">
      <alignment horizontal="right" vertical="top" wrapText="1"/>
    </xf>
    <xf numFmtId="4" fontId="11" fillId="43" borderId="16" xfId="0" applyNumberFormat="1" applyFont="1" applyFill="1" applyBorder="1" applyAlignment="1">
      <alignment horizontal="center" vertical="top" wrapText="1"/>
    </xf>
    <xf numFmtId="0" fontId="16" fillId="40" borderId="17" xfId="0" applyFont="1" applyFill="1" applyBorder="1" applyAlignment="1">
      <alignment horizontal="center" vertical="top" wrapText="1"/>
    </xf>
    <xf numFmtId="0" fontId="11" fillId="40" borderId="17" xfId="0" applyFont="1" applyFill="1" applyBorder="1" applyAlignment="1">
      <alignment horizontal="center" vertical="top" wrapText="1"/>
    </xf>
    <xf numFmtId="4" fontId="11" fillId="42" borderId="17" xfId="0" applyNumberFormat="1" applyFont="1" applyFill="1" applyBorder="1" applyAlignment="1">
      <alignment horizontal="right" vertical="top" wrapText="1"/>
    </xf>
    <xf numFmtId="4" fontId="11" fillId="43" borderId="17" xfId="0" applyNumberFormat="1" applyFont="1" applyFill="1" applyBorder="1" applyAlignment="1">
      <alignment horizontal="center" vertical="top" wrapText="1"/>
    </xf>
    <xf numFmtId="0" fontId="18" fillId="0" borderId="0" xfId="0" applyFont="1" applyAlignment="1">
      <alignment horizontal="justify" wrapText="1"/>
    </xf>
    <xf numFmtId="0" fontId="19" fillId="0" borderId="0" xfId="0" applyFont="1" applyAlignment="1">
      <alignment horizontal="justify" wrapText="1"/>
    </xf>
    <xf numFmtId="0" fontId="8" fillId="39" borderId="15" xfId="0" applyFont="1" applyFill="1" applyBorder="1" applyAlignment="1">
      <alignment horizontal="justify" vertical="center" wrapText="1"/>
    </xf>
    <xf numFmtId="0" fontId="11" fillId="41" borderId="16" xfId="0" applyFont="1" applyFill="1" applyBorder="1" applyAlignment="1">
      <alignment horizontal="justify" vertical="top" wrapText="1"/>
    </xf>
    <xf numFmtId="0" fontId="11" fillId="41" borderId="17" xfId="0" applyFont="1" applyFill="1" applyBorder="1" applyAlignment="1">
      <alignment horizontal="justify" vertical="top" wrapText="1"/>
    </xf>
    <xf numFmtId="0" fontId="7" fillId="60" borderId="2" xfId="1" applyFont="1" applyBorder="1" applyAlignment="1">
      <alignment horizontal="center" vertical="center" wrapText="1"/>
    </xf>
    <xf numFmtId="0" fontId="2" fillId="60" borderId="1" xfId="1" applyFont="1"/>
    <xf numFmtId="0" fontId="2" fillId="60" borderId="1" xfId="1" applyFont="1" applyAlignment="1" applyProtection="1">
      <alignment wrapText="1"/>
      <protection locked="0"/>
    </xf>
    <xf numFmtId="0" fontId="7" fillId="60" borderId="2" xfId="1" applyFont="1" applyBorder="1" applyAlignment="1">
      <alignment horizontal="left" vertical="top" wrapText="1"/>
    </xf>
    <xf numFmtId="0" fontId="10" fillId="60" borderId="2" xfId="1" applyFont="1" applyBorder="1" applyAlignment="1">
      <alignment horizontal="center" vertical="top" wrapText="1"/>
    </xf>
    <xf numFmtId="0" fontId="10" fillId="60" borderId="2" xfId="1" applyFont="1" applyBorder="1" applyAlignment="1">
      <alignment horizontal="left" vertical="top" wrapText="1"/>
    </xf>
    <xf numFmtId="4" fontId="10" fillId="60" borderId="2" xfId="1" applyNumberFormat="1" applyFont="1" applyBorder="1" applyAlignment="1">
      <alignment horizontal="right" vertical="top" wrapText="1"/>
    </xf>
    <xf numFmtId="0" fontId="7" fillId="60" borderId="2" xfId="1" applyFont="1" applyBorder="1" applyAlignment="1">
      <alignment horizontal="right" vertical="center" wrapText="1"/>
    </xf>
    <xf numFmtId="4" fontId="7" fillId="60" borderId="2" xfId="1" applyNumberFormat="1" applyFont="1" applyBorder="1" applyAlignment="1">
      <alignment horizontal="right" vertical="top" wrapText="1"/>
    </xf>
    <xf numFmtId="0" fontId="7" fillId="60" borderId="2" xfId="1" applyFont="1" applyBorder="1" applyAlignment="1">
      <alignment horizontal="center" vertical="top" wrapText="1"/>
    </xf>
    <xf numFmtId="0" fontId="12" fillId="0" borderId="0" xfId="0" applyFont="1"/>
    <xf numFmtId="0" fontId="20" fillId="60" borderId="2" xfId="1" applyFont="1" applyBorder="1" applyAlignment="1">
      <alignment horizontal="center" vertical="center" wrapText="1"/>
    </xf>
    <xf numFmtId="0" fontId="5" fillId="60" borderId="1" xfId="1" applyFont="1"/>
    <xf numFmtId="0" fontId="5" fillId="60" borderId="1" xfId="1" applyFont="1" applyAlignment="1" applyProtection="1">
      <alignment wrapText="1"/>
      <protection locked="0"/>
    </xf>
    <xf numFmtId="0" fontId="20" fillId="60" borderId="2" xfId="1" applyFont="1" applyBorder="1" applyAlignment="1">
      <alignment horizontal="left" vertical="top" wrapText="1"/>
    </xf>
    <xf numFmtId="0" fontId="28" fillId="60" borderId="2" xfId="1" applyFont="1" applyBorder="1" applyAlignment="1">
      <alignment horizontal="center" vertical="top" wrapText="1"/>
    </xf>
    <xf numFmtId="0" fontId="28" fillId="60" borderId="2" xfId="1" applyFont="1" applyBorder="1" applyAlignment="1">
      <alignment horizontal="left" vertical="top" wrapText="1"/>
    </xf>
    <xf numFmtId="4" fontId="28" fillId="60" borderId="2" xfId="1" applyNumberFormat="1" applyFont="1" applyBorder="1" applyAlignment="1">
      <alignment horizontal="right" vertical="top" wrapText="1"/>
    </xf>
    <xf numFmtId="0" fontId="20" fillId="60" borderId="2" xfId="1" applyFont="1" applyBorder="1" applyAlignment="1">
      <alignment horizontal="right" vertical="center" wrapText="1"/>
    </xf>
    <xf numFmtId="4" fontId="20" fillId="60" borderId="2" xfId="1" applyNumberFormat="1" applyFont="1" applyBorder="1" applyAlignment="1">
      <alignment horizontal="right" vertical="top" wrapText="1"/>
    </xf>
    <xf numFmtId="0" fontId="20" fillId="60" borderId="2" xfId="1" applyFont="1" applyBorder="1" applyAlignment="1">
      <alignment horizontal="center" vertical="top" wrapText="1"/>
    </xf>
    <xf numFmtId="164" fontId="10" fillId="60" borderId="2" xfId="1" applyNumberFormat="1" applyFont="1" applyBorder="1" applyAlignment="1">
      <alignment horizontal="right" vertical="top" wrapText="1"/>
    </xf>
    <xf numFmtId="0" fontId="5" fillId="0" borderId="19" xfId="0" applyFont="1" applyBorder="1"/>
    <xf numFmtId="0" fontId="7" fillId="45" borderId="15" xfId="0" applyFont="1" applyFill="1" applyBorder="1" applyAlignment="1">
      <alignment horizontal="center" vertical="center" wrapText="1"/>
    </xf>
    <xf numFmtId="0" fontId="7" fillId="46" borderId="15" xfId="0" applyFont="1" applyFill="1" applyBorder="1" applyAlignment="1">
      <alignment horizontal="center" vertical="center" wrapText="1"/>
    </xf>
    <xf numFmtId="165" fontId="10" fillId="50" borderId="16" xfId="0" applyNumberFormat="1" applyFont="1" applyFill="1" applyBorder="1" applyAlignment="1">
      <alignment horizontal="right" vertical="center" wrapText="1"/>
    </xf>
    <xf numFmtId="166" fontId="7" fillId="51" borderId="16" xfId="0" applyNumberFormat="1" applyFont="1" applyFill="1" applyBorder="1" applyAlignment="1">
      <alignment vertical="center" wrapText="1"/>
    </xf>
    <xf numFmtId="4" fontId="10" fillId="52" borderId="16" xfId="0" applyNumberFormat="1" applyFont="1" applyFill="1" applyBorder="1" applyAlignment="1">
      <alignment horizontal="right" vertical="center" wrapText="1"/>
    </xf>
    <xf numFmtId="4" fontId="7" fillId="53" borderId="16" xfId="0" applyNumberFormat="1" applyFont="1" applyFill="1" applyBorder="1" applyAlignment="1">
      <alignment vertical="center" wrapText="1"/>
    </xf>
    <xf numFmtId="0" fontId="2" fillId="54" borderId="16" xfId="0" applyFont="1" applyFill="1" applyBorder="1" applyAlignment="1" applyProtection="1">
      <alignment wrapText="1"/>
      <protection locked="0"/>
    </xf>
    <xf numFmtId="0" fontId="2" fillId="55" borderId="16" xfId="0" applyFont="1" applyFill="1" applyBorder="1" applyAlignment="1" applyProtection="1">
      <alignment wrapText="1"/>
      <protection locked="0"/>
    </xf>
    <xf numFmtId="4" fontId="7" fillId="59" borderId="16" xfId="0" applyNumberFormat="1" applyFont="1" applyFill="1" applyBorder="1" applyAlignment="1">
      <alignment horizontal="right" vertical="center" wrapText="1"/>
    </xf>
    <xf numFmtId="4" fontId="7" fillId="52" borderId="17" xfId="0" applyNumberFormat="1" applyFont="1" applyFill="1" applyBorder="1" applyAlignment="1">
      <alignment horizontal="right" vertical="center" wrapText="1"/>
    </xf>
    <xf numFmtId="4" fontId="7" fillId="52" borderId="17" xfId="0" applyNumberFormat="1" applyFont="1" applyFill="1" applyBorder="1" applyAlignment="1">
      <alignment vertical="center" wrapText="1"/>
    </xf>
    <xf numFmtId="4" fontId="3" fillId="0" borderId="0" xfId="0" applyNumberFormat="1" applyFont="1"/>
    <xf numFmtId="0" fontId="25" fillId="62" borderId="16" xfId="0" applyFont="1" applyFill="1" applyBorder="1" applyAlignment="1">
      <alignment horizontal="justify" vertical="top" wrapText="1"/>
    </xf>
    <xf numFmtId="0" fontId="30" fillId="0" borderId="1" xfId="0" applyFont="1" applyBorder="1" applyAlignment="1">
      <alignment horizontal="justify" wrapText="1"/>
    </xf>
    <xf numFmtId="170" fontId="32" fillId="63" borderId="41" xfId="0" applyNumberFormat="1" applyFont="1" applyFill="1" applyBorder="1" applyAlignment="1">
      <alignment horizontal="center" vertical="center" wrapText="1"/>
    </xf>
    <xf numFmtId="10" fontId="32" fillId="63" borderId="42" xfId="0" applyNumberFormat="1" applyFont="1" applyFill="1" applyBorder="1" applyAlignment="1">
      <alignment horizontal="center" vertical="center" wrapText="1"/>
    </xf>
    <xf numFmtId="170" fontId="33" fillId="63" borderId="43" xfId="0" applyNumberFormat="1" applyFont="1" applyFill="1" applyBorder="1" applyAlignment="1">
      <alignment horizontal="right" vertical="center" wrapText="1"/>
    </xf>
    <xf numFmtId="170" fontId="32" fillId="63" borderId="44" xfId="0" applyNumberFormat="1" applyFont="1" applyFill="1" applyBorder="1" applyAlignment="1">
      <alignment horizontal="center" vertical="center" wrapText="1"/>
    </xf>
    <xf numFmtId="10" fontId="32" fillId="63" borderId="10" xfId="0" applyNumberFormat="1" applyFont="1" applyFill="1" applyBorder="1" applyAlignment="1">
      <alignment horizontal="center" vertical="center" wrapText="1"/>
    </xf>
    <xf numFmtId="170" fontId="33" fillId="63" borderId="45" xfId="0" applyNumberFormat="1" applyFont="1" applyFill="1" applyBorder="1" applyAlignment="1">
      <alignment horizontal="right" vertical="center" wrapText="1"/>
    </xf>
    <xf numFmtId="170" fontId="32" fillId="64" borderId="41" xfId="0" applyNumberFormat="1" applyFont="1" applyFill="1" applyBorder="1" applyAlignment="1">
      <alignment horizontal="center" vertical="center" wrapText="1"/>
    </xf>
    <xf numFmtId="10" fontId="32" fillId="64" borderId="42" xfId="0" applyNumberFormat="1" applyFont="1" applyFill="1" applyBorder="1" applyAlignment="1">
      <alignment horizontal="center" vertical="center" wrapText="1"/>
    </xf>
    <xf numFmtId="170" fontId="33" fillId="64" borderId="43" xfId="0" applyNumberFormat="1" applyFont="1" applyFill="1" applyBorder="1" applyAlignment="1">
      <alignment horizontal="right" vertical="center" wrapText="1"/>
    </xf>
    <xf numFmtId="170" fontId="32" fillId="64" borderId="44" xfId="0" applyNumberFormat="1" applyFont="1" applyFill="1" applyBorder="1" applyAlignment="1">
      <alignment horizontal="center" vertical="center" wrapText="1"/>
    </xf>
    <xf numFmtId="10" fontId="32" fillId="64" borderId="10" xfId="0" applyNumberFormat="1" applyFont="1" applyFill="1" applyBorder="1" applyAlignment="1">
      <alignment horizontal="center" vertical="center" wrapText="1"/>
    </xf>
    <xf numFmtId="170" fontId="33" fillId="64" borderId="45" xfId="0" applyNumberFormat="1" applyFont="1" applyFill="1" applyBorder="1" applyAlignment="1">
      <alignment horizontal="right" vertical="center" wrapText="1"/>
    </xf>
    <xf numFmtId="170" fontId="32" fillId="65" borderId="41" xfId="0" applyNumberFormat="1" applyFont="1" applyFill="1" applyBorder="1" applyAlignment="1">
      <alignment horizontal="center" vertical="center" wrapText="1"/>
    </xf>
    <xf numFmtId="10" fontId="32" fillId="65" borderId="42" xfId="0" applyNumberFormat="1" applyFont="1" applyFill="1" applyBorder="1" applyAlignment="1">
      <alignment horizontal="center" vertical="center" wrapText="1"/>
    </xf>
    <xf numFmtId="170" fontId="33" fillId="65" borderId="43" xfId="0" applyNumberFormat="1" applyFont="1" applyFill="1" applyBorder="1" applyAlignment="1">
      <alignment horizontal="right" vertical="center" wrapText="1"/>
    </xf>
    <xf numFmtId="170" fontId="32" fillId="65" borderId="44" xfId="0" applyNumberFormat="1" applyFont="1" applyFill="1" applyBorder="1" applyAlignment="1">
      <alignment horizontal="center" vertical="center" wrapText="1"/>
    </xf>
    <xf numFmtId="10" fontId="32" fillId="65" borderId="10" xfId="0" applyNumberFormat="1" applyFont="1" applyFill="1" applyBorder="1" applyAlignment="1">
      <alignment horizontal="center" vertical="center" wrapText="1"/>
    </xf>
    <xf numFmtId="170" fontId="33" fillId="65" borderId="45" xfId="0" applyNumberFormat="1" applyFont="1" applyFill="1" applyBorder="1" applyAlignment="1">
      <alignment horizontal="right" vertical="center" wrapText="1"/>
    </xf>
    <xf numFmtId="0" fontId="10" fillId="66" borderId="16" xfId="0" applyFont="1" applyFill="1" applyBorder="1" applyAlignment="1">
      <alignment horizontal="left" vertical="center" wrapText="1"/>
    </xf>
    <xf numFmtId="0" fontId="16" fillId="66" borderId="16" xfId="0" applyFont="1" applyFill="1" applyBorder="1" applyAlignment="1">
      <alignment horizontal="center" vertical="center" wrapText="1"/>
    </xf>
    <xf numFmtId="0" fontId="10" fillId="66" borderId="16" xfId="0" applyFont="1" applyFill="1" applyBorder="1" applyAlignment="1">
      <alignment horizontal="justify" vertical="center" wrapText="1"/>
    </xf>
    <xf numFmtId="0" fontId="10" fillId="66" borderId="16" xfId="0" applyFont="1" applyFill="1" applyBorder="1" applyAlignment="1">
      <alignment horizontal="center" vertical="center" wrapText="1"/>
    </xf>
    <xf numFmtId="4" fontId="10" fillId="66" borderId="16" xfId="0" applyNumberFormat="1" applyFont="1" applyFill="1" applyBorder="1" applyAlignment="1">
      <alignment horizontal="right" vertical="center" wrapText="1"/>
    </xf>
    <xf numFmtId="0" fontId="7" fillId="66" borderId="16" xfId="0" applyFont="1" applyFill="1" applyBorder="1" applyAlignment="1">
      <alignment horizontal="left" vertical="center" wrapText="1"/>
    </xf>
    <xf numFmtId="0" fontId="15" fillId="66" borderId="16" xfId="0" applyFont="1" applyFill="1" applyBorder="1" applyAlignment="1">
      <alignment vertical="center" wrapText="1"/>
    </xf>
    <xf numFmtId="0" fontId="7" fillId="66" borderId="16" xfId="0" applyFont="1" applyFill="1" applyBorder="1" applyAlignment="1">
      <alignment vertical="center" wrapText="1"/>
    </xf>
    <xf numFmtId="0" fontId="7" fillId="66" borderId="16" xfId="0" applyFont="1" applyFill="1" applyBorder="1" applyAlignment="1">
      <alignment horizontal="center" vertical="center" wrapText="1"/>
    </xf>
    <xf numFmtId="0" fontId="7" fillId="66" borderId="16" xfId="0" applyFont="1" applyFill="1" applyBorder="1" applyAlignment="1">
      <alignment horizontal="right" vertical="center" wrapText="1"/>
    </xf>
    <xf numFmtId="0" fontId="7" fillId="5" borderId="47" xfId="0" applyFont="1" applyFill="1" applyBorder="1" applyAlignment="1">
      <alignment horizontal="center" vertical="center" wrapText="1"/>
    </xf>
    <xf numFmtId="0" fontId="31" fillId="65" borderId="44" xfId="2" applyFont="1" applyFill="1" applyBorder="1" applyAlignment="1">
      <alignment horizontal="center" vertical="center" wrapText="1"/>
    </xf>
    <xf numFmtId="0" fontId="31" fillId="65" borderId="10" xfId="2" applyFont="1" applyFill="1" applyBorder="1" applyAlignment="1">
      <alignment horizontal="center" vertical="center" wrapText="1"/>
    </xf>
    <xf numFmtId="43" fontId="31" fillId="65" borderId="45" xfId="3" applyFont="1" applyFill="1" applyBorder="1" applyAlignment="1" applyProtection="1">
      <alignment horizontal="center" vertical="center" wrapText="1"/>
    </xf>
    <xf numFmtId="0" fontId="31" fillId="64" borderId="44" xfId="2" applyFont="1" applyFill="1" applyBorder="1" applyAlignment="1">
      <alignment horizontal="center" vertical="center" wrapText="1"/>
    </xf>
    <xf numFmtId="0" fontId="31" fillId="64" borderId="10" xfId="2" applyFont="1" applyFill="1" applyBorder="1" applyAlignment="1">
      <alignment horizontal="center" vertical="center" wrapText="1"/>
    </xf>
    <xf numFmtId="43" fontId="31" fillId="64" borderId="45" xfId="3" applyFont="1" applyFill="1" applyBorder="1" applyAlignment="1" applyProtection="1">
      <alignment horizontal="center" vertical="center" wrapText="1"/>
    </xf>
    <xf numFmtId="0" fontId="31" fillId="63" borderId="44" xfId="2" applyFont="1" applyFill="1" applyBorder="1" applyAlignment="1">
      <alignment horizontal="center" vertical="center" wrapText="1"/>
    </xf>
    <xf numFmtId="0" fontId="31" fillId="63" borderId="10" xfId="2" applyFont="1" applyFill="1" applyBorder="1" applyAlignment="1">
      <alignment horizontal="center" vertical="center" wrapText="1"/>
    </xf>
    <xf numFmtId="43" fontId="31" fillId="63" borderId="45" xfId="3" applyFont="1" applyFill="1" applyBorder="1" applyAlignment="1" applyProtection="1">
      <alignment horizontal="center" vertical="center" wrapText="1"/>
    </xf>
    <xf numFmtId="10" fontId="33" fillId="64" borderId="10" xfId="0" applyNumberFormat="1" applyFont="1" applyFill="1" applyBorder="1" applyAlignment="1">
      <alignment horizontal="center" vertical="center" wrapText="1"/>
    </xf>
    <xf numFmtId="0" fontId="2" fillId="0" borderId="1" xfId="0" applyFont="1" applyBorder="1"/>
    <xf numFmtId="0" fontId="18" fillId="0" borderId="1" xfId="0" applyFont="1" applyBorder="1"/>
    <xf numFmtId="0" fontId="2" fillId="0" borderId="1" xfId="0" applyFont="1" applyBorder="1" applyAlignment="1">
      <alignment horizontal="center"/>
    </xf>
    <xf numFmtId="0" fontId="2" fillId="0" borderId="1" xfId="0" applyFont="1" applyBorder="1" applyAlignment="1">
      <alignment horizontal="right"/>
    </xf>
    <xf numFmtId="14" fontId="17" fillId="0" borderId="1" xfId="0" applyNumberFormat="1" applyFont="1" applyBorder="1"/>
    <xf numFmtId="0" fontId="14" fillId="0" borderId="1" xfId="0" applyFont="1" applyBorder="1"/>
    <xf numFmtId="0" fontId="19" fillId="0" borderId="1" xfId="0" applyFont="1" applyBorder="1"/>
    <xf numFmtId="0" fontId="14" fillId="0" borderId="1" xfId="0" applyFont="1" applyBorder="1" applyAlignment="1">
      <alignment horizontal="center"/>
    </xf>
    <xf numFmtId="4" fontId="2" fillId="0" borderId="1" xfId="0" applyNumberFormat="1" applyFont="1" applyBorder="1"/>
    <xf numFmtId="0" fontId="18" fillId="3" borderId="1" xfId="0" applyFont="1" applyFill="1" applyBorder="1" applyAlignment="1" applyProtection="1">
      <alignment wrapText="1"/>
      <protection locked="0"/>
    </xf>
    <xf numFmtId="0" fontId="18" fillId="60" borderId="1" xfId="0" applyFont="1" applyFill="1" applyBorder="1" applyAlignment="1" applyProtection="1">
      <alignment wrapText="1"/>
      <protection locked="0"/>
    </xf>
    <xf numFmtId="4" fontId="2" fillId="0" borderId="1" xfId="0" applyNumberFormat="1" applyFont="1" applyBorder="1" applyAlignment="1">
      <alignment horizontal="right"/>
    </xf>
    <xf numFmtId="10" fontId="33" fillId="63" borderId="10" xfId="0" applyNumberFormat="1" applyFont="1" applyFill="1" applyBorder="1" applyAlignment="1">
      <alignment horizontal="center" vertical="center" wrapText="1"/>
    </xf>
    <xf numFmtId="0" fontId="7" fillId="17" borderId="16" xfId="0" applyFont="1" applyFill="1" applyBorder="1" applyAlignment="1">
      <alignment horizontal="left" vertical="center" wrapText="1"/>
    </xf>
    <xf numFmtId="0" fontId="13" fillId="0" borderId="3" xfId="0" applyFont="1" applyBorder="1" applyAlignment="1">
      <alignment horizontal="center" wrapText="1"/>
    </xf>
    <xf numFmtId="0" fontId="13" fillId="0" borderId="19" xfId="0" applyFont="1" applyBorder="1" applyAlignment="1">
      <alignment horizontal="center" wrapText="1"/>
    </xf>
    <xf numFmtId="0" fontId="13" fillId="0" borderId="4" xfId="0" applyFont="1" applyBorder="1" applyAlignment="1">
      <alignment horizontal="center" wrapText="1"/>
    </xf>
    <xf numFmtId="0" fontId="7" fillId="17" borderId="17" xfId="0" applyFont="1" applyFill="1" applyBorder="1" applyAlignment="1">
      <alignment horizontal="left"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31" fillId="65" borderId="25" xfId="2" applyFont="1" applyFill="1" applyBorder="1" applyAlignment="1">
      <alignment horizontal="center" vertical="center" wrapText="1"/>
    </xf>
    <xf numFmtId="0" fontId="31" fillId="64" borderId="25" xfId="2" applyFont="1" applyFill="1" applyBorder="1" applyAlignment="1">
      <alignment horizontal="center" vertical="center" wrapText="1"/>
    </xf>
    <xf numFmtId="0" fontId="31" fillId="63" borderId="25" xfId="2" applyFont="1" applyFill="1" applyBorder="1" applyAlignment="1">
      <alignment horizontal="center" vertical="center" wrapText="1"/>
    </xf>
    <xf numFmtId="0" fontId="9" fillId="0" borderId="46" xfId="0" applyFont="1" applyBorder="1" applyAlignment="1">
      <alignment horizontal="center"/>
    </xf>
    <xf numFmtId="0" fontId="7" fillId="13" borderId="12" xfId="0" applyFont="1" applyFill="1" applyBorder="1" applyAlignment="1">
      <alignment horizontal="right" vertical="center"/>
    </xf>
    <xf numFmtId="0" fontId="2" fillId="0" borderId="13" xfId="0" applyFont="1" applyBorder="1" applyAlignment="1">
      <alignment horizontal="right" vertical="center"/>
    </xf>
    <xf numFmtId="0" fontId="7" fillId="13" borderId="6" xfId="0" applyFont="1" applyFill="1" applyBorder="1" applyAlignment="1">
      <alignment horizontal="right" vertical="center"/>
    </xf>
    <xf numFmtId="0" fontId="2" fillId="0" borderId="7" xfId="0" applyFont="1" applyBorder="1" applyAlignment="1">
      <alignment horizontal="right" vertical="center"/>
    </xf>
    <xf numFmtId="0" fontId="7" fillId="13" borderId="9" xfId="0" applyFont="1" applyFill="1" applyBorder="1" applyAlignment="1">
      <alignment horizontal="right" vertical="center"/>
    </xf>
    <xf numFmtId="0" fontId="2" fillId="0" borderId="10" xfId="0" applyFont="1" applyBorder="1" applyAlignment="1">
      <alignment horizontal="right" vertical="center"/>
    </xf>
    <xf numFmtId="0" fontId="7" fillId="13" borderId="9" xfId="0" applyFont="1" applyFill="1" applyBorder="1" applyAlignment="1">
      <alignment horizontal="right" vertical="center" wrapText="1"/>
    </xf>
    <xf numFmtId="0" fontId="2" fillId="0" borderId="10" xfId="0" applyFont="1" applyBorder="1" applyAlignment="1">
      <alignment horizontal="right" vertical="center" wrapText="1"/>
    </xf>
    <xf numFmtId="0" fontId="10" fillId="47" borderId="16" xfId="0" applyFont="1" applyFill="1" applyBorder="1" applyAlignment="1">
      <alignment horizontal="left" vertical="center" wrapText="1"/>
    </xf>
    <xf numFmtId="0" fontId="10" fillId="48" borderId="16" xfId="0" applyFont="1" applyFill="1" applyBorder="1" applyAlignment="1">
      <alignment horizontal="left" vertical="center" wrapText="1"/>
    </xf>
    <xf numFmtId="4" fontId="10" fillId="49" borderId="16" xfId="0" applyNumberFormat="1" applyFont="1" applyFill="1" applyBorder="1" applyAlignment="1">
      <alignment horizontal="right" vertical="center" wrapText="1"/>
    </xf>
    <xf numFmtId="4" fontId="7" fillId="58" borderId="16" xfId="0" applyNumberFormat="1" applyFont="1" applyFill="1" applyBorder="1" applyAlignment="1">
      <alignment horizontal="right" vertical="center" wrapText="1"/>
    </xf>
    <xf numFmtId="4" fontId="7" fillId="58" borderId="17" xfId="0" applyNumberFormat="1" applyFont="1" applyFill="1" applyBorder="1" applyAlignment="1">
      <alignment horizontal="right" vertical="center" wrapText="1"/>
    </xf>
    <xf numFmtId="0" fontId="2" fillId="57" borderId="40" xfId="0" applyFont="1" applyFill="1" applyBorder="1" applyAlignment="1" applyProtection="1">
      <alignment horizontal="center" wrapText="1"/>
      <protection locked="0"/>
    </xf>
    <xf numFmtId="0" fontId="2" fillId="57" borderId="5" xfId="0" applyFont="1" applyFill="1" applyBorder="1" applyAlignment="1" applyProtection="1">
      <alignment horizontal="center" wrapText="1"/>
      <protection locked="0"/>
    </xf>
    <xf numFmtId="0" fontId="2" fillId="56" borderId="40" xfId="0" applyFont="1" applyFill="1" applyBorder="1" applyAlignment="1" applyProtection="1">
      <alignment horizontal="center" wrapText="1"/>
      <protection locked="0"/>
    </xf>
    <xf numFmtId="0" fontId="2" fillId="56" borderId="5" xfId="0" applyFont="1" applyFill="1" applyBorder="1" applyAlignment="1" applyProtection="1">
      <alignment horizontal="center" wrapText="1"/>
      <protection locked="0"/>
    </xf>
    <xf numFmtId="0" fontId="7" fillId="16" borderId="30" xfId="0" applyFont="1" applyFill="1" applyBorder="1" applyAlignment="1">
      <alignment horizontal="right" vertical="center" wrapText="1"/>
    </xf>
    <xf numFmtId="0" fontId="7" fillId="16" borderId="31" xfId="0" applyFont="1" applyFill="1" applyBorder="1" applyAlignment="1">
      <alignment horizontal="right" vertical="center" wrapText="1"/>
    </xf>
    <xf numFmtId="0" fontId="7" fillId="16" borderId="32" xfId="0" applyFont="1" applyFill="1" applyBorder="1" applyAlignment="1">
      <alignment horizontal="right" vertical="center" wrapText="1"/>
    </xf>
    <xf numFmtId="0" fontId="7" fillId="16" borderId="37" xfId="0" applyFont="1" applyFill="1" applyBorder="1" applyAlignment="1">
      <alignment horizontal="right" vertical="center" wrapText="1"/>
    </xf>
    <xf numFmtId="0" fontId="7" fillId="16" borderId="38" xfId="0" applyFont="1" applyFill="1" applyBorder="1" applyAlignment="1">
      <alignment horizontal="right" vertical="center" wrapText="1"/>
    </xf>
    <xf numFmtId="0" fontId="7" fillId="16" borderId="39" xfId="0" applyFont="1" applyFill="1" applyBorder="1" applyAlignment="1">
      <alignment horizontal="right"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14" borderId="25" xfId="0" applyFont="1" applyFill="1" applyBorder="1" applyAlignment="1">
      <alignment horizontal="center" vertical="center" wrapText="1"/>
    </xf>
    <xf numFmtId="0" fontId="7" fillId="14" borderId="26"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5" xfId="0" applyFont="1" applyFill="1" applyBorder="1" applyAlignment="1">
      <alignment horizontal="justify" vertical="center" wrapText="1"/>
    </xf>
    <xf numFmtId="0" fontId="7" fillId="5" borderId="26" xfId="0" applyFont="1" applyFill="1" applyBorder="1" applyAlignment="1">
      <alignment horizontal="justify" vertical="center" wrapText="1"/>
    </xf>
    <xf numFmtId="14" fontId="17" fillId="0" borderId="0" xfId="0" applyNumberFormat="1" applyFont="1" applyAlignment="1">
      <alignment horizontal="center"/>
    </xf>
    <xf numFmtId="0" fontId="23" fillId="4" borderId="1" xfId="0" applyFont="1" applyFill="1" applyBorder="1" applyAlignment="1">
      <alignment horizontal="right" vertical="center" wrapText="1"/>
    </xf>
    <xf numFmtId="4" fontId="25" fillId="44" borderId="1" xfId="0" applyNumberFormat="1" applyFont="1" applyFill="1" applyBorder="1" applyAlignment="1">
      <alignment horizontal="right" vertical="center" wrapText="1"/>
    </xf>
    <xf numFmtId="0" fontId="8" fillId="4" borderId="1" xfId="0" applyFont="1" applyFill="1" applyBorder="1" applyAlignment="1">
      <alignment horizontal="right" vertical="center" wrapText="1"/>
    </xf>
    <xf numFmtId="4" fontId="11" fillId="44" borderId="1" xfId="0" applyNumberFormat="1" applyFont="1" applyFill="1" applyBorder="1" applyAlignment="1">
      <alignment horizontal="right" vertical="center" wrapText="1"/>
    </xf>
    <xf numFmtId="0" fontId="20" fillId="60" borderId="1" xfId="1" applyFont="1" applyAlignment="1">
      <alignment horizontal="right" vertical="center" wrapText="1"/>
    </xf>
    <xf numFmtId="0" fontId="20" fillId="60" borderId="1" xfId="1" applyFont="1" applyAlignment="1" applyProtection="1">
      <alignment horizontal="right" vertical="center" wrapText="1"/>
      <protection locked="0"/>
    </xf>
    <xf numFmtId="0" fontId="20" fillId="60" borderId="1" xfId="1" applyFont="1" applyAlignment="1">
      <alignment horizontal="left" vertical="center" wrapText="1"/>
    </xf>
    <xf numFmtId="0" fontId="20" fillId="60" borderId="1" xfId="1" applyFont="1" applyAlignment="1" applyProtection="1">
      <alignment horizontal="left" vertical="center" wrapText="1"/>
      <protection locked="0"/>
    </xf>
    <xf numFmtId="0" fontId="7" fillId="60" borderId="1" xfId="1" applyFont="1" applyAlignment="1">
      <alignment horizontal="right" vertical="center" wrapText="1"/>
    </xf>
    <xf numFmtId="0" fontId="7" fillId="60" borderId="1" xfId="1" applyFont="1" applyAlignment="1" applyProtection="1">
      <alignment horizontal="right" vertical="center" wrapText="1"/>
      <protection locked="0"/>
    </xf>
    <xf numFmtId="0" fontId="7" fillId="60" borderId="1" xfId="1" applyFont="1" applyAlignment="1">
      <alignment horizontal="left" vertical="center" wrapText="1"/>
    </xf>
    <xf numFmtId="0" fontId="7" fillId="60" borderId="1" xfId="1" applyFont="1" applyAlignment="1" applyProtection="1">
      <alignment horizontal="left" vertical="center" wrapText="1"/>
      <protection locked="0"/>
    </xf>
  </cellXfs>
  <cellStyles count="4">
    <cellStyle name="Normal" xfId="0" builtinId="0"/>
    <cellStyle name="Normal 2" xfId="1"/>
    <cellStyle name="Normal 4" xfId="2"/>
    <cellStyle name="Vírgula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19050</xdr:rowOff>
    </xdr:from>
    <xdr:to>
      <xdr:col>1</xdr:col>
      <xdr:colOff>412750</xdr:colOff>
      <xdr:row>8</xdr:row>
      <xdr:rowOff>12700</xdr:rowOff>
    </xdr:to>
    <xdr:sp macro="" textlink="">
      <xdr:nvSpPr>
        <xdr:cNvPr id="3" name="Caixa de Texto 1">
          <a:extLst>
            <a:ext uri="{FF2B5EF4-FFF2-40B4-BE49-F238E27FC236}">
              <a16:creationId xmlns:a16="http://schemas.microsoft.com/office/drawing/2014/main" xmlns="" id="{E60D8BFF-6496-4002-8B13-2F66BD9BE2AF}"/>
            </a:ext>
          </a:extLst>
        </xdr:cNvPr>
        <xdr:cNvSpPr txBox="1"/>
      </xdr:nvSpPr>
      <xdr:spPr>
        <a:xfrm>
          <a:off x="57150" y="577850"/>
          <a:ext cx="100965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212725</xdr:colOff>
      <xdr:row>0</xdr:row>
      <xdr:rowOff>44451</xdr:rowOff>
    </xdr:from>
    <xdr:to>
      <xdr:col>1</xdr:col>
      <xdr:colOff>234950</xdr:colOff>
      <xdr:row>4</xdr:row>
      <xdr:rowOff>111497</xdr:rowOff>
    </xdr:to>
    <xdr:pic>
      <xdr:nvPicPr>
        <xdr:cNvPr id="4" name="Imagem 3">
          <a:extLst>
            <a:ext uri="{FF2B5EF4-FFF2-40B4-BE49-F238E27FC236}">
              <a16:creationId xmlns:a16="http://schemas.microsoft.com/office/drawing/2014/main" xmlns="" id="{E5226994-9B36-4B8B-8CC2-134075CEF8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5" y="44451"/>
          <a:ext cx="676275" cy="676646"/>
        </a:xfrm>
        <a:prstGeom prst="rect">
          <a:avLst/>
        </a:prstGeom>
      </xdr:spPr>
    </xdr:pic>
    <xdr:clientData/>
  </xdr:twoCellAnchor>
  <xdr:oneCellAnchor>
    <xdr:from>
      <xdr:col>4</xdr:col>
      <xdr:colOff>323850</xdr:colOff>
      <xdr:row>1</xdr:row>
      <xdr:rowOff>71967</xdr:rowOff>
    </xdr:from>
    <xdr:ext cx="3488267" cy="956733"/>
    <xdr:sp macro="" textlink="">
      <xdr:nvSpPr>
        <xdr:cNvPr id="5" name="CaixaDeTexto 4">
          <a:extLst>
            <a:ext uri="{FF2B5EF4-FFF2-40B4-BE49-F238E27FC236}">
              <a16:creationId xmlns:a16="http://schemas.microsoft.com/office/drawing/2014/main" xmlns="" id="{DD3807C2-824C-4C28-A30A-3ED6296F93D8}"/>
            </a:ext>
          </a:extLst>
        </xdr:cNvPr>
        <xdr:cNvSpPr txBox="1"/>
      </xdr:nvSpPr>
      <xdr:spPr>
        <a:xfrm>
          <a:off x="3206750" y="21166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1930400</xdr:colOff>
      <xdr:row>1</xdr:row>
      <xdr:rowOff>65617</xdr:rowOff>
    </xdr:from>
    <xdr:ext cx="3488267" cy="956733"/>
    <xdr:sp macro="" textlink="">
      <xdr:nvSpPr>
        <xdr:cNvPr id="5" name="CaixaDeTexto 4">
          <a:extLst>
            <a:ext uri="{FF2B5EF4-FFF2-40B4-BE49-F238E27FC236}">
              <a16:creationId xmlns:a16="http://schemas.microsoft.com/office/drawing/2014/main" xmlns="" id="{FE6B90C9-FD16-49A1-AC53-83E3A07D578B}"/>
            </a:ext>
          </a:extLst>
        </xdr:cNvPr>
        <xdr:cNvSpPr txBox="1"/>
      </xdr:nvSpPr>
      <xdr:spPr>
        <a:xfrm>
          <a:off x="2451100" y="2053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xdr:from>
      <xdr:col>0</xdr:col>
      <xdr:colOff>0</xdr:colOff>
      <xdr:row>3</xdr:row>
      <xdr:rowOff>127000</xdr:rowOff>
    </xdr:from>
    <xdr:to>
      <xdr:col>1</xdr:col>
      <xdr:colOff>508000</xdr:colOff>
      <xdr:row>7</xdr:row>
      <xdr:rowOff>120650</xdr:rowOff>
    </xdr:to>
    <xdr:sp macro="" textlink="">
      <xdr:nvSpPr>
        <xdr:cNvPr id="6" name="Caixa de Texto 1">
          <a:extLst>
            <a:ext uri="{FF2B5EF4-FFF2-40B4-BE49-F238E27FC236}">
              <a16:creationId xmlns:a16="http://schemas.microsoft.com/office/drawing/2014/main" xmlns="" id="{BC8D0E7A-EE77-4B37-B439-BE8365C79481}"/>
            </a:ext>
          </a:extLst>
        </xdr:cNvPr>
        <xdr:cNvSpPr txBox="1"/>
      </xdr:nvSpPr>
      <xdr:spPr>
        <a:xfrm>
          <a:off x="0" y="546100"/>
          <a:ext cx="10287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165100</xdr:colOff>
      <xdr:row>0</xdr:row>
      <xdr:rowOff>0</xdr:rowOff>
    </xdr:from>
    <xdr:to>
      <xdr:col>1</xdr:col>
      <xdr:colOff>320675</xdr:colOff>
      <xdr:row>4</xdr:row>
      <xdr:rowOff>130546</xdr:rowOff>
    </xdr:to>
    <xdr:pic>
      <xdr:nvPicPr>
        <xdr:cNvPr id="7" name="Imagem 6">
          <a:extLst>
            <a:ext uri="{FF2B5EF4-FFF2-40B4-BE49-F238E27FC236}">
              <a16:creationId xmlns:a16="http://schemas.microsoft.com/office/drawing/2014/main" xmlns="" id="{3E6B0F46-1881-49C8-A305-39339309A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0"/>
          <a:ext cx="676275" cy="6893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2355850</xdr:colOff>
      <xdr:row>1</xdr:row>
      <xdr:rowOff>27517</xdr:rowOff>
    </xdr:from>
    <xdr:ext cx="3488267" cy="956733"/>
    <xdr:sp macro="" textlink="">
      <xdr:nvSpPr>
        <xdr:cNvPr id="3" name="CaixaDeTexto 2">
          <a:extLst>
            <a:ext uri="{FF2B5EF4-FFF2-40B4-BE49-F238E27FC236}">
              <a16:creationId xmlns:a16="http://schemas.microsoft.com/office/drawing/2014/main" xmlns="" id="{F7DF89C9-FD58-4B2B-98F8-7C336DAD2DD4}"/>
            </a:ext>
          </a:extLst>
        </xdr:cNvPr>
        <xdr:cNvSpPr txBox="1"/>
      </xdr:nvSpPr>
      <xdr:spPr>
        <a:xfrm>
          <a:off x="2876550" y="1672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xdr:from>
      <xdr:col>0</xdr:col>
      <xdr:colOff>0</xdr:colOff>
      <xdr:row>3</xdr:row>
      <xdr:rowOff>127000</xdr:rowOff>
    </xdr:from>
    <xdr:to>
      <xdr:col>1</xdr:col>
      <xdr:colOff>508000</xdr:colOff>
      <xdr:row>7</xdr:row>
      <xdr:rowOff>120650</xdr:rowOff>
    </xdr:to>
    <xdr:sp macro="" textlink="">
      <xdr:nvSpPr>
        <xdr:cNvPr id="4" name="Caixa de Texto 1">
          <a:extLst>
            <a:ext uri="{FF2B5EF4-FFF2-40B4-BE49-F238E27FC236}">
              <a16:creationId xmlns:a16="http://schemas.microsoft.com/office/drawing/2014/main" xmlns="" id="{59A6B277-4E78-4562-B675-36FB1B95355E}"/>
            </a:ext>
          </a:extLst>
        </xdr:cNvPr>
        <xdr:cNvSpPr txBox="1"/>
      </xdr:nvSpPr>
      <xdr:spPr>
        <a:xfrm>
          <a:off x="0" y="546100"/>
          <a:ext cx="10287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165100</xdr:colOff>
      <xdr:row>0</xdr:row>
      <xdr:rowOff>0</xdr:rowOff>
    </xdr:from>
    <xdr:to>
      <xdr:col>1</xdr:col>
      <xdr:colOff>320675</xdr:colOff>
      <xdr:row>4</xdr:row>
      <xdr:rowOff>101600</xdr:rowOff>
    </xdr:to>
    <xdr:pic>
      <xdr:nvPicPr>
        <xdr:cNvPr id="5" name="Imagem 4">
          <a:extLst>
            <a:ext uri="{FF2B5EF4-FFF2-40B4-BE49-F238E27FC236}">
              <a16:creationId xmlns:a16="http://schemas.microsoft.com/office/drawing/2014/main" xmlns="" id="{02B35105-0DA5-443D-AC92-0FBC0EBFAF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0"/>
          <a:ext cx="676275" cy="660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2336800</xdr:colOff>
      <xdr:row>1</xdr:row>
      <xdr:rowOff>84667</xdr:rowOff>
    </xdr:from>
    <xdr:ext cx="3488267" cy="956733"/>
    <xdr:sp macro="" textlink="">
      <xdr:nvSpPr>
        <xdr:cNvPr id="3" name="CaixaDeTexto 2">
          <a:extLst>
            <a:ext uri="{FF2B5EF4-FFF2-40B4-BE49-F238E27FC236}">
              <a16:creationId xmlns:a16="http://schemas.microsoft.com/office/drawing/2014/main" xmlns="" id="{ED714CF3-51C6-4750-BB0D-93F66C6F1377}"/>
            </a:ext>
          </a:extLst>
        </xdr:cNvPr>
        <xdr:cNvSpPr txBox="1"/>
      </xdr:nvSpPr>
      <xdr:spPr>
        <a:xfrm>
          <a:off x="2857500" y="22436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xdr:from>
      <xdr:col>0</xdr:col>
      <xdr:colOff>0</xdr:colOff>
      <xdr:row>3</xdr:row>
      <xdr:rowOff>127000</xdr:rowOff>
    </xdr:from>
    <xdr:to>
      <xdr:col>1</xdr:col>
      <xdr:colOff>508000</xdr:colOff>
      <xdr:row>7</xdr:row>
      <xdr:rowOff>120650</xdr:rowOff>
    </xdr:to>
    <xdr:sp macro="" textlink="">
      <xdr:nvSpPr>
        <xdr:cNvPr id="4" name="Caixa de Texto 1">
          <a:extLst>
            <a:ext uri="{FF2B5EF4-FFF2-40B4-BE49-F238E27FC236}">
              <a16:creationId xmlns:a16="http://schemas.microsoft.com/office/drawing/2014/main" xmlns="" id="{FB73CE48-06DA-4692-9AB2-980607ED7AD8}"/>
            </a:ext>
          </a:extLst>
        </xdr:cNvPr>
        <xdr:cNvSpPr txBox="1"/>
      </xdr:nvSpPr>
      <xdr:spPr>
        <a:xfrm>
          <a:off x="0" y="546100"/>
          <a:ext cx="10287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171450</xdr:colOff>
      <xdr:row>0</xdr:row>
      <xdr:rowOff>76200</xdr:rowOff>
    </xdr:from>
    <xdr:to>
      <xdr:col>1</xdr:col>
      <xdr:colOff>327025</xdr:colOff>
      <xdr:row>4</xdr:row>
      <xdr:rowOff>25400</xdr:rowOff>
    </xdr:to>
    <xdr:pic>
      <xdr:nvPicPr>
        <xdr:cNvPr id="5" name="Imagem 4">
          <a:extLst>
            <a:ext uri="{FF2B5EF4-FFF2-40B4-BE49-F238E27FC236}">
              <a16:creationId xmlns:a16="http://schemas.microsoft.com/office/drawing/2014/main" xmlns="" id="{2124427E-385D-43DB-8799-0A93433B9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76200"/>
          <a:ext cx="67627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xdr:row>
      <xdr:rowOff>19050</xdr:rowOff>
    </xdr:from>
    <xdr:to>
      <xdr:col>2</xdr:col>
      <xdr:colOff>739140</xdr:colOff>
      <xdr:row>7</xdr:row>
      <xdr:rowOff>82550</xdr:rowOff>
    </xdr:to>
    <xdr:sp macro="" textlink="">
      <xdr:nvSpPr>
        <xdr:cNvPr id="2" name="Caixa de Texto 1">
          <a:extLst>
            <a:ext uri="{FF2B5EF4-FFF2-40B4-BE49-F238E27FC236}">
              <a16:creationId xmlns:a16="http://schemas.microsoft.com/office/drawing/2014/main" xmlns="" id="{D44B4FFB-412F-4838-AF54-FF4F9A91AE59}"/>
            </a:ext>
          </a:extLst>
        </xdr:cNvPr>
        <xdr:cNvSpPr txBox="1"/>
      </xdr:nvSpPr>
      <xdr:spPr>
        <a:xfrm>
          <a:off x="57150" y="567690"/>
          <a:ext cx="1002030" cy="47498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212725</xdr:colOff>
      <xdr:row>0</xdr:row>
      <xdr:rowOff>44451</xdr:rowOff>
    </xdr:from>
    <xdr:to>
      <xdr:col>2</xdr:col>
      <xdr:colOff>557530</xdr:colOff>
      <xdr:row>5</xdr:row>
      <xdr:rowOff>22597</xdr:rowOff>
    </xdr:to>
    <xdr:pic>
      <xdr:nvPicPr>
        <xdr:cNvPr id="3" name="Imagem 2">
          <a:extLst>
            <a:ext uri="{FF2B5EF4-FFF2-40B4-BE49-F238E27FC236}">
              <a16:creationId xmlns:a16="http://schemas.microsoft.com/office/drawing/2014/main" xmlns="" id="{8D8939FC-D021-4795-A326-25FCBC609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5" y="44451"/>
          <a:ext cx="676275" cy="676646"/>
        </a:xfrm>
        <a:prstGeom prst="rect">
          <a:avLst/>
        </a:prstGeom>
      </xdr:spPr>
    </xdr:pic>
    <xdr:clientData/>
  </xdr:twoCellAnchor>
  <xdr:oneCellAnchor>
    <xdr:from>
      <xdr:col>2</xdr:col>
      <xdr:colOff>1395941</xdr:colOff>
      <xdr:row>0</xdr:row>
      <xdr:rowOff>132292</xdr:rowOff>
    </xdr:from>
    <xdr:ext cx="3488267" cy="956733"/>
    <xdr:sp macro="" textlink="">
      <xdr:nvSpPr>
        <xdr:cNvPr id="4" name="CaixaDeTexto 3">
          <a:extLst>
            <a:ext uri="{FF2B5EF4-FFF2-40B4-BE49-F238E27FC236}">
              <a16:creationId xmlns:a16="http://schemas.microsoft.com/office/drawing/2014/main" xmlns="" id="{38667AA4-AA44-4B53-A663-6E0D3EDE1368}"/>
            </a:ext>
          </a:extLst>
        </xdr:cNvPr>
        <xdr:cNvSpPr txBox="1"/>
      </xdr:nvSpPr>
      <xdr:spPr>
        <a:xfrm>
          <a:off x="1710266" y="132292"/>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484716</xdr:colOff>
      <xdr:row>1</xdr:row>
      <xdr:rowOff>97367</xdr:rowOff>
    </xdr:from>
    <xdr:ext cx="3488267" cy="956733"/>
    <xdr:sp macro="" textlink="">
      <xdr:nvSpPr>
        <xdr:cNvPr id="5" name="CaixaDeTexto 4">
          <a:extLst>
            <a:ext uri="{FF2B5EF4-FFF2-40B4-BE49-F238E27FC236}">
              <a16:creationId xmlns:a16="http://schemas.microsoft.com/office/drawing/2014/main" xmlns="" id="{671DCB93-ECDA-44E2-ACD7-1A372FDE7E08}"/>
            </a:ext>
          </a:extLst>
        </xdr:cNvPr>
        <xdr:cNvSpPr txBox="1"/>
      </xdr:nvSpPr>
      <xdr:spPr>
        <a:xfrm>
          <a:off x="4510616" y="23706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xdr:from>
      <xdr:col>0</xdr:col>
      <xdr:colOff>0</xdr:colOff>
      <xdr:row>4</xdr:row>
      <xdr:rowOff>6350</xdr:rowOff>
    </xdr:from>
    <xdr:to>
      <xdr:col>1</xdr:col>
      <xdr:colOff>374650</xdr:colOff>
      <xdr:row>8</xdr:row>
      <xdr:rowOff>101600</xdr:rowOff>
    </xdr:to>
    <xdr:sp macro="" textlink="">
      <xdr:nvSpPr>
        <xdr:cNvPr id="6" name="Caixa de Texto 1">
          <a:extLst>
            <a:ext uri="{FF2B5EF4-FFF2-40B4-BE49-F238E27FC236}">
              <a16:creationId xmlns:a16="http://schemas.microsoft.com/office/drawing/2014/main" xmlns="" id="{4445B84F-942E-47FA-A092-ACAD77142B8D}"/>
            </a:ext>
          </a:extLst>
        </xdr:cNvPr>
        <xdr:cNvSpPr txBox="1"/>
      </xdr:nvSpPr>
      <xdr:spPr>
        <a:xfrm>
          <a:off x="0" y="565150"/>
          <a:ext cx="1028700" cy="6540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twoCellAnchor editAs="oneCell">
    <xdr:from>
      <xdr:col>0</xdr:col>
      <xdr:colOff>171450</xdr:colOff>
      <xdr:row>0</xdr:row>
      <xdr:rowOff>19050</xdr:rowOff>
    </xdr:from>
    <xdr:to>
      <xdr:col>1</xdr:col>
      <xdr:colOff>193675</xdr:colOff>
      <xdr:row>4</xdr:row>
      <xdr:rowOff>69850</xdr:rowOff>
    </xdr:to>
    <xdr:pic>
      <xdr:nvPicPr>
        <xdr:cNvPr id="7" name="Imagem 6">
          <a:extLst>
            <a:ext uri="{FF2B5EF4-FFF2-40B4-BE49-F238E27FC236}">
              <a16:creationId xmlns:a16="http://schemas.microsoft.com/office/drawing/2014/main" xmlns="" id="{8CE03C8C-F41D-47FB-9A81-B22FC7198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9050"/>
          <a:ext cx="676275" cy="6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6350</xdr:rowOff>
    </xdr:from>
    <xdr:to>
      <xdr:col>2</xdr:col>
      <xdr:colOff>82550</xdr:colOff>
      <xdr:row>8</xdr:row>
      <xdr:rowOff>0</xdr:rowOff>
    </xdr:to>
    <xdr:sp macro="" textlink="">
      <xdr:nvSpPr>
        <xdr:cNvPr id="2" name="Caixa de Texto 1">
          <a:extLst>
            <a:ext uri="{FF2B5EF4-FFF2-40B4-BE49-F238E27FC236}">
              <a16:creationId xmlns:a16="http://schemas.microsoft.com/office/drawing/2014/main" xmlns="" id="{2F23E522-A22F-40DC-BAA1-3790108BA971}"/>
            </a:ext>
          </a:extLst>
        </xdr:cNvPr>
        <xdr:cNvSpPr txBox="1"/>
      </xdr:nvSpPr>
      <xdr:spPr>
        <a:xfrm>
          <a:off x="0" y="565150"/>
          <a:ext cx="100965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7</xdr:col>
      <xdr:colOff>97366</xdr:colOff>
      <xdr:row>1</xdr:row>
      <xdr:rowOff>65617</xdr:rowOff>
    </xdr:from>
    <xdr:ext cx="3488267" cy="956733"/>
    <xdr:sp macro="" textlink="">
      <xdr:nvSpPr>
        <xdr:cNvPr id="4" name="CaixaDeTexto 3">
          <a:extLst>
            <a:ext uri="{FF2B5EF4-FFF2-40B4-BE49-F238E27FC236}">
              <a16:creationId xmlns:a16="http://schemas.microsoft.com/office/drawing/2014/main" xmlns="" id="{5938B330-F9BD-4048-BFD0-D38BA20B2D3B}"/>
            </a:ext>
          </a:extLst>
        </xdr:cNvPr>
        <xdr:cNvSpPr txBox="1"/>
      </xdr:nvSpPr>
      <xdr:spPr>
        <a:xfrm>
          <a:off x="6555316" y="2053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165100</xdr:colOff>
      <xdr:row>0</xdr:row>
      <xdr:rowOff>50800</xdr:rowOff>
    </xdr:from>
    <xdr:to>
      <xdr:col>1</xdr:col>
      <xdr:colOff>517525</xdr:colOff>
      <xdr:row>4</xdr:row>
      <xdr:rowOff>117846</xdr:rowOff>
    </xdr:to>
    <xdr:pic>
      <xdr:nvPicPr>
        <xdr:cNvPr id="5" name="Imagem 4">
          <a:extLst>
            <a:ext uri="{FF2B5EF4-FFF2-40B4-BE49-F238E27FC236}">
              <a16:creationId xmlns:a16="http://schemas.microsoft.com/office/drawing/2014/main" xmlns="" id="{3EADF374-4700-4C19-8645-92C7EBFBA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50800"/>
          <a:ext cx="676275" cy="625846"/>
        </a:xfrm>
        <a:prstGeom prst="rect">
          <a:avLst/>
        </a:prstGeom>
      </xdr:spPr>
    </xdr:pic>
    <xdr:clientData/>
  </xdr:twoCellAnchor>
  <xdr:twoCellAnchor editAs="oneCell">
    <xdr:from>
      <xdr:col>0</xdr:col>
      <xdr:colOff>165100</xdr:colOff>
      <xdr:row>0</xdr:row>
      <xdr:rowOff>0</xdr:rowOff>
    </xdr:from>
    <xdr:to>
      <xdr:col>1</xdr:col>
      <xdr:colOff>517525</xdr:colOff>
      <xdr:row>4</xdr:row>
      <xdr:rowOff>117846</xdr:rowOff>
    </xdr:to>
    <xdr:pic>
      <xdr:nvPicPr>
        <xdr:cNvPr id="6" name="Imagem 5">
          <a:extLst>
            <a:ext uri="{FF2B5EF4-FFF2-40B4-BE49-F238E27FC236}">
              <a16:creationId xmlns:a16="http://schemas.microsoft.com/office/drawing/2014/main" xmlns="" id="{254BFAE9-8752-4CC9-BA99-420EA1EF3C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0"/>
          <a:ext cx="676275" cy="67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4</xdr:row>
      <xdr:rowOff>19050</xdr:rowOff>
    </xdr:from>
    <xdr:to>
      <xdr:col>1</xdr:col>
      <xdr:colOff>412750</xdr:colOff>
      <xdr:row>7</xdr:row>
      <xdr:rowOff>82550</xdr:rowOff>
    </xdr:to>
    <xdr:sp macro="" textlink="">
      <xdr:nvSpPr>
        <xdr:cNvPr id="3" name="Caixa de Texto 1">
          <a:extLst>
            <a:ext uri="{FF2B5EF4-FFF2-40B4-BE49-F238E27FC236}">
              <a16:creationId xmlns:a16="http://schemas.microsoft.com/office/drawing/2014/main" xmlns="" id="{52E95BF8-DD1C-4930-ADA2-409FD93693CE}"/>
            </a:ext>
          </a:extLst>
        </xdr:cNvPr>
        <xdr:cNvSpPr txBox="1"/>
      </xdr:nvSpPr>
      <xdr:spPr>
        <a:xfrm>
          <a:off x="57150" y="577850"/>
          <a:ext cx="1028700" cy="48260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1</xdr:col>
      <xdr:colOff>2275416</xdr:colOff>
      <xdr:row>1</xdr:row>
      <xdr:rowOff>46567</xdr:rowOff>
    </xdr:from>
    <xdr:ext cx="3488267" cy="956733"/>
    <xdr:sp macro="" textlink="">
      <xdr:nvSpPr>
        <xdr:cNvPr id="5" name="CaixaDeTexto 4">
          <a:extLst>
            <a:ext uri="{FF2B5EF4-FFF2-40B4-BE49-F238E27FC236}">
              <a16:creationId xmlns:a16="http://schemas.microsoft.com/office/drawing/2014/main" xmlns="" id="{C9BA1C78-8D3B-4F9B-9089-32222A061D21}"/>
            </a:ext>
          </a:extLst>
        </xdr:cNvPr>
        <xdr:cNvSpPr txBox="1"/>
      </xdr:nvSpPr>
      <xdr:spPr>
        <a:xfrm>
          <a:off x="2948516" y="18626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228600</xdr:colOff>
      <xdr:row>0</xdr:row>
      <xdr:rowOff>88900</xdr:rowOff>
    </xdr:from>
    <xdr:to>
      <xdr:col>1</xdr:col>
      <xdr:colOff>231775</xdr:colOff>
      <xdr:row>5</xdr:row>
      <xdr:rowOff>16246</xdr:rowOff>
    </xdr:to>
    <xdr:pic>
      <xdr:nvPicPr>
        <xdr:cNvPr id="6" name="Imagem 5">
          <a:extLst>
            <a:ext uri="{FF2B5EF4-FFF2-40B4-BE49-F238E27FC236}">
              <a16:creationId xmlns:a16="http://schemas.microsoft.com/office/drawing/2014/main" xmlns="" id="{F2508B45-5A24-479A-B45C-E39533CA9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676275" cy="625846"/>
        </a:xfrm>
        <a:prstGeom prst="rect">
          <a:avLst/>
        </a:prstGeom>
      </xdr:spPr>
    </xdr:pic>
    <xdr:clientData/>
  </xdr:twoCellAnchor>
  <xdr:twoCellAnchor editAs="oneCell">
    <xdr:from>
      <xdr:col>0</xdr:col>
      <xdr:colOff>222250</xdr:colOff>
      <xdr:row>0</xdr:row>
      <xdr:rowOff>50800</xdr:rowOff>
    </xdr:from>
    <xdr:to>
      <xdr:col>1</xdr:col>
      <xdr:colOff>225425</xdr:colOff>
      <xdr:row>5</xdr:row>
      <xdr:rowOff>28946</xdr:rowOff>
    </xdr:to>
    <xdr:pic>
      <xdr:nvPicPr>
        <xdr:cNvPr id="7" name="Imagem 6">
          <a:extLst>
            <a:ext uri="{FF2B5EF4-FFF2-40B4-BE49-F238E27FC236}">
              <a16:creationId xmlns:a16="http://schemas.microsoft.com/office/drawing/2014/main" xmlns="" id="{FB5F8377-05EF-4B7B-B38B-7933EA3634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50800"/>
          <a:ext cx="676275" cy="676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xdr:colOff>
      <xdr:row>4</xdr:row>
      <xdr:rowOff>57150</xdr:rowOff>
    </xdr:from>
    <xdr:to>
      <xdr:col>1</xdr:col>
      <xdr:colOff>381000</xdr:colOff>
      <xdr:row>7</xdr:row>
      <xdr:rowOff>120650</xdr:rowOff>
    </xdr:to>
    <xdr:sp macro="" textlink="">
      <xdr:nvSpPr>
        <xdr:cNvPr id="3" name="Caixa de Texto 1">
          <a:extLst>
            <a:ext uri="{FF2B5EF4-FFF2-40B4-BE49-F238E27FC236}">
              <a16:creationId xmlns:a16="http://schemas.microsoft.com/office/drawing/2014/main" xmlns="" id="{02BF20C4-7B5C-4A39-BFD6-1EBC9D21C383}"/>
            </a:ext>
          </a:extLst>
        </xdr:cNvPr>
        <xdr:cNvSpPr txBox="1"/>
      </xdr:nvSpPr>
      <xdr:spPr>
        <a:xfrm>
          <a:off x="25400" y="615950"/>
          <a:ext cx="1028700" cy="48260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1</xdr:col>
      <xdr:colOff>2262716</xdr:colOff>
      <xdr:row>1</xdr:row>
      <xdr:rowOff>84667</xdr:rowOff>
    </xdr:from>
    <xdr:ext cx="3488267" cy="956733"/>
    <xdr:sp macro="" textlink="">
      <xdr:nvSpPr>
        <xdr:cNvPr id="4" name="CaixaDeTexto 3">
          <a:extLst>
            <a:ext uri="{FF2B5EF4-FFF2-40B4-BE49-F238E27FC236}">
              <a16:creationId xmlns:a16="http://schemas.microsoft.com/office/drawing/2014/main" xmlns="" id="{2801BEBE-0FD5-4088-8DF8-93B582A1C9D7}"/>
            </a:ext>
          </a:extLst>
        </xdr:cNvPr>
        <xdr:cNvSpPr txBox="1"/>
      </xdr:nvSpPr>
      <xdr:spPr>
        <a:xfrm>
          <a:off x="2935816" y="22436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228600</xdr:colOff>
      <xdr:row>0</xdr:row>
      <xdr:rowOff>88900</xdr:rowOff>
    </xdr:from>
    <xdr:to>
      <xdr:col>1</xdr:col>
      <xdr:colOff>231775</xdr:colOff>
      <xdr:row>5</xdr:row>
      <xdr:rowOff>47996</xdr:rowOff>
    </xdr:to>
    <xdr:pic>
      <xdr:nvPicPr>
        <xdr:cNvPr id="5" name="Imagem 4">
          <a:extLst>
            <a:ext uri="{FF2B5EF4-FFF2-40B4-BE49-F238E27FC236}">
              <a16:creationId xmlns:a16="http://schemas.microsoft.com/office/drawing/2014/main" xmlns="" id="{63488B11-6D7D-48A5-B3B4-5185AF034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676275" cy="625846"/>
        </a:xfrm>
        <a:prstGeom prst="rect">
          <a:avLst/>
        </a:prstGeom>
      </xdr:spPr>
    </xdr:pic>
    <xdr:clientData/>
  </xdr:twoCellAnchor>
  <xdr:twoCellAnchor editAs="oneCell">
    <xdr:from>
      <xdr:col>0</xdr:col>
      <xdr:colOff>203200</xdr:colOff>
      <xdr:row>0</xdr:row>
      <xdr:rowOff>0</xdr:rowOff>
    </xdr:from>
    <xdr:to>
      <xdr:col>1</xdr:col>
      <xdr:colOff>206375</xdr:colOff>
      <xdr:row>5</xdr:row>
      <xdr:rowOff>9896</xdr:rowOff>
    </xdr:to>
    <xdr:pic>
      <xdr:nvPicPr>
        <xdr:cNvPr id="6" name="Imagem 5">
          <a:extLst>
            <a:ext uri="{FF2B5EF4-FFF2-40B4-BE49-F238E27FC236}">
              <a16:creationId xmlns:a16="http://schemas.microsoft.com/office/drawing/2014/main" xmlns="" id="{3C31BFDE-441F-48DD-B9D5-958D29B8E5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0"/>
          <a:ext cx="676275" cy="7083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4</xdr:row>
      <xdr:rowOff>19050</xdr:rowOff>
    </xdr:from>
    <xdr:to>
      <xdr:col>0</xdr:col>
      <xdr:colOff>1022350</xdr:colOff>
      <xdr:row>8</xdr:row>
      <xdr:rowOff>12700</xdr:rowOff>
    </xdr:to>
    <xdr:sp macro="" textlink="">
      <xdr:nvSpPr>
        <xdr:cNvPr id="3" name="Caixa de Texto 1">
          <a:extLst>
            <a:ext uri="{FF2B5EF4-FFF2-40B4-BE49-F238E27FC236}">
              <a16:creationId xmlns:a16="http://schemas.microsoft.com/office/drawing/2014/main" xmlns="" id="{F1B13669-9BA8-415A-9ADB-23EC1EFB6381}"/>
            </a:ext>
          </a:extLst>
        </xdr:cNvPr>
        <xdr:cNvSpPr txBox="1"/>
      </xdr:nvSpPr>
      <xdr:spPr>
        <a:xfrm>
          <a:off x="57150" y="577850"/>
          <a:ext cx="9652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0</xdr:col>
      <xdr:colOff>3086100</xdr:colOff>
      <xdr:row>1</xdr:row>
      <xdr:rowOff>40217</xdr:rowOff>
    </xdr:from>
    <xdr:ext cx="3488267" cy="956733"/>
    <xdr:sp macro="" textlink="">
      <xdr:nvSpPr>
        <xdr:cNvPr id="5" name="CaixaDeTexto 4">
          <a:extLst>
            <a:ext uri="{FF2B5EF4-FFF2-40B4-BE49-F238E27FC236}">
              <a16:creationId xmlns:a16="http://schemas.microsoft.com/office/drawing/2014/main" xmlns="" id="{372632AC-7E92-4578-B2A2-7CD3B2C35389}"/>
            </a:ext>
          </a:extLst>
        </xdr:cNvPr>
        <xdr:cNvSpPr txBox="1"/>
      </xdr:nvSpPr>
      <xdr:spPr>
        <a:xfrm>
          <a:off x="3086100" y="1799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196850</xdr:colOff>
      <xdr:row>0</xdr:row>
      <xdr:rowOff>0</xdr:rowOff>
    </xdr:from>
    <xdr:to>
      <xdr:col>0</xdr:col>
      <xdr:colOff>873125</xdr:colOff>
      <xdr:row>5</xdr:row>
      <xdr:rowOff>9896</xdr:rowOff>
    </xdr:to>
    <xdr:pic>
      <xdr:nvPicPr>
        <xdr:cNvPr id="6" name="Imagem 5">
          <a:extLst>
            <a:ext uri="{FF2B5EF4-FFF2-40B4-BE49-F238E27FC236}">
              <a16:creationId xmlns:a16="http://schemas.microsoft.com/office/drawing/2014/main" xmlns="" id="{2A085C6D-8A46-44BD-96C2-63D8B33434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0"/>
          <a:ext cx="676275" cy="7083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6350</xdr:rowOff>
    </xdr:from>
    <xdr:to>
      <xdr:col>1</xdr:col>
      <xdr:colOff>374650</xdr:colOff>
      <xdr:row>8</xdr:row>
      <xdr:rowOff>0</xdr:rowOff>
    </xdr:to>
    <xdr:sp macro="" textlink="">
      <xdr:nvSpPr>
        <xdr:cNvPr id="3" name="Caixa de Texto 1">
          <a:extLst>
            <a:ext uri="{FF2B5EF4-FFF2-40B4-BE49-F238E27FC236}">
              <a16:creationId xmlns:a16="http://schemas.microsoft.com/office/drawing/2014/main" xmlns="" id="{5CE9666F-DD5C-4B67-BAD0-98E1148BBDA0}"/>
            </a:ext>
          </a:extLst>
        </xdr:cNvPr>
        <xdr:cNvSpPr txBox="1"/>
      </xdr:nvSpPr>
      <xdr:spPr>
        <a:xfrm>
          <a:off x="0" y="565150"/>
          <a:ext cx="10287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3</xdr:col>
      <xdr:colOff>91016</xdr:colOff>
      <xdr:row>1</xdr:row>
      <xdr:rowOff>52917</xdr:rowOff>
    </xdr:from>
    <xdr:ext cx="3488267" cy="956733"/>
    <xdr:sp macro="" textlink="">
      <xdr:nvSpPr>
        <xdr:cNvPr id="4" name="CaixaDeTexto 3">
          <a:extLst>
            <a:ext uri="{FF2B5EF4-FFF2-40B4-BE49-F238E27FC236}">
              <a16:creationId xmlns:a16="http://schemas.microsoft.com/office/drawing/2014/main" xmlns="" id="{A698CBA4-3DEE-4F32-A5DB-6DCC636105C2}"/>
            </a:ext>
          </a:extLst>
        </xdr:cNvPr>
        <xdr:cNvSpPr txBox="1"/>
      </xdr:nvSpPr>
      <xdr:spPr>
        <a:xfrm>
          <a:off x="7330016" y="1926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165100</xdr:colOff>
      <xdr:row>0</xdr:row>
      <xdr:rowOff>50800</xdr:rowOff>
    </xdr:from>
    <xdr:to>
      <xdr:col>1</xdr:col>
      <xdr:colOff>187325</xdr:colOff>
      <xdr:row>5</xdr:row>
      <xdr:rowOff>9896</xdr:rowOff>
    </xdr:to>
    <xdr:pic>
      <xdr:nvPicPr>
        <xdr:cNvPr id="5" name="Imagem 4">
          <a:extLst>
            <a:ext uri="{FF2B5EF4-FFF2-40B4-BE49-F238E27FC236}">
              <a16:creationId xmlns:a16="http://schemas.microsoft.com/office/drawing/2014/main" xmlns="" id="{F8EF4A65-9E59-4D98-8E50-6EDC0D56E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50800"/>
          <a:ext cx="676275" cy="625846"/>
        </a:xfrm>
        <a:prstGeom prst="rect">
          <a:avLst/>
        </a:prstGeom>
      </xdr:spPr>
    </xdr:pic>
    <xdr:clientData/>
  </xdr:twoCellAnchor>
  <xdr:twoCellAnchor editAs="oneCell">
    <xdr:from>
      <xdr:col>0</xdr:col>
      <xdr:colOff>165100</xdr:colOff>
      <xdr:row>0</xdr:row>
      <xdr:rowOff>0</xdr:rowOff>
    </xdr:from>
    <xdr:to>
      <xdr:col>1</xdr:col>
      <xdr:colOff>187325</xdr:colOff>
      <xdr:row>5</xdr:row>
      <xdr:rowOff>9896</xdr:rowOff>
    </xdr:to>
    <xdr:pic>
      <xdr:nvPicPr>
        <xdr:cNvPr id="6" name="Imagem 5">
          <a:extLst>
            <a:ext uri="{FF2B5EF4-FFF2-40B4-BE49-F238E27FC236}">
              <a16:creationId xmlns:a16="http://schemas.microsoft.com/office/drawing/2014/main" xmlns="" id="{6F143D7B-08AE-42A8-ACF0-CF29359343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0"/>
          <a:ext cx="676275" cy="6766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38100</xdr:rowOff>
    </xdr:from>
    <xdr:to>
      <xdr:col>1</xdr:col>
      <xdr:colOff>374650</xdr:colOff>
      <xdr:row>8</xdr:row>
      <xdr:rowOff>31750</xdr:rowOff>
    </xdr:to>
    <xdr:sp macro="" textlink="">
      <xdr:nvSpPr>
        <xdr:cNvPr id="3" name="Caixa de Texto 1">
          <a:extLst>
            <a:ext uri="{FF2B5EF4-FFF2-40B4-BE49-F238E27FC236}">
              <a16:creationId xmlns:a16="http://schemas.microsoft.com/office/drawing/2014/main" xmlns="" id="{D32A3E23-BE8C-4D6C-B1DF-41A9C895FA99}"/>
            </a:ext>
          </a:extLst>
        </xdr:cNvPr>
        <xdr:cNvSpPr txBox="1"/>
      </xdr:nvSpPr>
      <xdr:spPr>
        <a:xfrm>
          <a:off x="0" y="596900"/>
          <a:ext cx="1028700" cy="5524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pt-BR" sz="18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ORION   </a:t>
          </a:r>
          <a:r>
            <a:rPr lang="pt-BR" sz="2200" b="0">
              <a:ln>
                <a:noFill/>
              </a:ln>
              <a:solidFill>
                <a:srgbClr val="5B9BD5"/>
              </a:solidFill>
              <a:effectLst>
                <a:outerShdw blurRad="38100" dist="25400" dir="5400000" algn="ctr">
                  <a:srgbClr val="6E747A">
                    <a:alpha val="43000"/>
                  </a:srgbClr>
                </a:outerShdw>
              </a:effectLst>
              <a:latin typeface="Century Gothic" panose="020B0502020202020204" pitchFamily="34" charset="0"/>
              <a:ea typeface="Calibri" panose="020F0502020204030204" pitchFamily="34" charset="0"/>
              <a:cs typeface="Times New Roman" panose="02020603050405020304" pitchFamily="18" charset="0"/>
            </a:rPr>
            <a:t> </a:t>
          </a:r>
          <a:r>
            <a:rPr lang="pt-BR" sz="600" b="0" i="1">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SERVIÇOS</a:t>
          </a:r>
          <a:r>
            <a:rPr lang="pt-BR" sz="600" b="0" i="1" baseline="0">
              <a:ln>
                <a:noFill/>
              </a:ln>
              <a:solidFill>
                <a:srgbClr val="5B9BD5"/>
              </a:solidFill>
              <a:effectLst>
                <a:outerShdw blurRad="38100" dist="25400" dir="5400000" algn="ctr">
                  <a:srgbClr val="6E747A">
                    <a:alpha val="43000"/>
                  </a:srgbClr>
                </a:outerShdw>
              </a:effectLst>
              <a:latin typeface="Century Gothic" panose="020B0502020202020204" pitchFamily="34" charset="0"/>
              <a:cs typeface="Times New Roman" panose="02020603050405020304" pitchFamily="18" charset="0"/>
            </a:rPr>
            <a:t> TÉCNICOS</a:t>
          </a:r>
          <a:endParaRPr lang="pt-BR" sz="600" b="0"/>
        </a:p>
      </xdr:txBody>
    </xdr:sp>
    <xdr:clientData/>
  </xdr:twoCellAnchor>
  <xdr:oneCellAnchor>
    <xdr:from>
      <xdr:col>3</xdr:col>
      <xdr:colOff>91016</xdr:colOff>
      <xdr:row>1</xdr:row>
      <xdr:rowOff>52917</xdr:rowOff>
    </xdr:from>
    <xdr:ext cx="3488267" cy="956733"/>
    <xdr:sp macro="" textlink="">
      <xdr:nvSpPr>
        <xdr:cNvPr id="4" name="CaixaDeTexto 3">
          <a:extLst>
            <a:ext uri="{FF2B5EF4-FFF2-40B4-BE49-F238E27FC236}">
              <a16:creationId xmlns:a16="http://schemas.microsoft.com/office/drawing/2014/main" xmlns="" id="{A5E51883-E035-4CBD-A204-88C3E428595F}"/>
            </a:ext>
          </a:extLst>
        </xdr:cNvPr>
        <xdr:cNvSpPr txBox="1"/>
      </xdr:nvSpPr>
      <xdr:spPr>
        <a:xfrm>
          <a:off x="7469716" y="192617"/>
          <a:ext cx="3488267" cy="956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pt-BR" sz="1000" b="0" i="1">
              <a:solidFill>
                <a:srgbClr val="0070C0"/>
              </a:solidFill>
            </a:rPr>
            <a:t> </a:t>
          </a:r>
          <a:r>
            <a:rPr lang="pt-BR" sz="900" b="0" i="1">
              <a:solidFill>
                <a:srgbClr val="0070C0"/>
              </a:solidFill>
            </a:rPr>
            <a:t>(92) 99437-3595 </a:t>
          </a:r>
        </a:p>
        <a:p>
          <a:pPr algn="r"/>
          <a:r>
            <a:rPr lang="pt-BR" sz="900" b="0" i="1">
              <a:solidFill>
                <a:srgbClr val="0070C0"/>
              </a:solidFill>
            </a:rPr>
            <a:t>orionservicostecnicos@gmail.com</a:t>
          </a:r>
        </a:p>
        <a:p>
          <a:pPr algn="r"/>
          <a:endParaRPr lang="pt-BR" sz="900" b="0" i="1">
            <a:solidFill>
              <a:srgbClr val="0070C0"/>
            </a:solidFill>
          </a:endParaRPr>
        </a:p>
        <a:p>
          <a:pPr algn="r"/>
          <a:r>
            <a:rPr lang="pt-BR" sz="900" b="1" i="1">
              <a:solidFill>
                <a:srgbClr val="0070C0"/>
              </a:solidFill>
            </a:rPr>
            <a:t>ORION SERVIÇOS TÉCNICOS EIRELI</a:t>
          </a:r>
        </a:p>
        <a:p>
          <a:pPr algn="r"/>
          <a:r>
            <a:rPr lang="pt-BR" sz="900" b="0" i="1">
              <a:solidFill>
                <a:srgbClr val="0070C0"/>
              </a:solidFill>
            </a:rPr>
            <a:t>CNPJ: </a:t>
          </a:r>
          <a:r>
            <a:rPr lang="pt-BR" sz="900" b="1" i="1">
              <a:solidFill>
                <a:srgbClr val="0070C0"/>
              </a:solidFill>
            </a:rPr>
            <a:t>28.254.636/0001-89</a:t>
          </a:r>
        </a:p>
        <a:p>
          <a:pPr algn="r"/>
          <a:r>
            <a:rPr lang="pt-BR" sz="900" b="0" i="1">
              <a:solidFill>
                <a:srgbClr val="0070C0"/>
              </a:solidFill>
            </a:rPr>
            <a:t>Avenida Ephigênio Salles, 1299, Sala E, Box 531, Aleixo, Manaus-AM</a:t>
          </a:r>
          <a:r>
            <a:rPr lang="pt-BR" sz="900" b="0" i="1">
              <a:solidFill>
                <a:srgbClr val="00B0F0"/>
              </a:solidFill>
            </a:rPr>
            <a:t>.</a:t>
          </a:r>
        </a:p>
        <a:p>
          <a:endParaRPr lang="pt-BR" sz="1100"/>
        </a:p>
      </xdr:txBody>
    </xdr:sp>
    <xdr:clientData/>
  </xdr:oneCellAnchor>
  <xdr:twoCellAnchor editAs="oneCell">
    <xdr:from>
      <xdr:col>0</xdr:col>
      <xdr:colOff>165100</xdr:colOff>
      <xdr:row>0</xdr:row>
      <xdr:rowOff>50800</xdr:rowOff>
    </xdr:from>
    <xdr:to>
      <xdr:col>1</xdr:col>
      <xdr:colOff>187325</xdr:colOff>
      <xdr:row>5</xdr:row>
      <xdr:rowOff>41646</xdr:rowOff>
    </xdr:to>
    <xdr:pic>
      <xdr:nvPicPr>
        <xdr:cNvPr id="5" name="Imagem 4">
          <a:extLst>
            <a:ext uri="{FF2B5EF4-FFF2-40B4-BE49-F238E27FC236}">
              <a16:creationId xmlns:a16="http://schemas.microsoft.com/office/drawing/2014/main" xmlns="" id="{9F3F903D-C837-4FE9-9937-FEE35DF8B5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50800"/>
          <a:ext cx="676275" cy="65759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4"/>
  <sheetViews>
    <sheetView view="pageBreakPreview" topLeftCell="A19" zoomScaleNormal="100" zoomScaleSheetLayoutView="100" workbookViewId="0">
      <selection activeCell="G29" sqref="G14:G29"/>
    </sheetView>
  </sheetViews>
  <sheetFormatPr defaultColWidth="8.7109375" defaultRowHeight="12" x14ac:dyDescent="0.2"/>
  <cols>
    <col min="1" max="1" width="9.28515625" style="44" customWidth="1"/>
    <col min="2" max="5" width="10.7109375" style="2" customWidth="1"/>
    <col min="6" max="6" width="19.7109375" style="2" customWidth="1"/>
    <col min="7" max="7" width="16.7109375" style="2" customWidth="1"/>
    <col min="8" max="8" width="8.28515625" style="2" customWidth="1"/>
    <col min="9" max="16384" width="8.7109375" style="2"/>
  </cols>
  <sheetData>
    <row r="1" spans="1:10" ht="10.9" customHeight="1" x14ac:dyDescent="0.25">
      <c r="A1" s="2"/>
      <c r="B1" s="36"/>
      <c r="D1" s="36"/>
      <c r="E1" s="4"/>
      <c r="F1" s="5"/>
      <c r="G1" s="5"/>
      <c r="H1" s="35">
        <v>44965</v>
      </c>
      <c r="J1" s="6"/>
    </row>
    <row r="2" spans="1:10" ht="10.9" customHeight="1" x14ac:dyDescent="0.25">
      <c r="A2" s="2"/>
      <c r="B2" s="36"/>
      <c r="D2" s="36"/>
      <c r="E2" s="4"/>
      <c r="F2" s="5"/>
      <c r="G2" s="5"/>
      <c r="J2" s="6"/>
    </row>
    <row r="3" spans="1:10" ht="10.9" customHeight="1" x14ac:dyDescent="0.25">
      <c r="A3" s="2"/>
      <c r="B3" s="36"/>
      <c r="D3" s="36"/>
      <c r="E3" s="4"/>
      <c r="F3" s="5"/>
      <c r="G3" s="5"/>
      <c r="J3" s="6"/>
    </row>
    <row r="4" spans="1:10" ht="10.9" customHeight="1" x14ac:dyDescent="0.25">
      <c r="A4" s="2"/>
      <c r="B4" s="36"/>
      <c r="D4" s="36"/>
      <c r="E4" s="4"/>
      <c r="F4" s="5"/>
      <c r="G4" s="5"/>
      <c r="J4" s="6"/>
    </row>
    <row r="5" spans="1:10" ht="10.9" customHeight="1" x14ac:dyDescent="0.25">
      <c r="A5" s="2"/>
      <c r="B5" s="36"/>
      <c r="D5" s="36"/>
      <c r="E5" s="4"/>
      <c r="F5" s="5"/>
      <c r="G5" s="5"/>
      <c r="J5" s="6"/>
    </row>
    <row r="6" spans="1:10" ht="10.9" customHeight="1" x14ac:dyDescent="0.25">
      <c r="A6" s="2"/>
      <c r="B6" s="36"/>
      <c r="D6" s="36"/>
      <c r="E6" s="4"/>
      <c r="F6" s="5"/>
      <c r="G6" s="5"/>
      <c r="J6" s="6"/>
    </row>
    <row r="7" spans="1:10" ht="10.9" customHeight="1" x14ac:dyDescent="0.25">
      <c r="A7" s="2"/>
      <c r="B7" s="36"/>
      <c r="D7" s="36"/>
      <c r="E7" s="4"/>
      <c r="F7" s="5"/>
      <c r="G7" s="5"/>
      <c r="J7" s="6"/>
    </row>
    <row r="8" spans="1:10" ht="10.9" customHeight="1" x14ac:dyDescent="0.25">
      <c r="A8" s="2"/>
      <c r="B8" s="36"/>
      <c r="D8" s="36"/>
      <c r="E8" s="4"/>
      <c r="F8" s="5"/>
      <c r="G8" s="5"/>
      <c r="J8" s="6"/>
    </row>
    <row r="9" spans="1:10" ht="10.9" customHeight="1" x14ac:dyDescent="0.2">
      <c r="A9" s="29" t="s">
        <v>1672</v>
      </c>
      <c r="B9" s="36"/>
      <c r="D9" s="36"/>
      <c r="E9" s="4"/>
      <c r="F9" s="5"/>
      <c r="G9" s="5"/>
      <c r="J9" s="6"/>
    </row>
    <row r="10" spans="1:10" ht="10.9" customHeight="1" x14ac:dyDescent="0.2">
      <c r="A10" s="29" t="s">
        <v>1673</v>
      </c>
      <c r="B10" s="37"/>
      <c r="C10" s="29"/>
      <c r="D10" s="37"/>
      <c r="E10" s="29" t="s">
        <v>1667</v>
      </c>
      <c r="F10" s="30"/>
      <c r="G10" s="29" t="s">
        <v>1668</v>
      </c>
      <c r="H10" s="29"/>
      <c r="J10" s="6"/>
    </row>
    <row r="11" spans="1:10" ht="10.9" customHeight="1" x14ac:dyDescent="0.2">
      <c r="A11" s="29" t="s">
        <v>1671</v>
      </c>
      <c r="B11" s="37"/>
      <c r="C11" s="29"/>
      <c r="D11" s="37"/>
      <c r="E11" s="29" t="s">
        <v>1670</v>
      </c>
      <c r="F11" s="30"/>
      <c r="G11" s="29" t="s">
        <v>1669</v>
      </c>
      <c r="H11" s="29"/>
      <c r="J11" s="6"/>
    </row>
    <row r="12" spans="1:10" ht="12.75" x14ac:dyDescent="0.2">
      <c r="A12" s="271" t="s">
        <v>1674</v>
      </c>
      <c r="B12" s="272"/>
      <c r="C12" s="272"/>
      <c r="D12" s="272"/>
      <c r="E12" s="272"/>
      <c r="F12" s="272"/>
      <c r="G12" s="272"/>
      <c r="H12" s="273"/>
      <c r="J12" s="6"/>
    </row>
    <row r="13" spans="1:10" ht="14.65" customHeight="1" x14ac:dyDescent="0.2">
      <c r="A13" s="7" t="s">
        <v>1675</v>
      </c>
      <c r="B13" s="275" t="s">
        <v>2</v>
      </c>
      <c r="C13" s="276"/>
      <c r="D13" s="276"/>
      <c r="E13" s="276"/>
      <c r="F13" s="277"/>
      <c r="G13" s="8" t="s">
        <v>1676</v>
      </c>
      <c r="H13" s="7" t="s">
        <v>1580</v>
      </c>
      <c r="J13" s="6"/>
    </row>
    <row r="14" spans="1:10" ht="19.899999999999999" customHeight="1" x14ac:dyDescent="0.2">
      <c r="A14" s="45" t="s">
        <v>6</v>
      </c>
      <c r="B14" s="270" t="s">
        <v>7</v>
      </c>
      <c r="C14" s="270"/>
      <c r="D14" s="270"/>
      <c r="E14" s="270"/>
      <c r="F14" s="270"/>
      <c r="G14" s="46">
        <v>164114.70000000001</v>
      </c>
      <c r="H14" s="46">
        <f>G14*100/$G$34</f>
        <v>27.518118244538204</v>
      </c>
    </row>
    <row r="15" spans="1:10" ht="19.899999999999999" customHeight="1" x14ac:dyDescent="0.2">
      <c r="A15" s="45" t="s">
        <v>46</v>
      </c>
      <c r="B15" s="270" t="s">
        <v>47</v>
      </c>
      <c r="C15" s="270"/>
      <c r="D15" s="270"/>
      <c r="E15" s="270"/>
      <c r="F15" s="270"/>
      <c r="G15" s="46">
        <v>11081.12</v>
      </c>
      <c r="H15" s="46">
        <f t="shared" ref="H15:H29" si="0">G15*100/$G$34</f>
        <v>1.8580393495641594</v>
      </c>
    </row>
    <row r="16" spans="1:10" ht="19.899999999999999" customHeight="1" x14ac:dyDescent="0.2">
      <c r="A16" s="45" t="s">
        <v>60</v>
      </c>
      <c r="B16" s="270" t="s">
        <v>61</v>
      </c>
      <c r="C16" s="270"/>
      <c r="D16" s="270"/>
      <c r="E16" s="270"/>
      <c r="F16" s="270"/>
      <c r="G16" s="46">
        <v>4853.34</v>
      </c>
      <c r="H16" s="46">
        <f t="shared" si="0"/>
        <v>0.81378928274522044</v>
      </c>
    </row>
    <row r="17" spans="1:8" ht="19.899999999999999" customHeight="1" x14ac:dyDescent="0.25">
      <c r="A17" s="45" t="s">
        <v>101</v>
      </c>
      <c r="B17" s="270" t="s">
        <v>102</v>
      </c>
      <c r="C17" s="270"/>
      <c r="D17" s="270"/>
      <c r="E17" s="270"/>
      <c r="F17" s="270"/>
      <c r="G17" s="46">
        <v>21950</v>
      </c>
      <c r="H17" s="46">
        <f t="shared" si="0"/>
        <v>3.6804911166861558</v>
      </c>
    </row>
    <row r="18" spans="1:8" ht="19.899999999999999" customHeight="1" x14ac:dyDescent="0.25">
      <c r="A18" s="45" t="s">
        <v>124</v>
      </c>
      <c r="B18" s="270" t="s">
        <v>125</v>
      </c>
      <c r="C18" s="270"/>
      <c r="D18" s="270"/>
      <c r="E18" s="270"/>
      <c r="F18" s="270"/>
      <c r="G18" s="46">
        <v>371.26</v>
      </c>
      <c r="H18" s="46">
        <f t="shared" si="0"/>
        <v>6.2251441092524021E-2</v>
      </c>
    </row>
    <row r="19" spans="1:8" ht="19.899999999999999" customHeight="1" x14ac:dyDescent="0.2">
      <c r="A19" s="45" t="s">
        <v>129</v>
      </c>
      <c r="B19" s="270" t="s">
        <v>130</v>
      </c>
      <c r="C19" s="270"/>
      <c r="D19" s="270"/>
      <c r="E19" s="270"/>
      <c r="F19" s="270"/>
      <c r="G19" s="47">
        <v>2026.81</v>
      </c>
      <c r="H19" s="46">
        <f t="shared" si="0"/>
        <v>0.3398476628797571</v>
      </c>
    </row>
    <row r="20" spans="1:8" ht="19.899999999999999" customHeight="1" x14ac:dyDescent="0.25">
      <c r="A20" s="45" t="s">
        <v>134</v>
      </c>
      <c r="B20" s="270" t="s">
        <v>135</v>
      </c>
      <c r="C20" s="270"/>
      <c r="D20" s="270"/>
      <c r="E20" s="270"/>
      <c r="F20" s="270"/>
      <c r="G20" s="47">
        <v>6849.73</v>
      </c>
      <c r="H20" s="46">
        <f t="shared" si="0"/>
        <v>1.1485362376628092</v>
      </c>
    </row>
    <row r="21" spans="1:8" ht="19.899999999999999" customHeight="1" x14ac:dyDescent="0.2">
      <c r="A21" s="45" t="s">
        <v>148</v>
      </c>
      <c r="B21" s="270" t="s">
        <v>149</v>
      </c>
      <c r="C21" s="270"/>
      <c r="D21" s="270"/>
      <c r="E21" s="270"/>
      <c r="F21" s="270"/>
      <c r="G21" s="47">
        <v>66689.59</v>
      </c>
      <c r="H21" s="46">
        <f t="shared" si="0"/>
        <v>11.182252554462046</v>
      </c>
    </row>
    <row r="22" spans="1:8" ht="19.899999999999999" customHeight="1" x14ac:dyDescent="0.25">
      <c r="A22" s="45" t="s">
        <v>185</v>
      </c>
      <c r="B22" s="270" t="s">
        <v>186</v>
      </c>
      <c r="C22" s="270"/>
      <c r="D22" s="270"/>
      <c r="E22" s="270"/>
      <c r="F22" s="270"/>
      <c r="G22" s="47">
        <v>27896.560000000001</v>
      </c>
      <c r="H22" s="46">
        <f t="shared" si="0"/>
        <v>4.6775873014169633</v>
      </c>
    </row>
    <row r="23" spans="1:8" ht="19.899999999999999" customHeight="1" x14ac:dyDescent="0.2">
      <c r="A23" s="45" t="s">
        <v>206</v>
      </c>
      <c r="B23" s="270" t="s">
        <v>207</v>
      </c>
      <c r="C23" s="270"/>
      <c r="D23" s="270"/>
      <c r="E23" s="270"/>
      <c r="F23" s="270"/>
      <c r="G23" s="47">
        <v>28552.45</v>
      </c>
      <c r="H23" s="46">
        <f t="shared" si="0"/>
        <v>4.7875644002107354</v>
      </c>
    </row>
    <row r="24" spans="1:8" ht="19.899999999999999" customHeight="1" x14ac:dyDescent="0.2">
      <c r="A24" s="45" t="s">
        <v>233</v>
      </c>
      <c r="B24" s="270" t="s">
        <v>234</v>
      </c>
      <c r="C24" s="270"/>
      <c r="D24" s="270"/>
      <c r="E24" s="270"/>
      <c r="F24" s="270"/>
      <c r="G24" s="47">
        <v>4471.42</v>
      </c>
      <c r="H24" s="46">
        <f t="shared" si="0"/>
        <v>0.74975041407621013</v>
      </c>
    </row>
    <row r="25" spans="1:8" ht="19.899999999999999" customHeight="1" x14ac:dyDescent="0.2">
      <c r="A25" s="45" t="s">
        <v>244</v>
      </c>
      <c r="B25" s="270" t="s">
        <v>245</v>
      </c>
      <c r="C25" s="270"/>
      <c r="D25" s="270"/>
      <c r="E25" s="270"/>
      <c r="F25" s="270"/>
      <c r="G25" s="47">
        <v>17976.509999999998</v>
      </c>
      <c r="H25" s="46">
        <f t="shared" si="0"/>
        <v>3.0142316794542068</v>
      </c>
    </row>
    <row r="26" spans="1:8" ht="19.899999999999999" customHeight="1" x14ac:dyDescent="0.25">
      <c r="A26" s="45" t="s">
        <v>255</v>
      </c>
      <c r="B26" s="270" t="s">
        <v>256</v>
      </c>
      <c r="C26" s="270"/>
      <c r="D26" s="270"/>
      <c r="E26" s="270"/>
      <c r="F26" s="270"/>
      <c r="G26" s="47">
        <v>14214.51</v>
      </c>
      <c r="H26" s="46">
        <f t="shared" si="0"/>
        <v>2.3834340675647621</v>
      </c>
    </row>
    <row r="27" spans="1:8" ht="19.899999999999999" customHeight="1" x14ac:dyDescent="0.25">
      <c r="A27" s="45" t="s">
        <v>275</v>
      </c>
      <c r="B27" s="270" t="s">
        <v>276</v>
      </c>
      <c r="C27" s="270"/>
      <c r="D27" s="270"/>
      <c r="E27" s="270"/>
      <c r="F27" s="270"/>
      <c r="G27" s="47">
        <f>'PLANILHA ORCAMENTARIA'!H111</f>
        <v>184990.47</v>
      </c>
      <c r="H27" s="46">
        <f t="shared" si="0"/>
        <v>31.018486629002133</v>
      </c>
    </row>
    <row r="28" spans="1:8" ht="19.899999999999999" customHeight="1" x14ac:dyDescent="0.25">
      <c r="A28" s="45" t="s">
        <v>323</v>
      </c>
      <c r="B28" s="270" t="s">
        <v>324</v>
      </c>
      <c r="C28" s="270"/>
      <c r="D28" s="270"/>
      <c r="E28" s="270"/>
      <c r="F28" s="270"/>
      <c r="G28" s="47">
        <f>'PLANILHA ORCAMENTARIA'!H131</f>
        <v>32292.649999999998</v>
      </c>
      <c r="H28" s="46">
        <f t="shared" si="0"/>
        <v>5.4147066724034261</v>
      </c>
    </row>
    <row r="29" spans="1:8" ht="19.899999999999999" customHeight="1" x14ac:dyDescent="0.25">
      <c r="A29" s="48" t="s">
        <v>350</v>
      </c>
      <c r="B29" s="274" t="s">
        <v>351</v>
      </c>
      <c r="C29" s="274"/>
      <c r="D29" s="274"/>
      <c r="E29" s="274"/>
      <c r="F29" s="274"/>
      <c r="G29" s="49">
        <v>8056.68</v>
      </c>
      <c r="H29" s="46">
        <f t="shared" si="0"/>
        <v>1.3509129462406841</v>
      </c>
    </row>
    <row r="30" spans="1:8" ht="15" customHeight="1" x14ac:dyDescent="0.25">
      <c r="A30" s="43"/>
      <c r="B30" s="25"/>
      <c r="C30" s="25"/>
      <c r="D30" s="25"/>
      <c r="E30" s="25"/>
      <c r="F30" s="52" t="s">
        <v>356</v>
      </c>
      <c r="G30" s="53">
        <v>456344.29000000004</v>
      </c>
      <c r="H30" s="50">
        <f>SUM(H14:H29)</f>
        <v>100</v>
      </c>
    </row>
    <row r="31" spans="1:8" ht="15" customHeight="1" x14ac:dyDescent="0.25">
      <c r="A31" s="43"/>
      <c r="B31" s="25"/>
      <c r="C31" s="25"/>
      <c r="D31" s="25"/>
      <c r="E31" s="25"/>
      <c r="F31" s="54" t="s">
        <v>357</v>
      </c>
      <c r="G31" s="47">
        <v>50857.71</v>
      </c>
      <c r="H31" s="51"/>
    </row>
    <row r="32" spans="1:8" ht="15" customHeight="1" x14ac:dyDescent="0.25">
      <c r="A32" s="43"/>
      <c r="B32" s="25"/>
      <c r="C32" s="25"/>
      <c r="D32" s="25"/>
      <c r="E32" s="25"/>
      <c r="F32" s="54" t="s">
        <v>358</v>
      </c>
      <c r="G32" s="47">
        <v>72464.69</v>
      </c>
      <c r="H32" s="51"/>
    </row>
    <row r="33" spans="1:8" ht="23.65" customHeight="1" x14ac:dyDescent="0.25">
      <c r="A33" s="43"/>
      <c r="B33" s="25"/>
      <c r="C33" s="25"/>
      <c r="D33" s="25"/>
      <c r="E33" s="25"/>
      <c r="F33" s="54" t="s">
        <v>359</v>
      </c>
      <c r="G33" s="47">
        <v>16721.11</v>
      </c>
      <c r="H33" s="51"/>
    </row>
    <row r="34" spans="1:8" ht="15" customHeight="1" x14ac:dyDescent="0.25">
      <c r="A34" s="43"/>
      <c r="B34" s="25"/>
      <c r="C34" s="25"/>
      <c r="D34" s="25"/>
      <c r="E34" s="25"/>
      <c r="F34" s="55" t="s">
        <v>360</v>
      </c>
      <c r="G34" s="49">
        <v>596387.80000000005</v>
      </c>
      <c r="H34" s="51"/>
    </row>
  </sheetData>
  <mergeCells count="18">
    <mergeCell ref="B28:F28"/>
    <mergeCell ref="B29:F29"/>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A12:H12"/>
  </mergeCells>
  <pageMargins left="0.78740157480314965" right="0" top="0.19685039370078741" bottom="0.78740157480314965" header="0" footer="0"/>
  <pageSetup paperSize="9" scale="85" orientation="portrait" r:id="rId1"/>
  <headerFooter>
    <oddFooter>&amp;C&amp;"-,Itálico"&amp;8&amp;G&amp;R&amp;"-,Itálico"&amp;8Página &amp;P de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36"/>
  <sheetViews>
    <sheetView view="pageBreakPreview" zoomScaleNormal="100" zoomScaleSheetLayoutView="100" workbookViewId="0">
      <selection activeCell="G29" sqref="G14:G29"/>
    </sheetView>
  </sheetViews>
  <sheetFormatPr defaultColWidth="8.7109375" defaultRowHeight="12.75" x14ac:dyDescent="0.2"/>
  <cols>
    <col min="1" max="1" width="7.42578125" style="193" customWidth="1"/>
    <col min="2" max="2" width="75.7109375" style="193" customWidth="1"/>
    <col min="3" max="3" width="8.140625" style="193" customWidth="1"/>
    <col min="4" max="16384" width="8.7109375" style="193"/>
  </cols>
  <sheetData>
    <row r="1" spans="1:3" s="3" customFormat="1" ht="10.9" customHeight="1" x14ac:dyDescent="0.2">
      <c r="C1" s="35">
        <f>RESUMO!H1</f>
        <v>44965</v>
      </c>
    </row>
    <row r="2" spans="1:3" s="3" customFormat="1" ht="10.9" customHeight="1" x14ac:dyDescent="0.2"/>
    <row r="3" spans="1:3" s="3" customFormat="1" ht="10.9" customHeight="1" x14ac:dyDescent="0.2"/>
    <row r="4" spans="1:3" s="3" customFormat="1" ht="10.9" customHeight="1" x14ac:dyDescent="0.2"/>
    <row r="5" spans="1:3" s="3" customFormat="1" ht="10.9" customHeight="1" x14ac:dyDescent="0.2"/>
    <row r="6" spans="1:3" s="3" customFormat="1" ht="10.9" customHeight="1" x14ac:dyDescent="0.2"/>
    <row r="7" spans="1:3" s="3" customFormat="1" ht="10.9" customHeight="1" x14ac:dyDescent="0.2"/>
    <row r="8" spans="1:3" s="3" customFormat="1" ht="10.9" customHeight="1" x14ac:dyDescent="0.2"/>
    <row r="9" spans="1:3" s="3" customFormat="1" ht="10.9" customHeight="1" x14ac:dyDescent="0.2">
      <c r="A9" s="191" t="s">
        <v>1672</v>
      </c>
    </row>
    <row r="10" spans="1:3" s="3" customFormat="1" ht="10.9" customHeight="1" x14ac:dyDescent="0.2">
      <c r="A10" s="191" t="s">
        <v>1673</v>
      </c>
      <c r="B10" s="191"/>
      <c r="C10" s="191"/>
    </row>
    <row r="11" spans="1:3" s="3" customFormat="1" ht="10.9" customHeight="1" x14ac:dyDescent="0.2">
      <c r="A11" s="191" t="s">
        <v>1671</v>
      </c>
      <c r="B11" s="191"/>
      <c r="C11" s="191"/>
    </row>
    <row r="12" spans="1:3" s="3" customFormat="1" x14ac:dyDescent="0.2">
      <c r="A12" s="272" t="s">
        <v>2157</v>
      </c>
      <c r="B12" s="272"/>
      <c r="C12" s="272"/>
    </row>
    <row r="13" spans="1:3" ht="15" customHeight="1" x14ac:dyDescent="0.2">
      <c r="A13" s="192" t="s">
        <v>2134</v>
      </c>
      <c r="B13" s="192" t="s">
        <v>2135</v>
      </c>
      <c r="C13" s="192" t="s">
        <v>2136</v>
      </c>
    </row>
    <row r="14" spans="1:3" ht="7.9" customHeight="1" x14ac:dyDescent="0.2">
      <c r="A14" s="194"/>
      <c r="B14" s="319" t="s">
        <v>1631</v>
      </c>
      <c r="C14" s="320"/>
    </row>
    <row r="15" spans="1:3" ht="13.15" customHeight="1" x14ac:dyDescent="0.2">
      <c r="A15" s="194"/>
      <c r="B15" s="195" t="s">
        <v>2137</v>
      </c>
      <c r="C15" s="194"/>
    </row>
    <row r="16" spans="1:3" ht="13.15" customHeight="1" x14ac:dyDescent="0.2">
      <c r="A16" s="196" t="s">
        <v>2138</v>
      </c>
      <c r="B16" s="197" t="s">
        <v>2139</v>
      </c>
      <c r="C16" s="198">
        <v>0.8</v>
      </c>
    </row>
    <row r="17" spans="1:3" ht="13.15" customHeight="1" x14ac:dyDescent="0.2">
      <c r="A17" s="196" t="s">
        <v>2140</v>
      </c>
      <c r="B17" s="197" t="s">
        <v>2141</v>
      </c>
      <c r="C17" s="198">
        <v>4.8390000000000004</v>
      </c>
    </row>
    <row r="18" spans="1:3" ht="15" customHeight="1" x14ac:dyDescent="0.2">
      <c r="A18" s="194"/>
      <c r="B18" s="199" t="s">
        <v>2142</v>
      </c>
      <c r="C18" s="200">
        <v>5.6390000000000002</v>
      </c>
    </row>
    <row r="19" spans="1:3" ht="15" customHeight="1" x14ac:dyDescent="0.2">
      <c r="A19" s="194"/>
      <c r="B19" s="319" t="s">
        <v>2143</v>
      </c>
      <c r="C19" s="320"/>
    </row>
    <row r="20" spans="1:3" ht="7.9" customHeight="1" x14ac:dyDescent="0.2">
      <c r="A20" s="194"/>
      <c r="B20" s="319" t="s">
        <v>1631</v>
      </c>
      <c r="C20" s="320"/>
    </row>
    <row r="21" spans="1:3" ht="13.15" customHeight="1" x14ac:dyDescent="0.2">
      <c r="A21" s="194"/>
      <c r="B21" s="195" t="s">
        <v>2144</v>
      </c>
      <c r="C21" s="194"/>
    </row>
    <row r="22" spans="1:3" ht="13.15" customHeight="1" x14ac:dyDescent="0.2">
      <c r="A22" s="196" t="s">
        <v>2145</v>
      </c>
      <c r="B22" s="197" t="s">
        <v>2146</v>
      </c>
      <c r="C22" s="198">
        <v>3</v>
      </c>
    </row>
    <row r="23" spans="1:3" ht="13.15" customHeight="1" x14ac:dyDescent="0.2">
      <c r="A23" s="196" t="s">
        <v>2147</v>
      </c>
      <c r="B23" s="197" t="s">
        <v>2148</v>
      </c>
      <c r="C23" s="198">
        <v>0.59</v>
      </c>
    </row>
    <row r="24" spans="1:3" ht="13.15" customHeight="1" x14ac:dyDescent="0.2">
      <c r="A24" s="196" t="s">
        <v>2149</v>
      </c>
      <c r="B24" s="197" t="s">
        <v>2150</v>
      </c>
      <c r="C24" s="198">
        <v>0.97</v>
      </c>
    </row>
    <row r="25" spans="1:3" ht="15" customHeight="1" x14ac:dyDescent="0.2">
      <c r="A25" s="194"/>
      <c r="B25" s="199" t="s">
        <v>2142</v>
      </c>
      <c r="C25" s="200">
        <v>4.5599999999999996</v>
      </c>
    </row>
    <row r="26" spans="1:3" ht="15" customHeight="1" x14ac:dyDescent="0.2">
      <c r="A26" s="194"/>
      <c r="B26" s="319" t="s">
        <v>2143</v>
      </c>
      <c r="C26" s="320"/>
    </row>
    <row r="27" spans="1:3" ht="7.9" customHeight="1" x14ac:dyDescent="0.2">
      <c r="A27" s="194"/>
      <c r="B27" s="319" t="s">
        <v>1631</v>
      </c>
      <c r="C27" s="320"/>
    </row>
    <row r="28" spans="1:3" ht="13.15" customHeight="1" x14ac:dyDescent="0.2">
      <c r="A28" s="201" t="s">
        <v>2151</v>
      </c>
      <c r="B28" s="195" t="s">
        <v>2152</v>
      </c>
      <c r="C28" s="194"/>
    </row>
    <row r="29" spans="1:3" ht="13.15" customHeight="1" x14ac:dyDescent="0.2">
      <c r="A29" s="196" t="s">
        <v>1631</v>
      </c>
      <c r="B29" s="197" t="s">
        <v>2153</v>
      </c>
      <c r="C29" s="198">
        <v>1.85</v>
      </c>
    </row>
    <row r="30" spans="1:3" ht="13.15" customHeight="1" x14ac:dyDescent="0.2">
      <c r="A30" s="196" t="s">
        <v>1631</v>
      </c>
      <c r="B30" s="197" t="s">
        <v>2154</v>
      </c>
      <c r="C30" s="198">
        <v>1.44</v>
      </c>
    </row>
    <row r="31" spans="1:3" ht="13.15" customHeight="1" x14ac:dyDescent="0.2">
      <c r="A31" s="196" t="s">
        <v>1631</v>
      </c>
      <c r="B31" s="197" t="s">
        <v>2155</v>
      </c>
      <c r="C31" s="198">
        <v>0.4</v>
      </c>
    </row>
    <row r="32" spans="1:3" ht="13.15" customHeight="1" x14ac:dyDescent="0.2">
      <c r="A32" s="196" t="s">
        <v>1631</v>
      </c>
      <c r="B32" s="197" t="s">
        <v>2156</v>
      </c>
      <c r="C32" s="198">
        <v>4.5</v>
      </c>
    </row>
    <row r="33" spans="1:3" ht="15" customHeight="1" x14ac:dyDescent="0.2">
      <c r="A33" s="194"/>
      <c r="B33" s="199" t="s">
        <v>2142</v>
      </c>
      <c r="C33" s="200">
        <v>8.19</v>
      </c>
    </row>
    <row r="34" spans="1:3" ht="15" customHeight="1" x14ac:dyDescent="0.2">
      <c r="A34" s="194"/>
      <c r="B34" s="319" t="s">
        <v>2143</v>
      </c>
      <c r="C34" s="320"/>
    </row>
    <row r="35" spans="1:3" ht="25.9" customHeight="1" x14ac:dyDescent="0.2">
      <c r="A35" s="194"/>
      <c r="B35" s="321" t="s">
        <v>2133</v>
      </c>
      <c r="C35" s="322"/>
    </row>
    <row r="36" spans="1:3" ht="24" customHeight="1" x14ac:dyDescent="0.2">
      <c r="A36" s="194"/>
      <c r="B36" s="321" t="s">
        <v>2128</v>
      </c>
      <c r="C36" s="322"/>
    </row>
  </sheetData>
  <mergeCells count="9">
    <mergeCell ref="B27:C27"/>
    <mergeCell ref="B34:C34"/>
    <mergeCell ref="B35:C35"/>
    <mergeCell ref="B36:C36"/>
    <mergeCell ref="A12:C12"/>
    <mergeCell ref="B14:C14"/>
    <mergeCell ref="B19:C19"/>
    <mergeCell ref="B20:C20"/>
    <mergeCell ref="B26:C26"/>
  </mergeCells>
  <pageMargins left="0.78740157480314965" right="0" top="0.53" bottom="0.78740157480314965" header="0" footer="0"/>
  <pageSetup paperSize="9" scale="81" orientation="portrait" r:id="rId1"/>
  <headerFooter>
    <oddFooter>&amp;C&amp;"-,Itálico"&amp;8&amp;G&amp;R&amp;"-,Itálico"&amp;8Página &amp;P de &amp;N</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36"/>
  <sheetViews>
    <sheetView view="pageBreakPreview" zoomScaleNormal="100" zoomScaleSheetLayoutView="100" workbookViewId="0">
      <selection activeCell="G29" sqref="G14:G29"/>
    </sheetView>
  </sheetViews>
  <sheetFormatPr defaultColWidth="8.7109375" defaultRowHeight="12.75" x14ac:dyDescent="0.2"/>
  <cols>
    <col min="1" max="1" width="7.42578125" style="193" customWidth="1"/>
    <col min="2" max="2" width="75.7109375" style="193" customWidth="1"/>
    <col min="3" max="3" width="8.140625" style="193" customWidth="1"/>
    <col min="4" max="16384" width="8.7109375" style="193"/>
  </cols>
  <sheetData>
    <row r="1" spans="1:3" s="3" customFormat="1" ht="10.9" customHeight="1" x14ac:dyDescent="0.2">
      <c r="C1" s="35">
        <f>RESUMO!H1</f>
        <v>44965</v>
      </c>
    </row>
    <row r="2" spans="1:3" s="3" customFormat="1" ht="10.9" customHeight="1" x14ac:dyDescent="0.2"/>
    <row r="3" spans="1:3" s="3" customFormat="1" ht="10.9" customHeight="1" x14ac:dyDescent="0.2"/>
    <row r="4" spans="1:3" s="3" customFormat="1" ht="10.9" customHeight="1" x14ac:dyDescent="0.2"/>
    <row r="5" spans="1:3" s="3" customFormat="1" ht="10.9" customHeight="1" x14ac:dyDescent="0.2"/>
    <row r="6" spans="1:3" s="3" customFormat="1" ht="10.9" customHeight="1" x14ac:dyDescent="0.2"/>
    <row r="7" spans="1:3" s="3" customFormat="1" ht="10.9" customHeight="1" x14ac:dyDescent="0.2"/>
    <row r="8" spans="1:3" s="3" customFormat="1" ht="10.9" customHeight="1" x14ac:dyDescent="0.2"/>
    <row r="9" spans="1:3" s="3" customFormat="1" ht="10.9" customHeight="1" x14ac:dyDescent="0.2">
      <c r="A9" s="191" t="s">
        <v>1672</v>
      </c>
    </row>
    <row r="10" spans="1:3" s="3" customFormat="1" ht="10.9" customHeight="1" x14ac:dyDescent="0.2">
      <c r="A10" s="191" t="s">
        <v>1673</v>
      </c>
      <c r="B10" s="191"/>
      <c r="C10" s="191"/>
    </row>
    <row r="11" spans="1:3" s="3" customFormat="1" ht="10.9" customHeight="1" x14ac:dyDescent="0.2">
      <c r="A11" s="191" t="s">
        <v>1671</v>
      </c>
      <c r="B11" s="191"/>
      <c r="C11" s="191"/>
    </row>
    <row r="12" spans="1:3" s="3" customFormat="1" x14ac:dyDescent="0.2">
      <c r="A12" s="272" t="s">
        <v>2158</v>
      </c>
      <c r="B12" s="272"/>
      <c r="C12" s="272"/>
    </row>
    <row r="13" spans="1:3" ht="15" customHeight="1" x14ac:dyDescent="0.2">
      <c r="A13" s="192" t="s">
        <v>2134</v>
      </c>
      <c r="B13" s="192" t="s">
        <v>2135</v>
      </c>
      <c r="C13" s="192" t="s">
        <v>2136</v>
      </c>
    </row>
    <row r="14" spans="1:3" ht="7.9" customHeight="1" x14ac:dyDescent="0.2">
      <c r="A14" s="194"/>
      <c r="B14" s="319" t="s">
        <v>1631</v>
      </c>
      <c r="C14" s="320"/>
    </row>
    <row r="15" spans="1:3" ht="13.15" customHeight="1" x14ac:dyDescent="0.2">
      <c r="A15" s="194"/>
      <c r="B15" s="195" t="s">
        <v>2137</v>
      </c>
      <c r="C15" s="194"/>
    </row>
    <row r="16" spans="1:3" ht="13.15" customHeight="1" x14ac:dyDescent="0.2">
      <c r="A16" s="196" t="s">
        <v>2138</v>
      </c>
      <c r="B16" s="197" t="s">
        <v>2139</v>
      </c>
      <c r="C16" s="198">
        <v>0.3</v>
      </c>
    </row>
    <row r="17" spans="1:3" ht="13.15" customHeight="1" x14ac:dyDescent="0.2">
      <c r="A17" s="196" t="s">
        <v>2140</v>
      </c>
      <c r="B17" s="197" t="s">
        <v>2141</v>
      </c>
      <c r="C17" s="198">
        <v>5.2</v>
      </c>
    </row>
    <row r="18" spans="1:3" ht="15" customHeight="1" x14ac:dyDescent="0.2">
      <c r="A18" s="194"/>
      <c r="B18" s="199" t="s">
        <v>2142</v>
      </c>
      <c r="C18" s="200">
        <v>5.5</v>
      </c>
    </row>
    <row r="19" spans="1:3" ht="15" customHeight="1" x14ac:dyDescent="0.2">
      <c r="A19" s="194"/>
      <c r="B19" s="319" t="s">
        <v>2143</v>
      </c>
      <c r="C19" s="320"/>
    </row>
    <row r="20" spans="1:3" ht="7.9" customHeight="1" x14ac:dyDescent="0.2">
      <c r="A20" s="194"/>
      <c r="B20" s="319" t="s">
        <v>1631</v>
      </c>
      <c r="C20" s="320"/>
    </row>
    <row r="21" spans="1:3" ht="13.15" customHeight="1" x14ac:dyDescent="0.2">
      <c r="A21" s="194"/>
      <c r="B21" s="195" t="s">
        <v>2144</v>
      </c>
      <c r="C21" s="194"/>
    </row>
    <row r="22" spans="1:3" ht="13.15" customHeight="1" x14ac:dyDescent="0.2">
      <c r="A22" s="196" t="s">
        <v>2145</v>
      </c>
      <c r="B22" s="197" t="s">
        <v>2146</v>
      </c>
      <c r="C22" s="198">
        <v>1.5</v>
      </c>
    </row>
    <row r="23" spans="1:3" ht="13.15" customHeight="1" x14ac:dyDescent="0.2">
      <c r="A23" s="196" t="s">
        <v>2147</v>
      </c>
      <c r="B23" s="197" t="s">
        <v>2148</v>
      </c>
      <c r="C23" s="198">
        <v>0.85</v>
      </c>
    </row>
    <row r="24" spans="1:3" ht="13.15" customHeight="1" x14ac:dyDescent="0.2">
      <c r="A24" s="196" t="s">
        <v>2149</v>
      </c>
      <c r="B24" s="197" t="s">
        <v>2150</v>
      </c>
      <c r="C24" s="198">
        <v>0.56000000000000005</v>
      </c>
    </row>
    <row r="25" spans="1:3" ht="15" customHeight="1" x14ac:dyDescent="0.2">
      <c r="A25" s="194"/>
      <c r="B25" s="199" t="s">
        <v>2142</v>
      </c>
      <c r="C25" s="200">
        <v>2.91</v>
      </c>
    </row>
    <row r="26" spans="1:3" ht="15" customHeight="1" x14ac:dyDescent="0.2">
      <c r="A26" s="194"/>
      <c r="B26" s="319" t="s">
        <v>2143</v>
      </c>
      <c r="C26" s="320"/>
    </row>
    <row r="27" spans="1:3" ht="7.9" customHeight="1" x14ac:dyDescent="0.2">
      <c r="A27" s="194"/>
      <c r="B27" s="319" t="s">
        <v>1631</v>
      </c>
      <c r="C27" s="320"/>
    </row>
    <row r="28" spans="1:3" ht="13.15" customHeight="1" x14ac:dyDescent="0.2">
      <c r="A28" s="201" t="s">
        <v>2151</v>
      </c>
      <c r="B28" s="195" t="s">
        <v>2152</v>
      </c>
      <c r="C28" s="194"/>
    </row>
    <row r="29" spans="1:3" ht="13.15" customHeight="1" x14ac:dyDescent="0.2">
      <c r="A29" s="196" t="s">
        <v>1631</v>
      </c>
      <c r="B29" s="197" t="s">
        <v>2153</v>
      </c>
      <c r="C29" s="198">
        <v>1.85</v>
      </c>
    </row>
    <row r="30" spans="1:3" ht="13.15" customHeight="1" x14ac:dyDescent="0.2">
      <c r="A30" s="196" t="s">
        <v>1631</v>
      </c>
      <c r="B30" s="197" t="s">
        <v>2154</v>
      </c>
      <c r="C30" s="198">
        <v>0</v>
      </c>
    </row>
    <row r="31" spans="1:3" ht="13.15" customHeight="1" x14ac:dyDescent="0.2">
      <c r="A31" s="196" t="s">
        <v>1631</v>
      </c>
      <c r="B31" s="197" t="s">
        <v>2155</v>
      </c>
      <c r="C31" s="198">
        <v>0.4</v>
      </c>
    </row>
    <row r="32" spans="1:3" ht="13.15" customHeight="1" x14ac:dyDescent="0.2">
      <c r="A32" s="196" t="s">
        <v>1631</v>
      </c>
      <c r="B32" s="197" t="s">
        <v>2156</v>
      </c>
      <c r="C32" s="198">
        <v>0</v>
      </c>
    </row>
    <row r="33" spans="1:3" ht="15" customHeight="1" x14ac:dyDescent="0.2">
      <c r="A33" s="194"/>
      <c r="B33" s="199" t="s">
        <v>2142</v>
      </c>
      <c r="C33" s="200">
        <v>2.25</v>
      </c>
    </row>
    <row r="34" spans="1:3" ht="15" customHeight="1" x14ac:dyDescent="0.2">
      <c r="A34" s="194"/>
      <c r="B34" s="319" t="s">
        <v>2143</v>
      </c>
      <c r="C34" s="320"/>
    </row>
    <row r="35" spans="1:3" ht="25.9" customHeight="1" x14ac:dyDescent="0.2">
      <c r="A35" s="194"/>
      <c r="B35" s="321" t="s">
        <v>2127</v>
      </c>
      <c r="C35" s="322"/>
    </row>
    <row r="36" spans="1:3" ht="24" customHeight="1" x14ac:dyDescent="0.2">
      <c r="A36" s="194"/>
      <c r="B36" s="321" t="s">
        <v>2128</v>
      </c>
      <c r="C36" s="322"/>
    </row>
  </sheetData>
  <mergeCells count="9">
    <mergeCell ref="B27:C27"/>
    <mergeCell ref="B34:C34"/>
    <mergeCell ref="B35:C35"/>
    <mergeCell ref="B36:C36"/>
    <mergeCell ref="A12:C12"/>
    <mergeCell ref="B14:C14"/>
    <mergeCell ref="B19:C19"/>
    <mergeCell ref="B20:C20"/>
    <mergeCell ref="B26:C26"/>
  </mergeCells>
  <pageMargins left="0.78740157480314965" right="0" top="0.53" bottom="0.78740157480314965" header="0" footer="0"/>
  <pageSetup paperSize="9" scale="81" orientation="portrait" r:id="rId1"/>
  <headerFooter>
    <oddFooter>&amp;C&amp;"-,Itálico"&amp;8&amp;G&amp;R&amp;"-,Itálico"&amp;8Página &amp;P de &amp;N</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54"/>
  <sheetViews>
    <sheetView view="pageBreakPreview" zoomScaleNormal="100" zoomScaleSheetLayoutView="100" workbookViewId="0">
      <selection activeCell="G29" sqref="G14:G29"/>
    </sheetView>
  </sheetViews>
  <sheetFormatPr defaultColWidth="8.7109375" defaultRowHeight="12" x14ac:dyDescent="0.2"/>
  <cols>
    <col min="1" max="1" width="7.42578125" style="182" customWidth="1"/>
    <col min="2" max="2" width="65.7109375" style="182" customWidth="1"/>
    <col min="3" max="4" width="9.7109375" style="182" customWidth="1"/>
    <col min="5" max="5" width="14.7109375" style="182" customWidth="1"/>
    <col min="6" max="16384" width="8.7109375" style="182"/>
  </cols>
  <sheetData>
    <row r="1" spans="1:5" s="3" customFormat="1" ht="12.75" x14ac:dyDescent="0.2">
      <c r="C1" s="35"/>
      <c r="D1" s="35">
        <f>RESUMO!H1</f>
        <v>44965</v>
      </c>
    </row>
    <row r="2" spans="1:5" s="3" customFormat="1" ht="12.75" x14ac:dyDescent="0.2"/>
    <row r="3" spans="1:5" s="3" customFormat="1" ht="12.75" x14ac:dyDescent="0.2"/>
    <row r="4" spans="1:5" s="3" customFormat="1" ht="12.75" x14ac:dyDescent="0.2"/>
    <row r="5" spans="1:5" s="3" customFormat="1" ht="12.75" x14ac:dyDescent="0.2"/>
    <row r="6" spans="1:5" s="3" customFormat="1" ht="12.75" x14ac:dyDescent="0.2"/>
    <row r="7" spans="1:5" s="3" customFormat="1" ht="12.75" x14ac:dyDescent="0.2"/>
    <row r="8" spans="1:5" s="3" customFormat="1" ht="12.75" x14ac:dyDescent="0.2"/>
    <row r="9" spans="1:5" s="3" customFormat="1" ht="12.75" x14ac:dyDescent="0.2">
      <c r="A9" s="191" t="s">
        <v>1672</v>
      </c>
    </row>
    <row r="10" spans="1:5" s="3" customFormat="1" ht="12.75" x14ac:dyDescent="0.2">
      <c r="A10" s="191" t="s">
        <v>1673</v>
      </c>
      <c r="B10" s="191"/>
      <c r="C10" s="191"/>
    </row>
    <row r="11" spans="1:5" s="3" customFormat="1" ht="12.75" x14ac:dyDescent="0.2">
      <c r="A11" s="191" t="s">
        <v>1671</v>
      </c>
      <c r="B11" s="191"/>
      <c r="C11" s="191"/>
    </row>
    <row r="12" spans="1:5" s="3" customFormat="1" ht="12.75" x14ac:dyDescent="0.2">
      <c r="A12" s="272" t="s">
        <v>2224</v>
      </c>
      <c r="B12" s="272"/>
      <c r="C12" s="272"/>
      <c r="D12" s="203"/>
    </row>
    <row r="13" spans="1:5" x14ac:dyDescent="0.2">
      <c r="A13" s="181" t="s">
        <v>2129</v>
      </c>
      <c r="B13" s="181" t="s">
        <v>2130</v>
      </c>
      <c r="C13" s="181" t="s">
        <v>2159</v>
      </c>
      <c r="D13" s="181" t="s">
        <v>2160</v>
      </c>
      <c r="E13" s="183"/>
    </row>
    <row r="14" spans="1:5" x14ac:dyDescent="0.2">
      <c r="A14" s="183"/>
      <c r="B14" s="323" t="s">
        <v>2132</v>
      </c>
      <c r="C14" s="324"/>
      <c r="D14" s="183"/>
      <c r="E14" s="183"/>
    </row>
    <row r="15" spans="1:5" x14ac:dyDescent="0.2">
      <c r="A15" s="190" t="s">
        <v>2161</v>
      </c>
      <c r="B15" s="184" t="s">
        <v>2162</v>
      </c>
      <c r="C15" s="183"/>
      <c r="D15" s="183"/>
      <c r="E15" s="183"/>
    </row>
    <row r="16" spans="1:5" x14ac:dyDescent="0.2">
      <c r="A16" s="185" t="s">
        <v>2163</v>
      </c>
      <c r="B16" s="186" t="s">
        <v>2164</v>
      </c>
      <c r="C16" s="202">
        <v>0</v>
      </c>
      <c r="D16" s="187">
        <v>0</v>
      </c>
      <c r="E16" s="183"/>
    </row>
    <row r="17" spans="1:5" x14ac:dyDescent="0.2">
      <c r="A17" s="185" t="s">
        <v>2165</v>
      </c>
      <c r="B17" s="186" t="s">
        <v>2166</v>
      </c>
      <c r="C17" s="202">
        <v>0</v>
      </c>
      <c r="D17" s="187">
        <v>0</v>
      </c>
      <c r="E17" s="183"/>
    </row>
    <row r="18" spans="1:5" x14ac:dyDescent="0.2">
      <c r="A18" s="185" t="s">
        <v>2167</v>
      </c>
      <c r="B18" s="186" t="s">
        <v>2168</v>
      </c>
      <c r="C18" s="202">
        <v>0</v>
      </c>
      <c r="D18" s="187">
        <v>0</v>
      </c>
      <c r="E18" s="183"/>
    </row>
    <row r="19" spans="1:5" x14ac:dyDescent="0.2">
      <c r="A19" s="185" t="s">
        <v>2169</v>
      </c>
      <c r="B19" s="186" t="s">
        <v>2170</v>
      </c>
      <c r="C19" s="202">
        <v>0</v>
      </c>
      <c r="D19" s="187">
        <v>0</v>
      </c>
      <c r="E19" s="183"/>
    </row>
    <row r="20" spans="1:5" x14ac:dyDescent="0.2">
      <c r="A20" s="185" t="s">
        <v>2171</v>
      </c>
      <c r="B20" s="186" t="s">
        <v>2172</v>
      </c>
      <c r="C20" s="202">
        <v>0</v>
      </c>
      <c r="D20" s="187">
        <v>0</v>
      </c>
      <c r="E20" s="183"/>
    </row>
    <row r="21" spans="1:5" x14ac:dyDescent="0.2">
      <c r="A21" s="185" t="s">
        <v>2173</v>
      </c>
      <c r="B21" s="186" t="s">
        <v>2174</v>
      </c>
      <c r="C21" s="202">
        <v>2.5</v>
      </c>
      <c r="D21" s="187">
        <v>2.5</v>
      </c>
      <c r="E21" s="183"/>
    </row>
    <row r="22" spans="1:5" x14ac:dyDescent="0.2">
      <c r="A22" s="185" t="s">
        <v>2175</v>
      </c>
      <c r="B22" s="186" t="s">
        <v>2176</v>
      </c>
      <c r="C22" s="202">
        <v>3</v>
      </c>
      <c r="D22" s="187">
        <v>3</v>
      </c>
      <c r="E22" s="183"/>
    </row>
    <row r="23" spans="1:5" x14ac:dyDescent="0.2">
      <c r="A23" s="185" t="s">
        <v>2177</v>
      </c>
      <c r="B23" s="186" t="s">
        <v>2178</v>
      </c>
      <c r="C23" s="202">
        <v>8</v>
      </c>
      <c r="D23" s="187">
        <v>8</v>
      </c>
      <c r="E23" s="183"/>
    </row>
    <row r="24" spans="1:5" x14ac:dyDescent="0.2">
      <c r="A24" s="185" t="s">
        <v>2179</v>
      </c>
      <c r="B24" s="186" t="s">
        <v>2180</v>
      </c>
      <c r="C24" s="202">
        <v>0</v>
      </c>
      <c r="D24" s="187">
        <v>0</v>
      </c>
      <c r="E24" s="183"/>
    </row>
    <row r="25" spans="1:5" x14ac:dyDescent="0.2">
      <c r="A25" s="183"/>
      <c r="B25" s="188" t="s">
        <v>2131</v>
      </c>
      <c r="C25" s="189">
        <v>13.5</v>
      </c>
      <c r="D25" s="189">
        <v>13.5</v>
      </c>
      <c r="E25" s="183"/>
    </row>
    <row r="26" spans="1:5" x14ac:dyDescent="0.2">
      <c r="A26" s="183"/>
      <c r="B26" s="323" t="s">
        <v>2132</v>
      </c>
      <c r="C26" s="324"/>
      <c r="D26" s="183"/>
      <c r="E26" s="183"/>
    </row>
    <row r="27" spans="1:5" x14ac:dyDescent="0.2">
      <c r="A27" s="190" t="s">
        <v>2181</v>
      </c>
      <c r="B27" s="184" t="s">
        <v>2182</v>
      </c>
      <c r="C27" s="183"/>
      <c r="D27" s="183"/>
      <c r="E27" s="183"/>
    </row>
    <row r="28" spans="1:5" x14ac:dyDescent="0.2">
      <c r="A28" s="185" t="s">
        <v>2183</v>
      </c>
      <c r="B28" s="186" t="s">
        <v>2184</v>
      </c>
      <c r="C28" s="202">
        <v>17.95</v>
      </c>
      <c r="D28" s="187">
        <v>0</v>
      </c>
      <c r="E28" s="183"/>
    </row>
    <row r="29" spans="1:5" x14ac:dyDescent="0.2">
      <c r="A29" s="185" t="s">
        <v>2185</v>
      </c>
      <c r="B29" s="186" t="s">
        <v>2186</v>
      </c>
      <c r="C29" s="202">
        <v>4.01</v>
      </c>
      <c r="D29" s="187">
        <v>0</v>
      </c>
      <c r="E29" s="183"/>
    </row>
    <row r="30" spans="1:5" x14ac:dyDescent="0.2">
      <c r="A30" s="185" t="s">
        <v>2187</v>
      </c>
      <c r="B30" s="186" t="s">
        <v>2188</v>
      </c>
      <c r="C30" s="202">
        <v>0.89</v>
      </c>
      <c r="D30" s="187">
        <v>0.69</v>
      </c>
      <c r="E30" s="183"/>
    </row>
    <row r="31" spans="1:5" x14ac:dyDescent="0.2">
      <c r="A31" s="185" t="s">
        <v>2189</v>
      </c>
      <c r="B31" s="186" t="s">
        <v>2190</v>
      </c>
      <c r="C31" s="202">
        <v>10.76</v>
      </c>
      <c r="D31" s="187">
        <v>8.33</v>
      </c>
      <c r="E31" s="183"/>
    </row>
    <row r="32" spans="1:5" x14ac:dyDescent="0.2">
      <c r="A32" s="185" t="s">
        <v>2191</v>
      </c>
      <c r="B32" s="186" t="s">
        <v>2192</v>
      </c>
      <c r="C32" s="202">
        <v>7.0000000000000007E-2</v>
      </c>
      <c r="D32" s="187">
        <v>0.06</v>
      </c>
      <c r="E32" s="183"/>
    </row>
    <row r="33" spans="1:5" x14ac:dyDescent="0.2">
      <c r="A33" s="185" t="s">
        <v>2193</v>
      </c>
      <c r="B33" s="186" t="s">
        <v>2194</v>
      </c>
      <c r="C33" s="202">
        <v>0.72</v>
      </c>
      <c r="D33" s="187">
        <v>0.56000000000000005</v>
      </c>
      <c r="E33" s="183"/>
    </row>
    <row r="34" spans="1:5" x14ac:dyDescent="0.2">
      <c r="A34" s="185" t="s">
        <v>2195</v>
      </c>
      <c r="B34" s="186" t="s">
        <v>2196</v>
      </c>
      <c r="C34" s="202">
        <v>1.84</v>
      </c>
      <c r="D34" s="187">
        <v>0</v>
      </c>
      <c r="E34" s="183"/>
    </row>
    <row r="35" spans="1:5" x14ac:dyDescent="0.2">
      <c r="A35" s="185" t="s">
        <v>2197</v>
      </c>
      <c r="B35" s="186" t="s">
        <v>2198</v>
      </c>
      <c r="C35" s="202">
        <v>0.11</v>
      </c>
      <c r="D35" s="187">
        <v>0.09</v>
      </c>
      <c r="E35" s="183"/>
    </row>
    <row r="36" spans="1:5" x14ac:dyDescent="0.2">
      <c r="A36" s="185" t="s">
        <v>2199</v>
      </c>
      <c r="B36" s="186" t="s">
        <v>2200</v>
      </c>
      <c r="C36" s="202">
        <v>14.29</v>
      </c>
      <c r="D36" s="187">
        <v>11.07</v>
      </c>
      <c r="E36" s="183"/>
    </row>
    <row r="37" spans="1:5" x14ac:dyDescent="0.2">
      <c r="A37" s="185" t="s">
        <v>2201</v>
      </c>
      <c r="B37" s="186" t="s">
        <v>2202</v>
      </c>
      <c r="C37" s="202">
        <v>0.03</v>
      </c>
      <c r="D37" s="187">
        <v>0.03</v>
      </c>
      <c r="E37" s="183"/>
    </row>
    <row r="38" spans="1:5" x14ac:dyDescent="0.2">
      <c r="A38" s="183"/>
      <c r="B38" s="188" t="s">
        <v>2131</v>
      </c>
      <c r="C38" s="189">
        <v>50.67</v>
      </c>
      <c r="D38" s="189">
        <v>20.830000000000002</v>
      </c>
      <c r="E38" s="183"/>
    </row>
    <row r="39" spans="1:5" x14ac:dyDescent="0.2">
      <c r="A39" s="183"/>
      <c r="B39" s="323" t="s">
        <v>2132</v>
      </c>
      <c r="C39" s="324"/>
      <c r="D39" s="183"/>
      <c r="E39" s="183"/>
    </row>
    <row r="40" spans="1:5" x14ac:dyDescent="0.2">
      <c r="A40" s="190" t="s">
        <v>2203</v>
      </c>
      <c r="B40" s="184" t="s">
        <v>2204</v>
      </c>
      <c r="C40" s="183"/>
      <c r="D40" s="183"/>
      <c r="E40" s="183"/>
    </row>
    <row r="41" spans="1:5" x14ac:dyDescent="0.2">
      <c r="A41" s="185" t="s">
        <v>2205</v>
      </c>
      <c r="B41" s="186" t="s">
        <v>2206</v>
      </c>
      <c r="C41" s="202">
        <v>4.0999999999999996</v>
      </c>
      <c r="D41" s="187">
        <v>3.18</v>
      </c>
      <c r="E41" s="183"/>
    </row>
    <row r="42" spans="1:5" x14ac:dyDescent="0.2">
      <c r="A42" s="185" t="s">
        <v>2207</v>
      </c>
      <c r="B42" s="186" t="s">
        <v>2208</v>
      </c>
      <c r="C42" s="202">
        <v>0.1</v>
      </c>
      <c r="D42" s="187">
        <v>7.0000000000000007E-2</v>
      </c>
      <c r="E42" s="183"/>
    </row>
    <row r="43" spans="1:5" x14ac:dyDescent="0.2">
      <c r="A43" s="185" t="s">
        <v>2209</v>
      </c>
      <c r="B43" s="186" t="s">
        <v>2210</v>
      </c>
      <c r="C43" s="202">
        <v>0</v>
      </c>
      <c r="D43" s="187">
        <v>0</v>
      </c>
      <c r="E43" s="183"/>
    </row>
    <row r="44" spans="1:5" x14ac:dyDescent="0.2">
      <c r="A44" s="185" t="s">
        <v>2211</v>
      </c>
      <c r="B44" s="186" t="s">
        <v>2212</v>
      </c>
      <c r="C44" s="202">
        <v>3.6</v>
      </c>
      <c r="D44" s="187">
        <v>2.79</v>
      </c>
      <c r="E44" s="183"/>
    </row>
    <row r="45" spans="1:5" x14ac:dyDescent="0.2">
      <c r="A45" s="185" t="s">
        <v>2213</v>
      </c>
      <c r="B45" s="186" t="s">
        <v>2214</v>
      </c>
      <c r="C45" s="202">
        <v>0.35</v>
      </c>
      <c r="D45" s="187">
        <v>0.27</v>
      </c>
      <c r="E45" s="183"/>
    </row>
    <row r="46" spans="1:5" x14ac:dyDescent="0.2">
      <c r="A46" s="183"/>
      <c r="B46" s="188" t="s">
        <v>2131</v>
      </c>
      <c r="C46" s="189">
        <v>8.1499999999999986</v>
      </c>
      <c r="D46" s="189">
        <v>6.3100000000000005</v>
      </c>
      <c r="E46" s="183"/>
    </row>
    <row r="47" spans="1:5" x14ac:dyDescent="0.2">
      <c r="A47" s="183"/>
      <c r="B47" s="323" t="s">
        <v>2132</v>
      </c>
      <c r="C47" s="324"/>
      <c r="D47" s="183"/>
      <c r="E47" s="183"/>
    </row>
    <row r="48" spans="1:5" x14ac:dyDescent="0.2">
      <c r="A48" s="190" t="s">
        <v>2215</v>
      </c>
      <c r="B48" s="184" t="s">
        <v>2216</v>
      </c>
      <c r="C48" s="183"/>
      <c r="D48" s="183"/>
      <c r="E48" s="183"/>
    </row>
    <row r="49" spans="1:5" x14ac:dyDescent="0.2">
      <c r="A49" s="185" t="s">
        <v>2217</v>
      </c>
      <c r="B49" s="186" t="s">
        <v>2218</v>
      </c>
      <c r="C49" s="202">
        <v>9.02</v>
      </c>
      <c r="D49" s="187">
        <v>3.71</v>
      </c>
      <c r="E49" s="183"/>
    </row>
    <row r="50" spans="1:5" ht="24" x14ac:dyDescent="0.2">
      <c r="A50" s="185" t="s">
        <v>2219</v>
      </c>
      <c r="B50" s="186" t="s">
        <v>2220</v>
      </c>
      <c r="C50" s="202">
        <v>0.35</v>
      </c>
      <c r="D50" s="187">
        <v>0.27</v>
      </c>
      <c r="E50" s="183"/>
    </row>
    <row r="51" spans="1:5" x14ac:dyDescent="0.2">
      <c r="A51" s="183"/>
      <c r="B51" s="188" t="s">
        <v>2131</v>
      </c>
      <c r="C51" s="189">
        <v>9.3699999999999992</v>
      </c>
      <c r="D51" s="189">
        <v>3.98</v>
      </c>
      <c r="E51" s="183"/>
    </row>
    <row r="52" spans="1:5" x14ac:dyDescent="0.2">
      <c r="A52" s="183"/>
      <c r="B52" s="323" t="s">
        <v>2132</v>
      </c>
      <c r="C52" s="324"/>
      <c r="D52" s="183"/>
      <c r="E52" s="183"/>
    </row>
    <row r="53" spans="1:5" x14ac:dyDescent="0.2">
      <c r="A53" s="183"/>
      <c r="B53" s="325" t="s">
        <v>2221</v>
      </c>
      <c r="C53" s="326"/>
      <c r="D53" s="326"/>
      <c r="E53" s="183"/>
    </row>
    <row r="54" spans="1:5" x14ac:dyDescent="0.2">
      <c r="A54" s="183"/>
      <c r="B54" s="325" t="s">
        <v>2222</v>
      </c>
      <c r="C54" s="326"/>
      <c r="D54" s="326"/>
      <c r="E54" s="326"/>
    </row>
  </sheetData>
  <mergeCells count="8">
    <mergeCell ref="B52:C52"/>
    <mergeCell ref="B53:D53"/>
    <mergeCell ref="B54:E54"/>
    <mergeCell ref="A12:C12"/>
    <mergeCell ref="B14:C14"/>
    <mergeCell ref="B26:C26"/>
    <mergeCell ref="B39:C39"/>
    <mergeCell ref="B47:C47"/>
  </mergeCells>
  <pageMargins left="0.78740157480314965" right="0" top="0.53" bottom="0.78740157480314965" header="0" footer="0"/>
  <pageSetup paperSize="9" scale="81" orientation="portrait" r:id="rId1"/>
  <headerFooter>
    <oddFooter>&amp;C&amp;"-,Itálico"&amp;8&amp;G&amp;R&amp;"-,Itálico"&amp;8Página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W462"/>
  <sheetViews>
    <sheetView tabSelected="1" view="pageBreakPreview" topLeftCell="A141" zoomScale="110" zoomScaleNormal="100" zoomScaleSheetLayoutView="110" workbookViewId="0">
      <selection activeCell="U13" sqref="U13"/>
    </sheetView>
  </sheetViews>
  <sheetFormatPr defaultColWidth="8.7109375" defaultRowHeight="12.75" x14ac:dyDescent="0.25"/>
  <cols>
    <col min="1" max="1" width="4.7109375" style="257" customWidth="1"/>
    <col min="2" max="2" width="7.7109375" style="258" hidden="1" customWidth="1"/>
    <col min="3" max="3" width="41.7109375" style="257" customWidth="1"/>
    <col min="4" max="4" width="8.7109375" style="258" hidden="1" customWidth="1"/>
    <col min="5" max="5" width="4.7109375" style="259" customWidth="1"/>
    <col min="6" max="6" width="8" style="260" bestFit="1" customWidth="1"/>
    <col min="7" max="7" width="9.7109375" style="260" customWidth="1"/>
    <col min="8" max="8" width="9.5703125" style="257" bestFit="1" customWidth="1"/>
    <col min="9" max="10" width="6.28515625" style="217" hidden="1" customWidth="1"/>
    <col min="11" max="11" width="7.7109375" style="217" hidden="1" customWidth="1"/>
    <col min="12" max="13" width="6.28515625" style="217" hidden="1" customWidth="1"/>
    <col min="14" max="14" width="7.7109375" style="217" hidden="1" customWidth="1"/>
    <col min="15" max="16" width="6.28515625" style="217" hidden="1" customWidth="1"/>
    <col min="17" max="17" width="7.7109375" style="217" hidden="1" customWidth="1"/>
    <col min="18" max="19" width="0" style="257" hidden="1" customWidth="1"/>
    <col min="20" max="16384" width="8.7109375" style="257"/>
  </cols>
  <sheetData>
    <row r="1" spans="1:17" ht="10.9" customHeight="1" x14ac:dyDescent="0.25">
      <c r="H1" s="261">
        <f>RESUMO!H1</f>
        <v>44965</v>
      </c>
    </row>
    <row r="2" spans="1:17" ht="10.9" customHeight="1" x14ac:dyDescent="0.25"/>
    <row r="3" spans="1:17" ht="10.9" customHeight="1" x14ac:dyDescent="0.25"/>
    <row r="4" spans="1:17" ht="10.9" customHeight="1" x14ac:dyDescent="0.25"/>
    <row r="5" spans="1:17" ht="10.9" customHeight="1" x14ac:dyDescent="0.25"/>
    <row r="6" spans="1:17" ht="10.9" customHeight="1" x14ac:dyDescent="0.25"/>
    <row r="7" spans="1:17" ht="10.9" customHeight="1" x14ac:dyDescent="0.25"/>
    <row r="8" spans="1:17" ht="10.9" customHeight="1" x14ac:dyDescent="0.25"/>
    <row r="9" spans="1:17" ht="10.9" hidden="1" customHeight="1" x14ac:dyDescent="0.25">
      <c r="A9" s="262" t="s">
        <v>1672</v>
      </c>
    </row>
    <row r="10" spans="1:17" ht="10.9" hidden="1" customHeight="1" x14ac:dyDescent="0.25">
      <c r="A10" s="262" t="s">
        <v>1673</v>
      </c>
      <c r="B10" s="263"/>
      <c r="C10" s="262"/>
      <c r="D10" s="263"/>
      <c r="E10" s="262" t="s">
        <v>1667</v>
      </c>
      <c r="F10" s="264"/>
      <c r="G10" s="262" t="s">
        <v>1668</v>
      </c>
      <c r="H10" s="262"/>
    </row>
    <row r="11" spans="1:17" ht="10.9" hidden="1" customHeight="1" x14ac:dyDescent="0.25">
      <c r="A11" s="262" t="s">
        <v>1671</v>
      </c>
      <c r="B11" s="263"/>
      <c r="C11" s="262"/>
      <c r="D11" s="263"/>
      <c r="E11" s="262" t="s">
        <v>1670</v>
      </c>
      <c r="F11" s="264"/>
      <c r="G11" s="262" t="s">
        <v>1669</v>
      </c>
      <c r="H11" s="262"/>
    </row>
    <row r="12" spans="1:17" x14ac:dyDescent="0.2">
      <c r="A12" s="271" t="s">
        <v>1679</v>
      </c>
      <c r="B12" s="272"/>
      <c r="C12" s="272"/>
      <c r="D12" s="272"/>
      <c r="E12" s="272"/>
      <c r="F12" s="272"/>
      <c r="G12" s="272"/>
      <c r="H12" s="272"/>
      <c r="I12" s="281" t="s">
        <v>2231</v>
      </c>
      <c r="J12" s="281"/>
      <c r="K12" s="281"/>
      <c r="L12" s="281"/>
      <c r="M12" s="281"/>
      <c r="N12" s="281"/>
      <c r="O12" s="281"/>
      <c r="P12" s="281"/>
      <c r="Q12" s="281"/>
    </row>
    <row r="13" spans="1:17" ht="30.6" customHeight="1" x14ac:dyDescent="0.2">
      <c r="A13" s="7" t="s">
        <v>0</v>
      </c>
      <c r="B13" s="7" t="s">
        <v>1</v>
      </c>
      <c r="C13" s="7" t="s">
        <v>2</v>
      </c>
      <c r="D13" s="7" t="s">
        <v>3</v>
      </c>
      <c r="E13" s="7" t="s">
        <v>73</v>
      </c>
      <c r="F13" s="8" t="s">
        <v>1628</v>
      </c>
      <c r="G13" s="8" t="s">
        <v>1629</v>
      </c>
      <c r="H13" s="246" t="s">
        <v>1630</v>
      </c>
      <c r="I13" s="278" t="s">
        <v>2227</v>
      </c>
      <c r="J13" s="278"/>
      <c r="K13" s="278"/>
      <c r="L13" s="279" t="s">
        <v>2232</v>
      </c>
      <c r="M13" s="279"/>
      <c r="N13" s="279"/>
      <c r="O13" s="280" t="s">
        <v>2233</v>
      </c>
      <c r="P13" s="280"/>
      <c r="Q13" s="280"/>
    </row>
    <row r="14" spans="1:17" ht="20.45" x14ac:dyDescent="0.25">
      <c r="A14" s="7"/>
      <c r="B14" s="7"/>
      <c r="C14" s="7"/>
      <c r="D14" s="7"/>
      <c r="E14" s="7"/>
      <c r="F14" s="8"/>
      <c r="G14" s="8"/>
      <c r="H14" s="7"/>
      <c r="I14" s="247" t="s">
        <v>2228</v>
      </c>
      <c r="J14" s="248" t="s">
        <v>2229</v>
      </c>
      <c r="K14" s="249" t="s">
        <v>2230</v>
      </c>
      <c r="L14" s="250" t="s">
        <v>2228</v>
      </c>
      <c r="M14" s="251" t="s">
        <v>2229</v>
      </c>
      <c r="N14" s="252" t="s">
        <v>2230</v>
      </c>
      <c r="O14" s="253" t="s">
        <v>2228</v>
      </c>
      <c r="P14" s="254" t="s">
        <v>2229</v>
      </c>
      <c r="Q14" s="255" t="s">
        <v>2230</v>
      </c>
    </row>
    <row r="15" spans="1:17" x14ac:dyDescent="0.2">
      <c r="A15" s="9" t="s">
        <v>6</v>
      </c>
      <c r="B15" s="32"/>
      <c r="C15" s="10" t="s">
        <v>7</v>
      </c>
      <c r="D15" s="38"/>
      <c r="E15" s="11"/>
      <c r="F15" s="12"/>
      <c r="G15" s="12"/>
      <c r="H15" s="13" t="s">
        <v>2226</v>
      </c>
      <c r="I15" s="247"/>
      <c r="J15" s="248"/>
      <c r="K15" s="249"/>
      <c r="L15" s="250"/>
      <c r="M15" s="251"/>
      <c r="N15" s="252"/>
      <c r="O15" s="253"/>
      <c r="P15" s="254"/>
      <c r="Q15" s="255"/>
    </row>
    <row r="16" spans="1:17" x14ac:dyDescent="0.2">
      <c r="A16" s="9" t="s">
        <v>8</v>
      </c>
      <c r="B16" s="32"/>
      <c r="C16" s="10" t="s">
        <v>9</v>
      </c>
      <c r="D16" s="38"/>
      <c r="E16" s="11"/>
      <c r="F16" s="12"/>
      <c r="G16" s="12"/>
      <c r="H16" s="13">
        <v>87820.08</v>
      </c>
      <c r="I16" s="230"/>
      <c r="J16" s="231"/>
      <c r="K16" s="232"/>
      <c r="L16" s="224"/>
      <c r="M16" s="225"/>
      <c r="N16" s="226"/>
      <c r="O16" s="218"/>
      <c r="P16" s="219"/>
      <c r="Q16" s="220"/>
    </row>
    <row r="17" spans="1:18" ht="12" x14ac:dyDescent="0.25">
      <c r="A17" s="14" t="s">
        <v>10</v>
      </c>
      <c r="B17" s="33" t="s">
        <v>11</v>
      </c>
      <c r="C17" s="16" t="s">
        <v>12</v>
      </c>
      <c r="D17" s="39" t="s">
        <v>13</v>
      </c>
      <c r="E17" s="15" t="s">
        <v>14</v>
      </c>
      <c r="F17" s="17">
        <v>360</v>
      </c>
      <c r="G17" s="17">
        <v>102.37</v>
      </c>
      <c r="H17" s="18">
        <v>36853.199999999997</v>
      </c>
      <c r="I17" s="233">
        <v>0</v>
      </c>
      <c r="J17" s="234">
        <f>(I17/F17-1)+100%</f>
        <v>0</v>
      </c>
      <c r="K17" s="235">
        <f>ROUND(I17*G17,2)</f>
        <v>0</v>
      </c>
      <c r="L17" s="227">
        <f>F17/3</f>
        <v>120</v>
      </c>
      <c r="M17" s="228">
        <f>(L17/F17-1)+100%</f>
        <v>0.33333333333333326</v>
      </c>
      <c r="N17" s="229">
        <f>ROUND(L17*G17,2)</f>
        <v>12284.4</v>
      </c>
      <c r="O17" s="221">
        <f>F17-L17</f>
        <v>240</v>
      </c>
      <c r="P17" s="222">
        <f>(O17/F17-1)+100%</f>
        <v>0.66666666666666663</v>
      </c>
      <c r="Q17" s="223">
        <f>ROUND(O17*G17,2)</f>
        <v>24568.799999999999</v>
      </c>
      <c r="R17" s="257" t="str">
        <f t="shared" ref="R17:R48" si="0">UPPER(D17)</f>
        <v>SINAPI</v>
      </c>
    </row>
    <row r="18" spans="1:18" x14ac:dyDescent="0.2">
      <c r="A18" s="14" t="s">
        <v>15</v>
      </c>
      <c r="B18" s="33" t="s">
        <v>16</v>
      </c>
      <c r="C18" s="16" t="s">
        <v>17</v>
      </c>
      <c r="D18" s="39" t="s">
        <v>13</v>
      </c>
      <c r="E18" s="15" t="s">
        <v>1662</v>
      </c>
      <c r="F18" s="17">
        <v>4</v>
      </c>
      <c r="G18" s="17">
        <v>6791.31</v>
      </c>
      <c r="H18" s="18">
        <v>27165.24</v>
      </c>
      <c r="I18" s="233">
        <v>0</v>
      </c>
      <c r="J18" s="234">
        <f t="shared" ref="J18:J81" si="1">(I18/F18-1)+100%</f>
        <v>0</v>
      </c>
      <c r="K18" s="235">
        <f t="shared" ref="K18:K81" si="2">ROUND(I18*G18,2)</f>
        <v>0</v>
      </c>
      <c r="L18" s="227">
        <v>1.33</v>
      </c>
      <c r="M18" s="228">
        <f t="shared" ref="M18:M81" si="3">(L18/F18-1)+100%</f>
        <v>0.33250000000000002</v>
      </c>
      <c r="N18" s="229">
        <f t="shared" ref="N18:N81" si="4">ROUND(L18*G18,2)</f>
        <v>9032.44</v>
      </c>
      <c r="O18" s="221">
        <f t="shared" ref="O18:O81" si="5">F18-L18</f>
        <v>2.67</v>
      </c>
      <c r="P18" s="222">
        <f t="shared" ref="P18:P81" si="6">(O18/F18-1)+100%</f>
        <v>0.66749999999999998</v>
      </c>
      <c r="Q18" s="223">
        <f t="shared" ref="Q18:Q81" si="7">ROUND(O18*G18,2)</f>
        <v>18132.8</v>
      </c>
      <c r="R18" s="257" t="str">
        <f t="shared" si="0"/>
        <v>SINAPI</v>
      </c>
    </row>
    <row r="19" spans="1:18" x14ac:dyDescent="0.2">
      <c r="A19" s="14" t="s">
        <v>19</v>
      </c>
      <c r="B19" s="33" t="s">
        <v>20</v>
      </c>
      <c r="C19" s="16" t="s">
        <v>21</v>
      </c>
      <c r="D19" s="39" t="s">
        <v>22</v>
      </c>
      <c r="E19" s="15" t="s">
        <v>1662</v>
      </c>
      <c r="F19" s="17">
        <v>4</v>
      </c>
      <c r="G19" s="17">
        <v>5950.41</v>
      </c>
      <c r="H19" s="18">
        <v>23801.64</v>
      </c>
      <c r="I19" s="233">
        <v>0</v>
      </c>
      <c r="J19" s="234">
        <f t="shared" si="1"/>
        <v>0</v>
      </c>
      <c r="K19" s="235">
        <f t="shared" si="2"/>
        <v>0</v>
      </c>
      <c r="L19" s="227">
        <v>1.33</v>
      </c>
      <c r="M19" s="228">
        <f t="shared" si="3"/>
        <v>0.33250000000000002</v>
      </c>
      <c r="N19" s="229">
        <f t="shared" si="4"/>
        <v>7914.05</v>
      </c>
      <c r="O19" s="221">
        <f t="shared" si="5"/>
        <v>2.67</v>
      </c>
      <c r="P19" s="222">
        <f t="shared" si="6"/>
        <v>0.66749999999999998</v>
      </c>
      <c r="Q19" s="223">
        <f t="shared" si="7"/>
        <v>15887.59</v>
      </c>
      <c r="R19" s="257" t="str">
        <f t="shared" si="0"/>
        <v>SBC</v>
      </c>
    </row>
    <row r="20" spans="1:18" x14ac:dyDescent="0.2">
      <c r="A20" s="9" t="s">
        <v>23</v>
      </c>
      <c r="B20" s="32"/>
      <c r="C20" s="10" t="s">
        <v>24</v>
      </c>
      <c r="D20" s="38" t="s">
        <v>1631</v>
      </c>
      <c r="E20" s="11" t="s">
        <v>1631</v>
      </c>
      <c r="F20" s="12"/>
      <c r="G20" s="12"/>
      <c r="H20" s="13">
        <v>28775.25</v>
      </c>
      <c r="I20" s="233"/>
      <c r="J20" s="234"/>
      <c r="K20" s="235"/>
      <c r="L20" s="227"/>
      <c r="M20" s="228"/>
      <c r="N20" s="229"/>
      <c r="O20" s="221"/>
      <c r="P20" s="222"/>
      <c r="Q20" s="223"/>
      <c r="R20" s="257" t="str">
        <f t="shared" si="0"/>
        <v/>
      </c>
    </row>
    <row r="21" spans="1:18" ht="36" x14ac:dyDescent="0.2">
      <c r="A21" s="14" t="s">
        <v>25</v>
      </c>
      <c r="B21" s="33" t="s">
        <v>26</v>
      </c>
      <c r="C21" s="16" t="s">
        <v>27</v>
      </c>
      <c r="D21" s="39" t="s">
        <v>13</v>
      </c>
      <c r="E21" s="15" t="s">
        <v>28</v>
      </c>
      <c r="F21" s="17">
        <v>11510.1</v>
      </c>
      <c r="G21" s="17">
        <v>2.5</v>
      </c>
      <c r="H21" s="18">
        <v>28775.25</v>
      </c>
      <c r="I21" s="233">
        <v>0</v>
      </c>
      <c r="J21" s="234">
        <f t="shared" si="1"/>
        <v>0</v>
      </c>
      <c r="K21" s="235">
        <f t="shared" si="2"/>
        <v>0</v>
      </c>
      <c r="L21" s="227">
        <f>F21/2</f>
        <v>5755.05</v>
      </c>
      <c r="M21" s="228">
        <f t="shared" si="3"/>
        <v>0.5</v>
      </c>
      <c r="N21" s="229">
        <f t="shared" si="4"/>
        <v>14387.63</v>
      </c>
      <c r="O21" s="221">
        <f t="shared" si="5"/>
        <v>5755.05</v>
      </c>
      <c r="P21" s="222">
        <f t="shared" si="6"/>
        <v>0.5</v>
      </c>
      <c r="Q21" s="223">
        <f t="shared" si="7"/>
        <v>14387.63</v>
      </c>
      <c r="R21" s="257" t="str">
        <f t="shared" si="0"/>
        <v>SINAPI</v>
      </c>
    </row>
    <row r="22" spans="1:18" x14ac:dyDescent="0.2">
      <c r="A22" s="9" t="s">
        <v>29</v>
      </c>
      <c r="B22" s="32"/>
      <c r="C22" s="10" t="s">
        <v>30</v>
      </c>
      <c r="D22" s="38" t="s">
        <v>1631</v>
      </c>
      <c r="E22" s="11" t="s">
        <v>1631</v>
      </c>
      <c r="F22" s="12"/>
      <c r="G22" s="12"/>
      <c r="H22" s="13">
        <v>42710.879999999997</v>
      </c>
      <c r="I22" s="233"/>
      <c r="J22" s="234"/>
      <c r="K22" s="235"/>
      <c r="L22" s="227"/>
      <c r="M22" s="228"/>
      <c r="N22" s="229"/>
      <c r="O22" s="221"/>
      <c r="P22" s="222"/>
      <c r="Q22" s="223"/>
      <c r="R22" s="257" t="str">
        <f t="shared" si="0"/>
        <v/>
      </c>
    </row>
    <row r="23" spans="1:18" ht="24" x14ac:dyDescent="0.2">
      <c r="A23" s="14" t="s">
        <v>31</v>
      </c>
      <c r="B23" s="33" t="s">
        <v>32</v>
      </c>
      <c r="C23" s="16" t="s">
        <v>33</v>
      </c>
      <c r="D23" s="39" t="s">
        <v>22</v>
      </c>
      <c r="E23" s="15" t="s">
        <v>34</v>
      </c>
      <c r="F23" s="17">
        <v>1040</v>
      </c>
      <c r="G23" s="17">
        <v>29.6</v>
      </c>
      <c r="H23" s="18">
        <v>30784</v>
      </c>
      <c r="I23" s="233">
        <v>0</v>
      </c>
      <c r="J23" s="234">
        <f t="shared" si="1"/>
        <v>0</v>
      </c>
      <c r="K23" s="235">
        <f t="shared" si="2"/>
        <v>0</v>
      </c>
      <c r="L23" s="227">
        <v>346.65</v>
      </c>
      <c r="M23" s="228">
        <f t="shared" si="3"/>
        <v>0.33331730769230772</v>
      </c>
      <c r="N23" s="229">
        <f t="shared" si="4"/>
        <v>10260.84</v>
      </c>
      <c r="O23" s="221">
        <f t="shared" si="5"/>
        <v>693.35</v>
      </c>
      <c r="P23" s="222">
        <f t="shared" si="6"/>
        <v>0.66668269230769228</v>
      </c>
      <c r="Q23" s="223">
        <f t="shared" si="7"/>
        <v>20523.16</v>
      </c>
      <c r="R23" s="257" t="str">
        <f t="shared" si="0"/>
        <v>SBC</v>
      </c>
    </row>
    <row r="24" spans="1:18" ht="27" x14ac:dyDescent="0.2">
      <c r="A24" s="14" t="s">
        <v>35</v>
      </c>
      <c r="B24" s="33" t="s">
        <v>36</v>
      </c>
      <c r="C24" s="16" t="s">
        <v>1632</v>
      </c>
      <c r="D24" s="39" t="s">
        <v>1666</v>
      </c>
      <c r="E24" s="15" t="s">
        <v>73</v>
      </c>
      <c r="F24" s="17">
        <v>1</v>
      </c>
      <c r="G24" s="17">
        <v>665.64</v>
      </c>
      <c r="H24" s="18">
        <v>665.64</v>
      </c>
      <c r="I24" s="233">
        <v>0</v>
      </c>
      <c r="J24" s="234">
        <f t="shared" si="1"/>
        <v>0</v>
      </c>
      <c r="K24" s="235">
        <f t="shared" si="2"/>
        <v>0</v>
      </c>
      <c r="L24" s="227">
        <v>1</v>
      </c>
      <c r="M24" s="228">
        <f t="shared" si="3"/>
        <v>1</v>
      </c>
      <c r="N24" s="229">
        <f t="shared" si="4"/>
        <v>665.64</v>
      </c>
      <c r="O24" s="221">
        <f t="shared" si="5"/>
        <v>0</v>
      </c>
      <c r="P24" s="222">
        <f t="shared" si="6"/>
        <v>0</v>
      </c>
      <c r="Q24" s="223">
        <f t="shared" si="7"/>
        <v>0</v>
      </c>
      <c r="R24" s="257" t="str">
        <f t="shared" si="0"/>
        <v>COMPOSIÇÕES PRÓPRIAS</v>
      </c>
    </row>
    <row r="25" spans="1:18" ht="27" x14ac:dyDescent="0.2">
      <c r="A25" s="14" t="s">
        <v>39</v>
      </c>
      <c r="B25" s="33" t="s">
        <v>40</v>
      </c>
      <c r="C25" s="16" t="s">
        <v>1633</v>
      </c>
      <c r="D25" s="39" t="s">
        <v>1666</v>
      </c>
      <c r="E25" s="15" t="s">
        <v>1662</v>
      </c>
      <c r="F25" s="17">
        <v>4</v>
      </c>
      <c r="G25" s="17">
        <v>2815.31</v>
      </c>
      <c r="H25" s="18">
        <v>11261.24</v>
      </c>
      <c r="I25" s="233">
        <v>0</v>
      </c>
      <c r="J25" s="234">
        <f t="shared" si="1"/>
        <v>0</v>
      </c>
      <c r="K25" s="235">
        <f t="shared" si="2"/>
        <v>0</v>
      </c>
      <c r="L25" s="227">
        <v>1.33</v>
      </c>
      <c r="M25" s="228">
        <f t="shared" si="3"/>
        <v>0.33250000000000002</v>
      </c>
      <c r="N25" s="229">
        <f t="shared" si="4"/>
        <v>3744.36</v>
      </c>
      <c r="O25" s="221">
        <f t="shared" si="5"/>
        <v>2.67</v>
      </c>
      <c r="P25" s="222">
        <f t="shared" si="6"/>
        <v>0.66749999999999998</v>
      </c>
      <c r="Q25" s="223">
        <f t="shared" si="7"/>
        <v>7516.88</v>
      </c>
      <c r="R25" s="257" t="str">
        <f t="shared" si="0"/>
        <v>COMPOSIÇÕES PRÓPRIAS</v>
      </c>
    </row>
    <row r="26" spans="1:18" ht="12" x14ac:dyDescent="0.25">
      <c r="A26" s="9" t="s">
        <v>42</v>
      </c>
      <c r="B26" s="32"/>
      <c r="C26" s="10" t="s">
        <v>43</v>
      </c>
      <c r="D26" s="38" t="s">
        <v>1631</v>
      </c>
      <c r="E26" s="11" t="s">
        <v>1631</v>
      </c>
      <c r="F26" s="12"/>
      <c r="G26" s="12"/>
      <c r="H26" s="13">
        <v>4808.49</v>
      </c>
      <c r="I26" s="233"/>
      <c r="J26" s="234"/>
      <c r="K26" s="235"/>
      <c r="L26" s="227"/>
      <c r="M26" s="228"/>
      <c r="N26" s="229"/>
      <c r="O26" s="221">
        <f t="shared" si="5"/>
        <v>0</v>
      </c>
      <c r="P26" s="222" t="e">
        <f t="shared" si="6"/>
        <v>#DIV/0!</v>
      </c>
      <c r="Q26" s="223">
        <f t="shared" si="7"/>
        <v>0</v>
      </c>
      <c r="R26" s="257" t="str">
        <f t="shared" si="0"/>
        <v/>
      </c>
    </row>
    <row r="27" spans="1:18" ht="27" x14ac:dyDescent="0.2">
      <c r="A27" s="14" t="s">
        <v>44</v>
      </c>
      <c r="B27" s="33" t="s">
        <v>45</v>
      </c>
      <c r="C27" s="16" t="s">
        <v>1664</v>
      </c>
      <c r="D27" s="39" t="s">
        <v>1666</v>
      </c>
      <c r="E27" s="15" t="s">
        <v>14</v>
      </c>
      <c r="F27" s="17">
        <v>5402.8</v>
      </c>
      <c r="G27" s="17">
        <v>0.89</v>
      </c>
      <c r="H27" s="18">
        <v>4808.49</v>
      </c>
      <c r="I27" s="233">
        <v>0</v>
      </c>
      <c r="J27" s="234">
        <f t="shared" si="1"/>
        <v>0</v>
      </c>
      <c r="K27" s="235">
        <f t="shared" si="2"/>
        <v>0</v>
      </c>
      <c r="L27" s="227">
        <f>F27</f>
        <v>5402.8</v>
      </c>
      <c r="M27" s="228">
        <f t="shared" si="3"/>
        <v>1</v>
      </c>
      <c r="N27" s="229">
        <f t="shared" si="4"/>
        <v>4808.49</v>
      </c>
      <c r="O27" s="221">
        <f t="shared" si="5"/>
        <v>0</v>
      </c>
      <c r="P27" s="222">
        <f t="shared" si="6"/>
        <v>0</v>
      </c>
      <c r="Q27" s="223">
        <f t="shared" si="7"/>
        <v>0</v>
      </c>
      <c r="R27" s="257" t="str">
        <f t="shared" si="0"/>
        <v>COMPOSIÇÕES PRÓPRIAS</v>
      </c>
    </row>
    <row r="28" spans="1:18" x14ac:dyDescent="0.2">
      <c r="A28" s="9" t="s">
        <v>46</v>
      </c>
      <c r="B28" s="32"/>
      <c r="C28" s="10" t="s">
        <v>47</v>
      </c>
      <c r="D28" s="38" t="s">
        <v>1631</v>
      </c>
      <c r="E28" s="11" t="s">
        <v>1631</v>
      </c>
      <c r="F28" s="12"/>
      <c r="G28" s="12"/>
      <c r="H28" s="13">
        <v>11081.12</v>
      </c>
      <c r="I28" s="233"/>
      <c r="J28" s="234"/>
      <c r="K28" s="235"/>
      <c r="L28" s="227"/>
      <c r="M28" s="228"/>
      <c r="N28" s="229"/>
      <c r="O28" s="221">
        <f t="shared" si="5"/>
        <v>0</v>
      </c>
      <c r="P28" s="222" t="e">
        <f t="shared" si="6"/>
        <v>#DIV/0!</v>
      </c>
      <c r="Q28" s="223">
        <f t="shared" si="7"/>
        <v>0</v>
      </c>
      <c r="R28" s="257" t="str">
        <f t="shared" si="0"/>
        <v/>
      </c>
    </row>
    <row r="29" spans="1:18" ht="12" x14ac:dyDescent="0.25">
      <c r="A29" s="14" t="s">
        <v>48</v>
      </c>
      <c r="B29" s="33" t="s">
        <v>49</v>
      </c>
      <c r="C29" s="16" t="s">
        <v>50</v>
      </c>
      <c r="D29" s="39" t="s">
        <v>22</v>
      </c>
      <c r="E29" s="15" t="s">
        <v>51</v>
      </c>
      <c r="F29" s="17">
        <v>6</v>
      </c>
      <c r="G29" s="17">
        <v>40</v>
      </c>
      <c r="H29" s="18">
        <v>240</v>
      </c>
      <c r="I29" s="233">
        <v>0</v>
      </c>
      <c r="J29" s="234">
        <f t="shared" si="1"/>
        <v>0</v>
      </c>
      <c r="K29" s="235">
        <f t="shared" si="2"/>
        <v>0</v>
      </c>
      <c r="L29" s="227">
        <f>F29</f>
        <v>6</v>
      </c>
      <c r="M29" s="228">
        <f t="shared" si="3"/>
        <v>1</v>
      </c>
      <c r="N29" s="229">
        <f t="shared" si="4"/>
        <v>240</v>
      </c>
      <c r="O29" s="221">
        <f t="shared" si="5"/>
        <v>0</v>
      </c>
      <c r="P29" s="222">
        <f t="shared" si="6"/>
        <v>0</v>
      </c>
      <c r="Q29" s="223">
        <f t="shared" si="7"/>
        <v>0</v>
      </c>
      <c r="R29" s="257" t="str">
        <f t="shared" si="0"/>
        <v>SBC</v>
      </c>
    </row>
    <row r="30" spans="1:18" ht="24" x14ac:dyDescent="0.2">
      <c r="A30" s="14" t="s">
        <v>52</v>
      </c>
      <c r="B30" s="33" t="s">
        <v>53</v>
      </c>
      <c r="C30" s="16" t="s">
        <v>1634</v>
      </c>
      <c r="D30" s="39" t="s">
        <v>22</v>
      </c>
      <c r="E30" s="15" t="s">
        <v>1662</v>
      </c>
      <c r="F30" s="17">
        <v>4</v>
      </c>
      <c r="G30" s="17">
        <v>684.04</v>
      </c>
      <c r="H30" s="18">
        <v>2736.16</v>
      </c>
      <c r="I30" s="233">
        <v>0</v>
      </c>
      <c r="J30" s="234">
        <f t="shared" si="1"/>
        <v>0</v>
      </c>
      <c r="K30" s="235">
        <f t="shared" si="2"/>
        <v>0</v>
      </c>
      <c r="L30" s="227">
        <f t="shared" ref="L30:L32" si="8">F30</f>
        <v>4</v>
      </c>
      <c r="M30" s="228">
        <f t="shared" si="3"/>
        <v>1</v>
      </c>
      <c r="N30" s="229">
        <f t="shared" si="4"/>
        <v>2736.16</v>
      </c>
      <c r="O30" s="221">
        <f t="shared" si="5"/>
        <v>0</v>
      </c>
      <c r="P30" s="222">
        <f t="shared" si="6"/>
        <v>0</v>
      </c>
      <c r="Q30" s="223">
        <f t="shared" si="7"/>
        <v>0</v>
      </c>
      <c r="R30" s="257" t="str">
        <f t="shared" si="0"/>
        <v>SBC</v>
      </c>
    </row>
    <row r="31" spans="1:18" ht="48" x14ac:dyDescent="0.2">
      <c r="A31" s="14" t="s">
        <v>54</v>
      </c>
      <c r="B31" s="33" t="s">
        <v>55</v>
      </c>
      <c r="C31" s="16" t="s">
        <v>56</v>
      </c>
      <c r="D31" s="39" t="s">
        <v>13</v>
      </c>
      <c r="E31" s="15" t="s">
        <v>1662</v>
      </c>
      <c r="F31" s="17">
        <v>4</v>
      </c>
      <c r="G31" s="17">
        <v>1077.3599999999999</v>
      </c>
      <c r="H31" s="18">
        <v>4309.4399999999996</v>
      </c>
      <c r="I31" s="233">
        <v>0</v>
      </c>
      <c r="J31" s="234">
        <f t="shared" si="1"/>
        <v>0</v>
      </c>
      <c r="K31" s="235">
        <f t="shared" si="2"/>
        <v>0</v>
      </c>
      <c r="L31" s="227">
        <f t="shared" si="8"/>
        <v>4</v>
      </c>
      <c r="M31" s="228">
        <f t="shared" si="3"/>
        <v>1</v>
      </c>
      <c r="N31" s="229">
        <f t="shared" si="4"/>
        <v>4309.4399999999996</v>
      </c>
      <c r="O31" s="221">
        <f t="shared" si="5"/>
        <v>0</v>
      </c>
      <c r="P31" s="222">
        <f t="shared" si="6"/>
        <v>0</v>
      </c>
      <c r="Q31" s="223">
        <f t="shared" si="7"/>
        <v>0</v>
      </c>
      <c r="R31" s="257" t="str">
        <f t="shared" si="0"/>
        <v>SINAPI</v>
      </c>
    </row>
    <row r="32" spans="1:18" ht="36" x14ac:dyDescent="0.2">
      <c r="A32" s="14" t="s">
        <v>57</v>
      </c>
      <c r="B32" s="33" t="s">
        <v>58</v>
      </c>
      <c r="C32" s="16" t="s">
        <v>59</v>
      </c>
      <c r="D32" s="39" t="s">
        <v>13</v>
      </c>
      <c r="E32" s="15" t="s">
        <v>1662</v>
      </c>
      <c r="F32" s="17">
        <v>4</v>
      </c>
      <c r="G32" s="17">
        <v>948.88</v>
      </c>
      <c r="H32" s="18">
        <v>3795.52</v>
      </c>
      <c r="I32" s="233">
        <v>0</v>
      </c>
      <c r="J32" s="234">
        <f t="shared" si="1"/>
        <v>0</v>
      </c>
      <c r="K32" s="235">
        <f t="shared" si="2"/>
        <v>0</v>
      </c>
      <c r="L32" s="227">
        <f t="shared" si="8"/>
        <v>4</v>
      </c>
      <c r="M32" s="228">
        <f t="shared" si="3"/>
        <v>1</v>
      </c>
      <c r="N32" s="229">
        <f t="shared" si="4"/>
        <v>3795.52</v>
      </c>
      <c r="O32" s="221">
        <f t="shared" si="5"/>
        <v>0</v>
      </c>
      <c r="P32" s="222">
        <f t="shared" si="6"/>
        <v>0</v>
      </c>
      <c r="Q32" s="223">
        <f t="shared" si="7"/>
        <v>0</v>
      </c>
      <c r="R32" s="257" t="str">
        <f t="shared" si="0"/>
        <v>SINAPI</v>
      </c>
    </row>
    <row r="33" spans="1:18" x14ac:dyDescent="0.2">
      <c r="A33" s="9" t="s">
        <v>60</v>
      </c>
      <c r="B33" s="32"/>
      <c r="C33" s="10" t="s">
        <v>61</v>
      </c>
      <c r="D33" s="38" t="s">
        <v>1631</v>
      </c>
      <c r="E33" s="11" t="s">
        <v>1631</v>
      </c>
      <c r="F33" s="12"/>
      <c r="G33" s="12"/>
      <c r="H33" s="13">
        <v>4853.34</v>
      </c>
      <c r="I33" s="233"/>
      <c r="J33" s="234"/>
      <c r="K33" s="235"/>
      <c r="L33" s="227"/>
      <c r="M33" s="228"/>
      <c r="N33" s="229"/>
      <c r="O33" s="221"/>
      <c r="P33" s="222"/>
      <c r="Q33" s="223"/>
      <c r="R33" s="257" t="str">
        <f t="shared" si="0"/>
        <v/>
      </c>
    </row>
    <row r="34" spans="1:18" ht="24" x14ac:dyDescent="0.25">
      <c r="A34" s="14" t="s">
        <v>62</v>
      </c>
      <c r="B34" s="33" t="s">
        <v>63</v>
      </c>
      <c r="C34" s="16" t="s">
        <v>64</v>
      </c>
      <c r="D34" s="39" t="s">
        <v>22</v>
      </c>
      <c r="E34" s="15" t="s">
        <v>65</v>
      </c>
      <c r="F34" s="17">
        <v>28</v>
      </c>
      <c r="G34" s="17">
        <v>80.23</v>
      </c>
      <c r="H34" s="18">
        <v>2246.44</v>
      </c>
      <c r="I34" s="233">
        <v>0</v>
      </c>
      <c r="J34" s="234">
        <f t="shared" si="1"/>
        <v>0</v>
      </c>
      <c r="K34" s="235">
        <f t="shared" si="2"/>
        <v>0</v>
      </c>
      <c r="L34" s="227">
        <f>F34</f>
        <v>28</v>
      </c>
      <c r="M34" s="228">
        <f t="shared" si="3"/>
        <v>1</v>
      </c>
      <c r="N34" s="229">
        <f t="shared" si="4"/>
        <v>2246.44</v>
      </c>
      <c r="O34" s="221">
        <f t="shared" si="5"/>
        <v>0</v>
      </c>
      <c r="P34" s="222">
        <f t="shared" si="6"/>
        <v>0</v>
      </c>
      <c r="Q34" s="223">
        <f t="shared" si="7"/>
        <v>0</v>
      </c>
      <c r="R34" s="257" t="str">
        <f t="shared" si="0"/>
        <v>SBC</v>
      </c>
    </row>
    <row r="35" spans="1:18" ht="36" x14ac:dyDescent="0.2">
      <c r="A35" s="14" t="s">
        <v>66</v>
      </c>
      <c r="B35" s="33" t="s">
        <v>67</v>
      </c>
      <c r="C35" s="16" t="s">
        <v>68</v>
      </c>
      <c r="D35" s="39" t="s">
        <v>13</v>
      </c>
      <c r="E35" s="15" t="s">
        <v>69</v>
      </c>
      <c r="F35" s="17">
        <v>8.65</v>
      </c>
      <c r="G35" s="17">
        <v>34.479999999999997</v>
      </c>
      <c r="H35" s="18">
        <v>298.25</v>
      </c>
      <c r="I35" s="233">
        <v>0</v>
      </c>
      <c r="J35" s="234">
        <f t="shared" si="1"/>
        <v>0</v>
      </c>
      <c r="K35" s="235">
        <f t="shared" si="2"/>
        <v>0</v>
      </c>
      <c r="L35" s="227">
        <f t="shared" ref="L35:L45" si="9">F35</f>
        <v>8.65</v>
      </c>
      <c r="M35" s="228">
        <f t="shared" si="3"/>
        <v>1</v>
      </c>
      <c r="N35" s="229">
        <f t="shared" si="4"/>
        <v>298.25</v>
      </c>
      <c r="O35" s="221">
        <f t="shared" si="5"/>
        <v>0</v>
      </c>
      <c r="P35" s="222">
        <f t="shared" si="6"/>
        <v>0</v>
      </c>
      <c r="Q35" s="223">
        <f t="shared" si="7"/>
        <v>0</v>
      </c>
      <c r="R35" s="257" t="str">
        <f t="shared" si="0"/>
        <v>SINAPI</v>
      </c>
    </row>
    <row r="36" spans="1:18" ht="24" x14ac:dyDescent="0.2">
      <c r="A36" s="14" t="s">
        <v>70</v>
      </c>
      <c r="B36" s="33" t="s">
        <v>71</v>
      </c>
      <c r="C36" s="16" t="s">
        <v>72</v>
      </c>
      <c r="D36" s="39" t="s">
        <v>13</v>
      </c>
      <c r="E36" s="15" t="s">
        <v>73</v>
      </c>
      <c r="F36" s="17">
        <v>10</v>
      </c>
      <c r="G36" s="17">
        <v>7.62</v>
      </c>
      <c r="H36" s="18">
        <v>76.2</v>
      </c>
      <c r="I36" s="233">
        <v>0</v>
      </c>
      <c r="J36" s="234">
        <f t="shared" si="1"/>
        <v>0</v>
      </c>
      <c r="K36" s="235">
        <f t="shared" si="2"/>
        <v>0</v>
      </c>
      <c r="L36" s="227">
        <f t="shared" si="9"/>
        <v>10</v>
      </c>
      <c r="M36" s="228">
        <f t="shared" si="3"/>
        <v>1</v>
      </c>
      <c r="N36" s="229">
        <f t="shared" si="4"/>
        <v>76.2</v>
      </c>
      <c r="O36" s="221">
        <f t="shared" si="5"/>
        <v>0</v>
      </c>
      <c r="P36" s="222">
        <f t="shared" si="6"/>
        <v>0</v>
      </c>
      <c r="Q36" s="223">
        <f t="shared" si="7"/>
        <v>0</v>
      </c>
      <c r="R36" s="257" t="str">
        <f t="shared" si="0"/>
        <v>SINAPI</v>
      </c>
    </row>
    <row r="37" spans="1:18" ht="36" x14ac:dyDescent="0.2">
      <c r="A37" s="14" t="s">
        <v>74</v>
      </c>
      <c r="B37" s="33" t="s">
        <v>75</v>
      </c>
      <c r="C37" s="16" t="s">
        <v>76</v>
      </c>
      <c r="D37" s="39" t="s">
        <v>13</v>
      </c>
      <c r="E37" s="15" t="s">
        <v>51</v>
      </c>
      <c r="F37" s="17">
        <v>11</v>
      </c>
      <c r="G37" s="17">
        <v>4.5999999999999996</v>
      </c>
      <c r="H37" s="18">
        <v>50.6</v>
      </c>
      <c r="I37" s="233">
        <v>0</v>
      </c>
      <c r="J37" s="234">
        <f t="shared" si="1"/>
        <v>0</v>
      </c>
      <c r="K37" s="235">
        <f t="shared" si="2"/>
        <v>0</v>
      </c>
      <c r="L37" s="227">
        <f t="shared" si="9"/>
        <v>11</v>
      </c>
      <c r="M37" s="228">
        <f t="shared" si="3"/>
        <v>1</v>
      </c>
      <c r="N37" s="229">
        <f t="shared" si="4"/>
        <v>50.6</v>
      </c>
      <c r="O37" s="221">
        <f t="shared" si="5"/>
        <v>0</v>
      </c>
      <c r="P37" s="222">
        <f t="shared" si="6"/>
        <v>0</v>
      </c>
      <c r="Q37" s="223">
        <f t="shared" si="7"/>
        <v>0</v>
      </c>
      <c r="R37" s="257" t="str">
        <f t="shared" si="0"/>
        <v>SINAPI</v>
      </c>
    </row>
    <row r="38" spans="1:18" ht="36" x14ac:dyDescent="0.2">
      <c r="A38" s="14" t="s">
        <v>77</v>
      </c>
      <c r="B38" s="33" t="s">
        <v>78</v>
      </c>
      <c r="C38" s="16" t="s">
        <v>79</v>
      </c>
      <c r="D38" s="39" t="s">
        <v>13</v>
      </c>
      <c r="E38" s="15" t="s">
        <v>51</v>
      </c>
      <c r="F38" s="17">
        <v>11</v>
      </c>
      <c r="G38" s="17">
        <v>15</v>
      </c>
      <c r="H38" s="18">
        <v>165</v>
      </c>
      <c r="I38" s="233">
        <v>0</v>
      </c>
      <c r="J38" s="234">
        <f t="shared" si="1"/>
        <v>0</v>
      </c>
      <c r="K38" s="235">
        <f t="shared" si="2"/>
        <v>0</v>
      </c>
      <c r="L38" s="227">
        <f t="shared" si="9"/>
        <v>11</v>
      </c>
      <c r="M38" s="228">
        <f t="shared" si="3"/>
        <v>1</v>
      </c>
      <c r="N38" s="229">
        <f t="shared" si="4"/>
        <v>165</v>
      </c>
      <c r="O38" s="221">
        <f t="shared" si="5"/>
        <v>0</v>
      </c>
      <c r="P38" s="222">
        <f t="shared" si="6"/>
        <v>0</v>
      </c>
      <c r="Q38" s="223">
        <f t="shared" si="7"/>
        <v>0</v>
      </c>
      <c r="R38" s="257" t="str">
        <f t="shared" si="0"/>
        <v>SINAPI</v>
      </c>
    </row>
    <row r="39" spans="1:18" x14ac:dyDescent="0.2">
      <c r="A39" s="14" t="s">
        <v>80</v>
      </c>
      <c r="B39" s="33" t="s">
        <v>81</v>
      </c>
      <c r="C39" s="16" t="s">
        <v>82</v>
      </c>
      <c r="D39" s="39" t="s">
        <v>22</v>
      </c>
      <c r="E39" s="15" t="s">
        <v>51</v>
      </c>
      <c r="F39" s="17">
        <v>117.7</v>
      </c>
      <c r="G39" s="17">
        <v>5.01</v>
      </c>
      <c r="H39" s="18">
        <v>589.66999999999996</v>
      </c>
      <c r="I39" s="233">
        <v>0</v>
      </c>
      <c r="J39" s="234">
        <f t="shared" si="1"/>
        <v>0</v>
      </c>
      <c r="K39" s="235">
        <f t="shared" si="2"/>
        <v>0</v>
      </c>
      <c r="L39" s="227">
        <f t="shared" si="9"/>
        <v>117.7</v>
      </c>
      <c r="M39" s="228">
        <f t="shared" si="3"/>
        <v>1</v>
      </c>
      <c r="N39" s="229">
        <f t="shared" si="4"/>
        <v>589.67999999999995</v>
      </c>
      <c r="O39" s="221">
        <f t="shared" si="5"/>
        <v>0</v>
      </c>
      <c r="P39" s="222">
        <f t="shared" si="6"/>
        <v>0</v>
      </c>
      <c r="Q39" s="223">
        <f t="shared" si="7"/>
        <v>0</v>
      </c>
      <c r="R39" s="257" t="str">
        <f t="shared" si="0"/>
        <v>SBC</v>
      </c>
    </row>
    <row r="40" spans="1:18" ht="24" x14ac:dyDescent="0.2">
      <c r="A40" s="14" t="s">
        <v>83</v>
      </c>
      <c r="B40" s="33" t="s">
        <v>84</v>
      </c>
      <c r="C40" s="16" t="s">
        <v>85</v>
      </c>
      <c r="D40" s="39" t="s">
        <v>22</v>
      </c>
      <c r="E40" s="15" t="s">
        <v>73</v>
      </c>
      <c r="F40" s="17">
        <v>10</v>
      </c>
      <c r="G40" s="17">
        <v>86.47</v>
      </c>
      <c r="H40" s="18">
        <v>864.7</v>
      </c>
      <c r="I40" s="233">
        <v>0</v>
      </c>
      <c r="J40" s="234">
        <f t="shared" si="1"/>
        <v>0</v>
      </c>
      <c r="K40" s="235">
        <f t="shared" si="2"/>
        <v>0</v>
      </c>
      <c r="L40" s="227">
        <f t="shared" si="9"/>
        <v>10</v>
      </c>
      <c r="M40" s="228">
        <f t="shared" si="3"/>
        <v>1</v>
      </c>
      <c r="N40" s="229">
        <f t="shared" si="4"/>
        <v>864.7</v>
      </c>
      <c r="O40" s="221">
        <f t="shared" si="5"/>
        <v>0</v>
      </c>
      <c r="P40" s="222">
        <f t="shared" si="6"/>
        <v>0</v>
      </c>
      <c r="Q40" s="223">
        <f t="shared" si="7"/>
        <v>0</v>
      </c>
      <c r="R40" s="257" t="str">
        <f t="shared" si="0"/>
        <v>SBC</v>
      </c>
    </row>
    <row r="41" spans="1:18" ht="24" x14ac:dyDescent="0.2">
      <c r="A41" s="14" t="s">
        <v>86</v>
      </c>
      <c r="B41" s="33" t="s">
        <v>87</v>
      </c>
      <c r="C41" s="16" t="s">
        <v>88</v>
      </c>
      <c r="D41" s="39" t="s">
        <v>13</v>
      </c>
      <c r="E41" s="15" t="s">
        <v>73</v>
      </c>
      <c r="F41" s="17">
        <v>19</v>
      </c>
      <c r="G41" s="17">
        <v>0.85</v>
      </c>
      <c r="H41" s="18">
        <v>16.149999999999999</v>
      </c>
      <c r="I41" s="233">
        <v>0</v>
      </c>
      <c r="J41" s="234">
        <f t="shared" si="1"/>
        <v>0</v>
      </c>
      <c r="K41" s="235">
        <f t="shared" si="2"/>
        <v>0</v>
      </c>
      <c r="L41" s="227">
        <f t="shared" si="9"/>
        <v>19</v>
      </c>
      <c r="M41" s="228">
        <f t="shared" si="3"/>
        <v>1</v>
      </c>
      <c r="N41" s="229">
        <f t="shared" si="4"/>
        <v>16.149999999999999</v>
      </c>
      <c r="O41" s="221">
        <f t="shared" si="5"/>
        <v>0</v>
      </c>
      <c r="P41" s="222">
        <f t="shared" si="6"/>
        <v>0</v>
      </c>
      <c r="Q41" s="223">
        <f t="shared" si="7"/>
        <v>0</v>
      </c>
      <c r="R41" s="257" t="str">
        <f t="shared" si="0"/>
        <v>SINAPI</v>
      </c>
    </row>
    <row r="42" spans="1:18" ht="24" x14ac:dyDescent="0.2">
      <c r="A42" s="14" t="s">
        <v>89</v>
      </c>
      <c r="B42" s="33" t="s">
        <v>90</v>
      </c>
      <c r="C42" s="16" t="s">
        <v>91</v>
      </c>
      <c r="D42" s="39" t="s">
        <v>13</v>
      </c>
      <c r="E42" s="15" t="s">
        <v>51</v>
      </c>
      <c r="F42" s="17">
        <v>2.21</v>
      </c>
      <c r="G42" s="17">
        <v>14.86</v>
      </c>
      <c r="H42" s="18">
        <v>32.840000000000003</v>
      </c>
      <c r="I42" s="233"/>
      <c r="J42" s="234">
        <f t="shared" si="1"/>
        <v>0</v>
      </c>
      <c r="K42" s="235">
        <f t="shared" si="2"/>
        <v>0</v>
      </c>
      <c r="L42" s="227">
        <f t="shared" si="9"/>
        <v>2.21</v>
      </c>
      <c r="M42" s="228">
        <f t="shared" si="3"/>
        <v>1</v>
      </c>
      <c r="N42" s="229">
        <f t="shared" si="4"/>
        <v>32.840000000000003</v>
      </c>
      <c r="O42" s="221">
        <f t="shared" si="5"/>
        <v>0</v>
      </c>
      <c r="P42" s="222">
        <f t="shared" si="6"/>
        <v>0</v>
      </c>
      <c r="Q42" s="223">
        <f t="shared" si="7"/>
        <v>0</v>
      </c>
      <c r="R42" s="257" t="str">
        <f t="shared" si="0"/>
        <v>SINAPI</v>
      </c>
    </row>
    <row r="43" spans="1:18" ht="27" x14ac:dyDescent="0.2">
      <c r="A43" s="14" t="s">
        <v>92</v>
      </c>
      <c r="B43" s="33" t="s">
        <v>93</v>
      </c>
      <c r="C43" s="16" t="s">
        <v>94</v>
      </c>
      <c r="D43" s="39" t="s">
        <v>1666</v>
      </c>
      <c r="E43" s="15" t="s">
        <v>73</v>
      </c>
      <c r="F43" s="17">
        <v>7</v>
      </c>
      <c r="G43" s="17">
        <v>55.89</v>
      </c>
      <c r="H43" s="18">
        <v>391.23</v>
      </c>
      <c r="I43" s="233">
        <v>0</v>
      </c>
      <c r="J43" s="234">
        <f t="shared" si="1"/>
        <v>0</v>
      </c>
      <c r="K43" s="235">
        <f t="shared" si="2"/>
        <v>0</v>
      </c>
      <c r="L43" s="227">
        <f t="shared" si="9"/>
        <v>7</v>
      </c>
      <c r="M43" s="228">
        <f t="shared" si="3"/>
        <v>1</v>
      </c>
      <c r="N43" s="229">
        <f t="shared" si="4"/>
        <v>391.23</v>
      </c>
      <c r="O43" s="221">
        <f t="shared" si="5"/>
        <v>0</v>
      </c>
      <c r="P43" s="222">
        <f t="shared" si="6"/>
        <v>0</v>
      </c>
      <c r="Q43" s="223">
        <f t="shared" si="7"/>
        <v>0</v>
      </c>
      <c r="R43" s="257" t="str">
        <f t="shared" si="0"/>
        <v>COMPOSIÇÕES PRÓPRIAS</v>
      </c>
    </row>
    <row r="44" spans="1:18" ht="24" x14ac:dyDescent="0.2">
      <c r="A44" s="14" t="s">
        <v>95</v>
      </c>
      <c r="B44" s="33" t="s">
        <v>96</v>
      </c>
      <c r="C44" s="16" t="s">
        <v>97</v>
      </c>
      <c r="D44" s="39" t="s">
        <v>13</v>
      </c>
      <c r="E44" s="15" t="s">
        <v>51</v>
      </c>
      <c r="F44" s="17">
        <v>15</v>
      </c>
      <c r="G44" s="17">
        <v>5.71</v>
      </c>
      <c r="H44" s="18">
        <v>85.65</v>
      </c>
      <c r="I44" s="233">
        <v>0</v>
      </c>
      <c r="J44" s="234">
        <f t="shared" si="1"/>
        <v>0</v>
      </c>
      <c r="K44" s="235">
        <f t="shared" si="2"/>
        <v>0</v>
      </c>
      <c r="L44" s="227">
        <f t="shared" si="9"/>
        <v>15</v>
      </c>
      <c r="M44" s="228">
        <f t="shared" si="3"/>
        <v>1</v>
      </c>
      <c r="N44" s="229">
        <f t="shared" si="4"/>
        <v>85.65</v>
      </c>
      <c r="O44" s="221">
        <f t="shared" si="5"/>
        <v>0</v>
      </c>
      <c r="P44" s="222">
        <f t="shared" si="6"/>
        <v>0</v>
      </c>
      <c r="Q44" s="223">
        <f t="shared" si="7"/>
        <v>0</v>
      </c>
      <c r="R44" s="257" t="str">
        <f t="shared" si="0"/>
        <v>SINAPI</v>
      </c>
    </row>
    <row r="45" spans="1:18" ht="24" x14ac:dyDescent="0.2">
      <c r="A45" s="14" t="s">
        <v>98</v>
      </c>
      <c r="B45" s="33" t="s">
        <v>99</v>
      </c>
      <c r="C45" s="16" t="s">
        <v>100</v>
      </c>
      <c r="D45" s="39" t="s">
        <v>13</v>
      </c>
      <c r="E45" s="15" t="s">
        <v>51</v>
      </c>
      <c r="F45" s="17">
        <v>11.85</v>
      </c>
      <c r="G45" s="17">
        <v>3.09</v>
      </c>
      <c r="H45" s="18">
        <v>36.61</v>
      </c>
      <c r="I45" s="233">
        <v>0</v>
      </c>
      <c r="J45" s="234">
        <f t="shared" si="1"/>
        <v>0</v>
      </c>
      <c r="K45" s="235">
        <f t="shared" si="2"/>
        <v>0</v>
      </c>
      <c r="L45" s="227">
        <f t="shared" si="9"/>
        <v>11.85</v>
      </c>
      <c r="M45" s="228">
        <f t="shared" si="3"/>
        <v>1</v>
      </c>
      <c r="N45" s="229">
        <f t="shared" si="4"/>
        <v>36.619999999999997</v>
      </c>
      <c r="O45" s="221">
        <f t="shared" si="5"/>
        <v>0</v>
      </c>
      <c r="P45" s="222">
        <f t="shared" si="6"/>
        <v>0</v>
      </c>
      <c r="Q45" s="223">
        <f t="shared" si="7"/>
        <v>0</v>
      </c>
      <c r="R45" s="257" t="str">
        <f t="shared" si="0"/>
        <v>SINAPI</v>
      </c>
    </row>
    <row r="46" spans="1:18" x14ac:dyDescent="0.2">
      <c r="A46" s="9" t="s">
        <v>101</v>
      </c>
      <c r="B46" s="32"/>
      <c r="C46" s="10" t="s">
        <v>102</v>
      </c>
      <c r="D46" s="38" t="s">
        <v>1631</v>
      </c>
      <c r="E46" s="11" t="s">
        <v>1631</v>
      </c>
      <c r="F46" s="12"/>
      <c r="G46" s="12"/>
      <c r="H46" s="13">
        <v>21950</v>
      </c>
      <c r="I46" s="233"/>
      <c r="J46" s="234"/>
      <c r="K46" s="235"/>
      <c r="L46" s="227"/>
      <c r="M46" s="228"/>
      <c r="N46" s="229"/>
      <c r="O46" s="221"/>
      <c r="P46" s="222"/>
      <c r="Q46" s="223"/>
      <c r="R46" s="257" t="str">
        <f t="shared" si="0"/>
        <v/>
      </c>
    </row>
    <row r="47" spans="1:18" ht="36" x14ac:dyDescent="0.2">
      <c r="A47" s="14" t="s">
        <v>103</v>
      </c>
      <c r="B47" s="33" t="s">
        <v>104</v>
      </c>
      <c r="C47" s="16" t="s">
        <v>1635</v>
      </c>
      <c r="D47" s="39" t="s">
        <v>1666</v>
      </c>
      <c r="E47" s="15" t="s">
        <v>780</v>
      </c>
      <c r="F47" s="17">
        <v>138.69</v>
      </c>
      <c r="G47" s="17">
        <v>89.7</v>
      </c>
      <c r="H47" s="18">
        <v>12440.49</v>
      </c>
      <c r="I47" s="233">
        <v>0</v>
      </c>
      <c r="J47" s="234">
        <f t="shared" si="1"/>
        <v>0</v>
      </c>
      <c r="K47" s="235">
        <f t="shared" si="2"/>
        <v>0</v>
      </c>
      <c r="L47" s="227">
        <f>F47</f>
        <v>138.69</v>
      </c>
      <c r="M47" s="228">
        <f t="shared" si="3"/>
        <v>1</v>
      </c>
      <c r="N47" s="229">
        <f t="shared" si="4"/>
        <v>12440.49</v>
      </c>
      <c r="O47" s="221">
        <f t="shared" si="5"/>
        <v>0</v>
      </c>
      <c r="P47" s="222">
        <f t="shared" si="6"/>
        <v>0</v>
      </c>
      <c r="Q47" s="223">
        <f t="shared" si="7"/>
        <v>0</v>
      </c>
      <c r="R47" s="257" t="str">
        <f t="shared" si="0"/>
        <v>COMPOSIÇÕES PRÓPRIAS</v>
      </c>
    </row>
    <row r="48" spans="1:18" ht="24" x14ac:dyDescent="0.2">
      <c r="A48" s="14" t="s">
        <v>106</v>
      </c>
      <c r="B48" s="33" t="s">
        <v>107</v>
      </c>
      <c r="C48" s="16" t="s">
        <v>108</v>
      </c>
      <c r="D48" s="39" t="s">
        <v>22</v>
      </c>
      <c r="E48" s="15" t="s">
        <v>65</v>
      </c>
      <c r="F48" s="17">
        <v>5.5</v>
      </c>
      <c r="G48" s="17">
        <v>102.1</v>
      </c>
      <c r="H48" s="18">
        <v>561.54999999999995</v>
      </c>
      <c r="I48" s="233">
        <v>0</v>
      </c>
      <c r="J48" s="234">
        <f t="shared" si="1"/>
        <v>0</v>
      </c>
      <c r="K48" s="235">
        <f t="shared" si="2"/>
        <v>0</v>
      </c>
      <c r="L48" s="227">
        <v>0</v>
      </c>
      <c r="M48" s="228">
        <f t="shared" si="3"/>
        <v>0</v>
      </c>
      <c r="N48" s="229">
        <f t="shared" si="4"/>
        <v>0</v>
      </c>
      <c r="O48" s="221">
        <f t="shared" si="5"/>
        <v>5.5</v>
      </c>
      <c r="P48" s="222">
        <f t="shared" si="6"/>
        <v>1</v>
      </c>
      <c r="Q48" s="223">
        <f t="shared" si="7"/>
        <v>561.54999999999995</v>
      </c>
      <c r="R48" s="257" t="str">
        <f t="shared" si="0"/>
        <v>SBC</v>
      </c>
    </row>
    <row r="49" spans="1:18" ht="36" x14ac:dyDescent="0.2">
      <c r="A49" s="14" t="s">
        <v>109</v>
      </c>
      <c r="B49" s="33" t="s">
        <v>110</v>
      </c>
      <c r="C49" s="16" t="s">
        <v>111</v>
      </c>
      <c r="D49" s="39" t="s">
        <v>13</v>
      </c>
      <c r="E49" s="15" t="s">
        <v>73</v>
      </c>
      <c r="F49" s="17">
        <v>10</v>
      </c>
      <c r="G49" s="17">
        <v>19.13</v>
      </c>
      <c r="H49" s="18">
        <v>191.3</v>
      </c>
      <c r="I49" s="233">
        <v>0</v>
      </c>
      <c r="J49" s="234">
        <f t="shared" si="1"/>
        <v>0</v>
      </c>
      <c r="K49" s="235">
        <f t="shared" si="2"/>
        <v>0</v>
      </c>
      <c r="L49" s="227">
        <v>0</v>
      </c>
      <c r="M49" s="228">
        <f t="shared" si="3"/>
        <v>0</v>
      </c>
      <c r="N49" s="229">
        <f t="shared" si="4"/>
        <v>0</v>
      </c>
      <c r="O49" s="221">
        <f t="shared" si="5"/>
        <v>10</v>
      </c>
      <c r="P49" s="222">
        <f t="shared" si="6"/>
        <v>1</v>
      </c>
      <c r="Q49" s="223">
        <f t="shared" si="7"/>
        <v>191.3</v>
      </c>
      <c r="R49" s="257" t="str">
        <f t="shared" ref="R49:R80" si="10">UPPER(D49)</f>
        <v>SINAPI</v>
      </c>
    </row>
    <row r="50" spans="1:18" ht="36" x14ac:dyDescent="0.2">
      <c r="A50" s="14" t="s">
        <v>112</v>
      </c>
      <c r="B50" s="33" t="s">
        <v>113</v>
      </c>
      <c r="C50" s="16" t="s">
        <v>114</v>
      </c>
      <c r="D50" s="39" t="s">
        <v>13</v>
      </c>
      <c r="E50" s="15" t="s">
        <v>65</v>
      </c>
      <c r="F50" s="17">
        <v>12.42</v>
      </c>
      <c r="G50" s="17">
        <v>95.65</v>
      </c>
      <c r="H50" s="18">
        <v>1187.97</v>
      </c>
      <c r="I50" s="233"/>
      <c r="J50" s="234">
        <f t="shared" si="1"/>
        <v>0</v>
      </c>
      <c r="K50" s="235">
        <f t="shared" si="2"/>
        <v>0</v>
      </c>
      <c r="L50" s="227">
        <v>0</v>
      </c>
      <c r="M50" s="228">
        <f t="shared" si="3"/>
        <v>0</v>
      </c>
      <c r="N50" s="229">
        <f t="shared" si="4"/>
        <v>0</v>
      </c>
      <c r="O50" s="221">
        <f t="shared" si="5"/>
        <v>12.42</v>
      </c>
      <c r="P50" s="222">
        <f t="shared" si="6"/>
        <v>1</v>
      </c>
      <c r="Q50" s="223">
        <f t="shared" si="7"/>
        <v>1187.97</v>
      </c>
      <c r="R50" s="257" t="str">
        <f t="shared" si="10"/>
        <v>SINAPI</v>
      </c>
    </row>
    <row r="51" spans="1:18" ht="24" x14ac:dyDescent="0.2">
      <c r="A51" s="14" t="s">
        <v>115</v>
      </c>
      <c r="B51" s="33" t="s">
        <v>116</v>
      </c>
      <c r="C51" s="16" t="s">
        <v>117</v>
      </c>
      <c r="D51" s="39" t="s">
        <v>22</v>
      </c>
      <c r="E51" s="15" t="s">
        <v>51</v>
      </c>
      <c r="F51" s="17">
        <v>21.71</v>
      </c>
      <c r="G51" s="17">
        <v>232.34</v>
      </c>
      <c r="H51" s="18">
        <v>5044.1000000000004</v>
      </c>
      <c r="I51" s="233">
        <v>0</v>
      </c>
      <c r="J51" s="234">
        <f t="shared" si="1"/>
        <v>0</v>
      </c>
      <c r="K51" s="235">
        <f t="shared" si="2"/>
        <v>0</v>
      </c>
      <c r="L51" s="227">
        <v>0</v>
      </c>
      <c r="M51" s="228">
        <f t="shared" si="3"/>
        <v>0</v>
      </c>
      <c r="N51" s="229">
        <f t="shared" si="4"/>
        <v>0</v>
      </c>
      <c r="O51" s="221">
        <f t="shared" si="5"/>
        <v>21.71</v>
      </c>
      <c r="P51" s="222">
        <f t="shared" si="6"/>
        <v>1</v>
      </c>
      <c r="Q51" s="223">
        <f t="shared" si="7"/>
        <v>5044.1000000000004</v>
      </c>
      <c r="R51" s="257" t="str">
        <f t="shared" si="10"/>
        <v>SBC</v>
      </c>
    </row>
    <row r="52" spans="1:18" ht="24" x14ac:dyDescent="0.2">
      <c r="A52" s="14" t="s">
        <v>118</v>
      </c>
      <c r="B52" s="33" t="s">
        <v>119</v>
      </c>
      <c r="C52" s="16" t="s">
        <v>120</v>
      </c>
      <c r="D52" s="39" t="s">
        <v>13</v>
      </c>
      <c r="E52" s="15" t="s">
        <v>65</v>
      </c>
      <c r="F52" s="17">
        <v>10.93</v>
      </c>
      <c r="G52" s="17">
        <v>48.08</v>
      </c>
      <c r="H52" s="18">
        <v>525.51</v>
      </c>
      <c r="I52" s="233">
        <v>0</v>
      </c>
      <c r="J52" s="234">
        <f t="shared" si="1"/>
        <v>0</v>
      </c>
      <c r="K52" s="235">
        <f t="shared" si="2"/>
        <v>0</v>
      </c>
      <c r="L52" s="227">
        <v>0</v>
      </c>
      <c r="M52" s="228">
        <f t="shared" si="3"/>
        <v>0</v>
      </c>
      <c r="N52" s="229">
        <f t="shared" si="4"/>
        <v>0</v>
      </c>
      <c r="O52" s="221">
        <f t="shared" si="5"/>
        <v>10.93</v>
      </c>
      <c r="P52" s="222">
        <f t="shared" si="6"/>
        <v>1</v>
      </c>
      <c r="Q52" s="223">
        <f t="shared" si="7"/>
        <v>525.51</v>
      </c>
      <c r="R52" s="257" t="str">
        <f t="shared" si="10"/>
        <v>SINAPI</v>
      </c>
    </row>
    <row r="53" spans="1:18" ht="36" x14ac:dyDescent="0.2">
      <c r="A53" s="14" t="s">
        <v>121</v>
      </c>
      <c r="B53" s="33" t="s">
        <v>122</v>
      </c>
      <c r="C53" s="16" t="s">
        <v>123</v>
      </c>
      <c r="D53" s="39" t="s">
        <v>13</v>
      </c>
      <c r="E53" s="15" t="s">
        <v>51</v>
      </c>
      <c r="F53" s="17">
        <v>181.57</v>
      </c>
      <c r="G53" s="17">
        <v>11.01</v>
      </c>
      <c r="H53" s="18">
        <v>1999.08</v>
      </c>
      <c r="I53" s="233">
        <v>0</v>
      </c>
      <c r="J53" s="234">
        <f t="shared" si="1"/>
        <v>0</v>
      </c>
      <c r="K53" s="235">
        <f t="shared" si="2"/>
        <v>0</v>
      </c>
      <c r="L53" s="227">
        <v>0</v>
      </c>
      <c r="M53" s="228">
        <f t="shared" si="3"/>
        <v>0</v>
      </c>
      <c r="N53" s="229">
        <f t="shared" si="4"/>
        <v>0</v>
      </c>
      <c r="O53" s="221">
        <f t="shared" si="5"/>
        <v>181.57</v>
      </c>
      <c r="P53" s="222">
        <f t="shared" si="6"/>
        <v>1</v>
      </c>
      <c r="Q53" s="223">
        <f t="shared" si="7"/>
        <v>1999.09</v>
      </c>
      <c r="R53" s="257" t="str">
        <f t="shared" si="10"/>
        <v>SINAPI</v>
      </c>
    </row>
    <row r="54" spans="1:18" x14ac:dyDescent="0.2">
      <c r="A54" s="9" t="s">
        <v>124</v>
      </c>
      <c r="B54" s="32"/>
      <c r="C54" s="10" t="s">
        <v>125</v>
      </c>
      <c r="D54" s="38" t="s">
        <v>1631</v>
      </c>
      <c r="E54" s="11" t="s">
        <v>1631</v>
      </c>
      <c r="F54" s="12"/>
      <c r="G54" s="12"/>
      <c r="H54" s="13">
        <v>371.26</v>
      </c>
      <c r="I54" s="233"/>
      <c r="J54" s="234"/>
      <c r="K54" s="235"/>
      <c r="L54" s="227"/>
      <c r="M54" s="228"/>
      <c r="N54" s="229"/>
      <c r="O54" s="221"/>
      <c r="P54" s="222"/>
      <c r="Q54" s="223"/>
      <c r="R54" s="257" t="str">
        <f t="shared" si="10"/>
        <v/>
      </c>
    </row>
    <row r="55" spans="1:18" ht="24" x14ac:dyDescent="0.2">
      <c r="A55" s="14" t="s">
        <v>126</v>
      </c>
      <c r="B55" s="33" t="s">
        <v>127</v>
      </c>
      <c r="C55" s="16" t="s">
        <v>128</v>
      </c>
      <c r="D55" s="39" t="s">
        <v>13</v>
      </c>
      <c r="E55" s="15" t="s">
        <v>51</v>
      </c>
      <c r="F55" s="17">
        <v>11.85</v>
      </c>
      <c r="G55" s="17">
        <v>31.33</v>
      </c>
      <c r="H55" s="18">
        <v>371.26</v>
      </c>
      <c r="I55" s="233">
        <v>0</v>
      </c>
      <c r="J55" s="234">
        <f t="shared" si="1"/>
        <v>0</v>
      </c>
      <c r="K55" s="235">
        <f t="shared" si="2"/>
        <v>0</v>
      </c>
      <c r="L55" s="227">
        <v>0</v>
      </c>
      <c r="M55" s="228">
        <f t="shared" si="3"/>
        <v>0</v>
      </c>
      <c r="N55" s="229">
        <f t="shared" si="4"/>
        <v>0</v>
      </c>
      <c r="O55" s="221">
        <f t="shared" si="5"/>
        <v>11.85</v>
      </c>
      <c r="P55" s="222">
        <f t="shared" si="6"/>
        <v>1</v>
      </c>
      <c r="Q55" s="223">
        <f t="shared" si="7"/>
        <v>371.26</v>
      </c>
      <c r="R55" s="257" t="str">
        <f t="shared" si="10"/>
        <v>SINAPI</v>
      </c>
    </row>
    <row r="56" spans="1:18" x14ac:dyDescent="0.2">
      <c r="A56" s="9" t="s">
        <v>129</v>
      </c>
      <c r="B56" s="32"/>
      <c r="C56" s="10" t="s">
        <v>130</v>
      </c>
      <c r="D56" s="38" t="s">
        <v>1631</v>
      </c>
      <c r="E56" s="11" t="s">
        <v>1631</v>
      </c>
      <c r="F56" s="12"/>
      <c r="G56" s="12"/>
      <c r="H56" s="13">
        <v>2026.81</v>
      </c>
      <c r="I56" s="233"/>
      <c r="J56" s="234"/>
      <c r="K56" s="235"/>
      <c r="L56" s="227"/>
      <c r="M56" s="228"/>
      <c r="N56" s="229"/>
      <c r="O56" s="221"/>
      <c r="P56" s="222"/>
      <c r="Q56" s="223"/>
      <c r="R56" s="257" t="str">
        <f t="shared" si="10"/>
        <v/>
      </c>
    </row>
    <row r="57" spans="1:18" ht="60" x14ac:dyDescent="0.2">
      <c r="A57" s="14" t="s">
        <v>131</v>
      </c>
      <c r="B57" s="33" t="s">
        <v>132</v>
      </c>
      <c r="C57" s="16" t="s">
        <v>133</v>
      </c>
      <c r="D57" s="39" t="s">
        <v>13</v>
      </c>
      <c r="E57" s="15" t="s">
        <v>51</v>
      </c>
      <c r="F57" s="17">
        <v>27.86</v>
      </c>
      <c r="G57" s="17">
        <v>72.75</v>
      </c>
      <c r="H57" s="18">
        <v>2026.81</v>
      </c>
      <c r="I57" s="233">
        <v>0</v>
      </c>
      <c r="J57" s="234">
        <f t="shared" si="1"/>
        <v>0</v>
      </c>
      <c r="K57" s="235">
        <f t="shared" si="2"/>
        <v>0</v>
      </c>
      <c r="L57" s="227">
        <f>F57</f>
        <v>27.86</v>
      </c>
      <c r="M57" s="228">
        <f t="shared" si="3"/>
        <v>1</v>
      </c>
      <c r="N57" s="229">
        <f t="shared" si="4"/>
        <v>2026.82</v>
      </c>
      <c r="O57" s="221">
        <f t="shared" si="5"/>
        <v>0</v>
      </c>
      <c r="P57" s="222">
        <f t="shared" si="6"/>
        <v>0</v>
      </c>
      <c r="Q57" s="223">
        <f t="shared" si="7"/>
        <v>0</v>
      </c>
      <c r="R57" s="257" t="str">
        <f t="shared" si="10"/>
        <v>SINAPI</v>
      </c>
    </row>
    <row r="58" spans="1:18" x14ac:dyDescent="0.2">
      <c r="A58" s="9" t="s">
        <v>134</v>
      </c>
      <c r="B58" s="32"/>
      <c r="C58" s="10" t="s">
        <v>135</v>
      </c>
      <c r="D58" s="38" t="s">
        <v>1631</v>
      </c>
      <c r="E58" s="11" t="s">
        <v>1631</v>
      </c>
      <c r="F58" s="12"/>
      <c r="G58" s="12"/>
      <c r="H58" s="13">
        <v>6849.73</v>
      </c>
      <c r="I58" s="233"/>
      <c r="J58" s="234"/>
      <c r="K58" s="235"/>
      <c r="L58" s="227"/>
      <c r="M58" s="228"/>
      <c r="N58" s="229"/>
      <c r="O58" s="221"/>
      <c r="P58" s="222"/>
      <c r="Q58" s="223"/>
      <c r="R58" s="257" t="str">
        <f t="shared" si="10"/>
        <v/>
      </c>
    </row>
    <row r="59" spans="1:18" ht="48" x14ac:dyDescent="0.2">
      <c r="A59" s="14" t="s">
        <v>136</v>
      </c>
      <c r="B59" s="33" t="s">
        <v>137</v>
      </c>
      <c r="C59" s="16" t="s">
        <v>138</v>
      </c>
      <c r="D59" s="39" t="s">
        <v>13</v>
      </c>
      <c r="E59" s="15" t="s">
        <v>51</v>
      </c>
      <c r="F59" s="17">
        <v>53.84</v>
      </c>
      <c r="G59" s="17">
        <v>7.14</v>
      </c>
      <c r="H59" s="18">
        <v>384.41</v>
      </c>
      <c r="I59" s="233">
        <v>0</v>
      </c>
      <c r="J59" s="234">
        <f t="shared" si="1"/>
        <v>0</v>
      </c>
      <c r="K59" s="235">
        <f t="shared" si="2"/>
        <v>0</v>
      </c>
      <c r="L59" s="227">
        <f>F59</f>
        <v>53.84</v>
      </c>
      <c r="M59" s="228">
        <f t="shared" si="3"/>
        <v>1</v>
      </c>
      <c r="N59" s="229">
        <f t="shared" si="4"/>
        <v>384.42</v>
      </c>
      <c r="O59" s="221">
        <f t="shared" si="5"/>
        <v>0</v>
      </c>
      <c r="P59" s="222">
        <f t="shared" si="6"/>
        <v>0</v>
      </c>
      <c r="Q59" s="223">
        <f t="shared" si="7"/>
        <v>0</v>
      </c>
      <c r="R59" s="257" t="str">
        <f t="shared" si="10"/>
        <v>SINAPI</v>
      </c>
    </row>
    <row r="60" spans="1:18" ht="48" x14ac:dyDescent="0.2">
      <c r="A60" s="14" t="s">
        <v>139</v>
      </c>
      <c r="B60" s="33" t="s">
        <v>140</v>
      </c>
      <c r="C60" s="16" t="s">
        <v>141</v>
      </c>
      <c r="D60" s="39" t="s">
        <v>13</v>
      </c>
      <c r="E60" s="15" t="s">
        <v>51</v>
      </c>
      <c r="F60" s="17">
        <v>53.84</v>
      </c>
      <c r="G60" s="17">
        <v>60.96</v>
      </c>
      <c r="H60" s="18">
        <v>3282.08</v>
      </c>
      <c r="I60" s="233">
        <v>0</v>
      </c>
      <c r="J60" s="234">
        <f t="shared" si="1"/>
        <v>0</v>
      </c>
      <c r="K60" s="235">
        <f t="shared" si="2"/>
        <v>0</v>
      </c>
      <c r="L60" s="227">
        <f>F60</f>
        <v>53.84</v>
      </c>
      <c r="M60" s="228">
        <f t="shared" si="3"/>
        <v>1</v>
      </c>
      <c r="N60" s="229">
        <f t="shared" si="4"/>
        <v>3282.09</v>
      </c>
      <c r="O60" s="221">
        <f t="shared" si="5"/>
        <v>0</v>
      </c>
      <c r="P60" s="222">
        <f t="shared" si="6"/>
        <v>0</v>
      </c>
      <c r="Q60" s="223">
        <f t="shared" si="7"/>
        <v>0</v>
      </c>
      <c r="R60" s="257" t="str">
        <f t="shared" si="10"/>
        <v>SINAPI</v>
      </c>
    </row>
    <row r="61" spans="1:18" ht="24" x14ac:dyDescent="0.2">
      <c r="A61" s="14" t="s">
        <v>142</v>
      </c>
      <c r="B61" s="33" t="s">
        <v>143</v>
      </c>
      <c r="C61" s="16" t="s">
        <v>144</v>
      </c>
      <c r="D61" s="39" t="s">
        <v>22</v>
      </c>
      <c r="E61" s="15" t="s">
        <v>51</v>
      </c>
      <c r="F61" s="17">
        <v>31.09</v>
      </c>
      <c r="G61" s="17">
        <v>9.84</v>
      </c>
      <c r="H61" s="18">
        <v>305.92</v>
      </c>
      <c r="I61" s="233">
        <v>0</v>
      </c>
      <c r="J61" s="234">
        <f t="shared" si="1"/>
        <v>0</v>
      </c>
      <c r="K61" s="235">
        <f t="shared" si="2"/>
        <v>0</v>
      </c>
      <c r="L61" s="227">
        <f>F61</f>
        <v>31.09</v>
      </c>
      <c r="M61" s="228">
        <f t="shared" si="3"/>
        <v>1</v>
      </c>
      <c r="N61" s="229">
        <f t="shared" si="4"/>
        <v>305.93</v>
      </c>
      <c r="O61" s="221">
        <f t="shared" si="5"/>
        <v>0</v>
      </c>
      <c r="P61" s="222">
        <f t="shared" si="6"/>
        <v>0</v>
      </c>
      <c r="Q61" s="223">
        <f t="shared" si="7"/>
        <v>0</v>
      </c>
      <c r="R61" s="257" t="str">
        <f t="shared" si="10"/>
        <v>SBC</v>
      </c>
    </row>
    <row r="62" spans="1:18" ht="48" x14ac:dyDescent="0.2">
      <c r="A62" s="14" t="s">
        <v>145</v>
      </c>
      <c r="B62" s="33" t="s">
        <v>146</v>
      </c>
      <c r="C62" s="16" t="s">
        <v>147</v>
      </c>
      <c r="D62" s="39" t="s">
        <v>13</v>
      </c>
      <c r="E62" s="15" t="s">
        <v>51</v>
      </c>
      <c r="F62" s="17">
        <v>35.47</v>
      </c>
      <c r="G62" s="17">
        <v>81.12</v>
      </c>
      <c r="H62" s="18">
        <v>2877.32</v>
      </c>
      <c r="I62" s="233">
        <v>0</v>
      </c>
      <c r="J62" s="234">
        <f t="shared" si="1"/>
        <v>0</v>
      </c>
      <c r="K62" s="235">
        <f t="shared" si="2"/>
        <v>0</v>
      </c>
      <c r="L62" s="227">
        <v>0</v>
      </c>
      <c r="M62" s="228">
        <f t="shared" si="3"/>
        <v>0</v>
      </c>
      <c r="N62" s="229">
        <f t="shared" si="4"/>
        <v>0</v>
      </c>
      <c r="O62" s="221">
        <f t="shared" si="5"/>
        <v>35.47</v>
      </c>
      <c r="P62" s="222">
        <f t="shared" si="6"/>
        <v>1</v>
      </c>
      <c r="Q62" s="223">
        <f t="shared" si="7"/>
        <v>2877.33</v>
      </c>
      <c r="R62" s="257" t="str">
        <f t="shared" si="10"/>
        <v>SINAPI</v>
      </c>
    </row>
    <row r="63" spans="1:18" x14ac:dyDescent="0.2">
      <c r="A63" s="9" t="s">
        <v>148</v>
      </c>
      <c r="B63" s="32"/>
      <c r="C63" s="10" t="s">
        <v>149</v>
      </c>
      <c r="D63" s="38" t="s">
        <v>1631</v>
      </c>
      <c r="E63" s="11" t="s">
        <v>1631</v>
      </c>
      <c r="F63" s="12"/>
      <c r="G63" s="12"/>
      <c r="H63" s="13">
        <v>66689.59</v>
      </c>
      <c r="I63" s="233"/>
      <c r="J63" s="234"/>
      <c r="K63" s="235"/>
      <c r="L63" s="227"/>
      <c r="M63" s="228"/>
      <c r="N63" s="229"/>
      <c r="O63" s="221">
        <f t="shared" si="5"/>
        <v>0</v>
      </c>
      <c r="P63" s="222" t="e">
        <f t="shared" si="6"/>
        <v>#DIV/0!</v>
      </c>
      <c r="Q63" s="223">
        <f t="shared" si="7"/>
        <v>0</v>
      </c>
      <c r="R63" s="257" t="str">
        <f t="shared" si="10"/>
        <v/>
      </c>
    </row>
    <row r="64" spans="1:18" ht="36" x14ac:dyDescent="0.2">
      <c r="A64" s="14" t="s">
        <v>150</v>
      </c>
      <c r="B64" s="33" t="s">
        <v>151</v>
      </c>
      <c r="C64" s="16" t="s">
        <v>152</v>
      </c>
      <c r="D64" s="39" t="s">
        <v>13</v>
      </c>
      <c r="E64" s="15" t="s">
        <v>69</v>
      </c>
      <c r="F64" s="17">
        <v>0.66</v>
      </c>
      <c r="G64" s="17">
        <v>80.19</v>
      </c>
      <c r="H64" s="18">
        <v>52.92</v>
      </c>
      <c r="I64" s="233">
        <v>0</v>
      </c>
      <c r="J64" s="234">
        <f t="shared" si="1"/>
        <v>0</v>
      </c>
      <c r="K64" s="235">
        <f t="shared" si="2"/>
        <v>0</v>
      </c>
      <c r="L64" s="227">
        <v>0</v>
      </c>
      <c r="M64" s="228">
        <f t="shared" si="3"/>
        <v>0</v>
      </c>
      <c r="N64" s="229">
        <f t="shared" si="4"/>
        <v>0</v>
      </c>
      <c r="O64" s="221">
        <f t="shared" si="5"/>
        <v>0.66</v>
      </c>
      <c r="P64" s="222">
        <f t="shared" si="6"/>
        <v>1</v>
      </c>
      <c r="Q64" s="223">
        <f t="shared" si="7"/>
        <v>52.93</v>
      </c>
      <c r="R64" s="257" t="str">
        <f t="shared" si="10"/>
        <v>SINAPI</v>
      </c>
    </row>
    <row r="65" spans="1:18" ht="48" x14ac:dyDescent="0.2">
      <c r="A65" s="14" t="s">
        <v>153</v>
      </c>
      <c r="B65" s="33" t="s">
        <v>154</v>
      </c>
      <c r="C65" s="16" t="s">
        <v>155</v>
      </c>
      <c r="D65" s="39" t="s">
        <v>13</v>
      </c>
      <c r="E65" s="15" t="s">
        <v>51</v>
      </c>
      <c r="F65" s="17">
        <v>3.36</v>
      </c>
      <c r="G65" s="17">
        <v>2.14</v>
      </c>
      <c r="H65" s="18">
        <v>7.19</v>
      </c>
      <c r="I65" s="233">
        <v>0</v>
      </c>
      <c r="J65" s="234">
        <f t="shared" si="1"/>
        <v>0</v>
      </c>
      <c r="K65" s="235">
        <f t="shared" si="2"/>
        <v>0</v>
      </c>
      <c r="L65" s="227">
        <v>0</v>
      </c>
      <c r="M65" s="228">
        <f t="shared" si="3"/>
        <v>0</v>
      </c>
      <c r="N65" s="229">
        <f t="shared" si="4"/>
        <v>0</v>
      </c>
      <c r="O65" s="221">
        <f t="shared" si="5"/>
        <v>3.36</v>
      </c>
      <c r="P65" s="222">
        <f t="shared" si="6"/>
        <v>1</v>
      </c>
      <c r="Q65" s="223">
        <f t="shared" si="7"/>
        <v>7.19</v>
      </c>
      <c r="R65" s="257" t="str">
        <f t="shared" si="10"/>
        <v>SINAPI</v>
      </c>
    </row>
    <row r="66" spans="1:18" ht="24" x14ac:dyDescent="0.2">
      <c r="A66" s="14" t="s">
        <v>156</v>
      </c>
      <c r="B66" s="33" t="s">
        <v>157</v>
      </c>
      <c r="C66" s="16" t="s">
        <v>1636</v>
      </c>
      <c r="D66" s="39" t="s">
        <v>158</v>
      </c>
      <c r="E66" s="15" t="s">
        <v>73</v>
      </c>
      <c r="F66" s="17">
        <v>1</v>
      </c>
      <c r="G66" s="17">
        <v>1515.2</v>
      </c>
      <c r="H66" s="18">
        <v>1515.2</v>
      </c>
      <c r="I66" s="233">
        <v>0</v>
      </c>
      <c r="J66" s="234">
        <f t="shared" si="1"/>
        <v>0</v>
      </c>
      <c r="K66" s="235">
        <f t="shared" si="2"/>
        <v>0</v>
      </c>
      <c r="L66" s="227">
        <v>0</v>
      </c>
      <c r="M66" s="228">
        <f t="shared" si="3"/>
        <v>0</v>
      </c>
      <c r="N66" s="229">
        <f t="shared" si="4"/>
        <v>0</v>
      </c>
      <c r="O66" s="221">
        <f t="shared" si="5"/>
        <v>1</v>
      </c>
      <c r="P66" s="222">
        <f t="shared" si="6"/>
        <v>1</v>
      </c>
      <c r="Q66" s="223">
        <f t="shared" si="7"/>
        <v>1515.2</v>
      </c>
      <c r="R66" s="257" t="str">
        <f t="shared" si="10"/>
        <v>ORSE</v>
      </c>
    </row>
    <row r="67" spans="1:18" ht="24" x14ac:dyDescent="0.2">
      <c r="A67" s="14" t="s">
        <v>159</v>
      </c>
      <c r="B67" s="33" t="s">
        <v>160</v>
      </c>
      <c r="C67" s="16" t="s">
        <v>1637</v>
      </c>
      <c r="D67" s="39" t="s">
        <v>22</v>
      </c>
      <c r="E67" s="15" t="s">
        <v>65</v>
      </c>
      <c r="F67" s="17">
        <v>4.9000000000000004</v>
      </c>
      <c r="G67" s="17">
        <v>280.45</v>
      </c>
      <c r="H67" s="18">
        <v>1374.2</v>
      </c>
      <c r="I67" s="233">
        <v>0</v>
      </c>
      <c r="J67" s="234">
        <f t="shared" si="1"/>
        <v>0</v>
      </c>
      <c r="K67" s="235">
        <f t="shared" si="2"/>
        <v>0</v>
      </c>
      <c r="L67" s="227">
        <v>0</v>
      </c>
      <c r="M67" s="228">
        <f t="shared" si="3"/>
        <v>0</v>
      </c>
      <c r="N67" s="229">
        <f t="shared" si="4"/>
        <v>0</v>
      </c>
      <c r="O67" s="221">
        <f t="shared" si="5"/>
        <v>4.9000000000000004</v>
      </c>
      <c r="P67" s="222">
        <f t="shared" si="6"/>
        <v>1</v>
      </c>
      <c r="Q67" s="223">
        <f t="shared" si="7"/>
        <v>1374.21</v>
      </c>
      <c r="R67" s="257" t="str">
        <f t="shared" si="10"/>
        <v>SBC</v>
      </c>
    </row>
    <row r="68" spans="1:18" ht="36" x14ac:dyDescent="0.2">
      <c r="A68" s="14" t="s">
        <v>161</v>
      </c>
      <c r="B68" s="33" t="s">
        <v>162</v>
      </c>
      <c r="C68" s="16" t="s">
        <v>1638</v>
      </c>
      <c r="D68" s="39" t="s">
        <v>158</v>
      </c>
      <c r="E68" s="15" t="s">
        <v>73</v>
      </c>
      <c r="F68" s="17">
        <v>1</v>
      </c>
      <c r="G68" s="17">
        <v>165.84</v>
      </c>
      <c r="H68" s="18">
        <v>165.84</v>
      </c>
      <c r="I68" s="233">
        <v>0</v>
      </c>
      <c r="J68" s="234">
        <f t="shared" si="1"/>
        <v>0</v>
      </c>
      <c r="K68" s="235">
        <f t="shared" si="2"/>
        <v>0</v>
      </c>
      <c r="L68" s="227">
        <v>0</v>
      </c>
      <c r="M68" s="228">
        <f t="shared" si="3"/>
        <v>0</v>
      </c>
      <c r="N68" s="229">
        <f t="shared" si="4"/>
        <v>0</v>
      </c>
      <c r="O68" s="221">
        <f t="shared" si="5"/>
        <v>1</v>
      </c>
      <c r="P68" s="222">
        <f t="shared" si="6"/>
        <v>1</v>
      </c>
      <c r="Q68" s="223">
        <f t="shared" si="7"/>
        <v>165.84</v>
      </c>
      <c r="R68" s="257" t="str">
        <f t="shared" si="10"/>
        <v>ORSE</v>
      </c>
    </row>
    <row r="69" spans="1:18" ht="27" x14ac:dyDescent="0.2">
      <c r="A69" s="14" t="s">
        <v>163</v>
      </c>
      <c r="B69" s="33" t="s">
        <v>164</v>
      </c>
      <c r="C69" s="16" t="s">
        <v>165</v>
      </c>
      <c r="D69" s="39" t="s">
        <v>1666</v>
      </c>
      <c r="E69" s="15" t="s">
        <v>73</v>
      </c>
      <c r="F69" s="17">
        <v>1</v>
      </c>
      <c r="G69" s="17">
        <v>57293.84</v>
      </c>
      <c r="H69" s="18">
        <v>57293.84</v>
      </c>
      <c r="I69" s="233">
        <v>0</v>
      </c>
      <c r="J69" s="234">
        <f t="shared" si="1"/>
        <v>0</v>
      </c>
      <c r="K69" s="235">
        <f t="shared" si="2"/>
        <v>0</v>
      </c>
      <c r="L69" s="227">
        <v>0</v>
      </c>
      <c r="M69" s="228">
        <f t="shared" si="3"/>
        <v>0</v>
      </c>
      <c r="N69" s="229">
        <f t="shared" si="4"/>
        <v>0</v>
      </c>
      <c r="O69" s="221">
        <f t="shared" si="5"/>
        <v>1</v>
      </c>
      <c r="P69" s="222">
        <f t="shared" si="6"/>
        <v>1</v>
      </c>
      <c r="Q69" s="223">
        <f t="shared" si="7"/>
        <v>57293.84</v>
      </c>
      <c r="R69" s="257" t="str">
        <f t="shared" si="10"/>
        <v>COMPOSIÇÕES PRÓPRIAS</v>
      </c>
    </row>
    <row r="70" spans="1:18" x14ac:dyDescent="0.2">
      <c r="A70" s="14" t="s">
        <v>166</v>
      </c>
      <c r="B70" s="33" t="s">
        <v>157</v>
      </c>
      <c r="C70" s="16" t="s">
        <v>1639</v>
      </c>
      <c r="D70" s="39" t="s">
        <v>158</v>
      </c>
      <c r="E70" s="15" t="s">
        <v>73</v>
      </c>
      <c r="F70" s="17">
        <v>1</v>
      </c>
      <c r="G70" s="17">
        <v>1515.2</v>
      </c>
      <c r="H70" s="18">
        <v>1515.2</v>
      </c>
      <c r="I70" s="233">
        <v>0</v>
      </c>
      <c r="J70" s="234">
        <f t="shared" si="1"/>
        <v>0</v>
      </c>
      <c r="K70" s="235">
        <f t="shared" si="2"/>
        <v>0</v>
      </c>
      <c r="L70" s="227">
        <v>0</v>
      </c>
      <c r="M70" s="228">
        <f t="shared" si="3"/>
        <v>0</v>
      </c>
      <c r="N70" s="229">
        <f t="shared" si="4"/>
        <v>0</v>
      </c>
      <c r="O70" s="221">
        <f t="shared" si="5"/>
        <v>1</v>
      </c>
      <c r="P70" s="222">
        <f t="shared" si="6"/>
        <v>1</v>
      </c>
      <c r="Q70" s="223">
        <f t="shared" si="7"/>
        <v>1515.2</v>
      </c>
      <c r="R70" s="257" t="str">
        <f t="shared" si="10"/>
        <v>ORSE</v>
      </c>
    </row>
    <row r="71" spans="1:18" ht="48" x14ac:dyDescent="0.2">
      <c r="A71" s="14" t="s">
        <v>167</v>
      </c>
      <c r="B71" s="33" t="s">
        <v>168</v>
      </c>
      <c r="C71" s="16" t="s">
        <v>169</v>
      </c>
      <c r="D71" s="39" t="s">
        <v>13</v>
      </c>
      <c r="E71" s="15" t="s">
        <v>51</v>
      </c>
      <c r="F71" s="17">
        <v>26.46</v>
      </c>
      <c r="G71" s="17">
        <v>109.22</v>
      </c>
      <c r="H71" s="18">
        <v>2889.96</v>
      </c>
      <c r="I71" s="233">
        <v>0</v>
      </c>
      <c r="J71" s="234">
        <f t="shared" si="1"/>
        <v>0</v>
      </c>
      <c r="K71" s="235">
        <f t="shared" si="2"/>
        <v>0</v>
      </c>
      <c r="L71" s="227">
        <v>0</v>
      </c>
      <c r="M71" s="228">
        <f t="shared" si="3"/>
        <v>0</v>
      </c>
      <c r="N71" s="229">
        <f t="shared" si="4"/>
        <v>0</v>
      </c>
      <c r="O71" s="221">
        <f t="shared" si="5"/>
        <v>26.46</v>
      </c>
      <c r="P71" s="222">
        <f t="shared" si="6"/>
        <v>1</v>
      </c>
      <c r="Q71" s="223">
        <f t="shared" si="7"/>
        <v>2889.96</v>
      </c>
      <c r="R71" s="257" t="str">
        <f t="shared" si="10"/>
        <v>SINAPI</v>
      </c>
    </row>
    <row r="72" spans="1:18" ht="36" x14ac:dyDescent="0.2">
      <c r="A72" s="14" t="s">
        <v>170</v>
      </c>
      <c r="B72" s="33" t="s">
        <v>171</v>
      </c>
      <c r="C72" s="16" t="s">
        <v>172</v>
      </c>
      <c r="D72" s="39" t="s">
        <v>13</v>
      </c>
      <c r="E72" s="15" t="s">
        <v>51</v>
      </c>
      <c r="F72" s="17">
        <v>51.4</v>
      </c>
      <c r="G72" s="17">
        <v>22.16</v>
      </c>
      <c r="H72" s="18">
        <v>1139.02</v>
      </c>
      <c r="I72" s="233"/>
      <c r="J72" s="234">
        <f t="shared" si="1"/>
        <v>0</v>
      </c>
      <c r="K72" s="235">
        <f t="shared" si="2"/>
        <v>0</v>
      </c>
      <c r="L72" s="227">
        <v>0</v>
      </c>
      <c r="M72" s="228">
        <f t="shared" si="3"/>
        <v>0</v>
      </c>
      <c r="N72" s="229">
        <f t="shared" si="4"/>
        <v>0</v>
      </c>
      <c r="O72" s="221">
        <f t="shared" si="5"/>
        <v>51.4</v>
      </c>
      <c r="P72" s="222">
        <f t="shared" si="6"/>
        <v>1</v>
      </c>
      <c r="Q72" s="223">
        <f t="shared" si="7"/>
        <v>1139.02</v>
      </c>
      <c r="R72" s="257" t="str">
        <f t="shared" si="10"/>
        <v>SINAPI</v>
      </c>
    </row>
    <row r="73" spans="1:18" ht="48" x14ac:dyDescent="0.2">
      <c r="A73" s="14" t="s">
        <v>173</v>
      </c>
      <c r="B73" s="33" t="s">
        <v>174</v>
      </c>
      <c r="C73" s="16" t="s">
        <v>175</v>
      </c>
      <c r="D73" s="39" t="s">
        <v>13</v>
      </c>
      <c r="E73" s="15" t="s">
        <v>51</v>
      </c>
      <c r="F73" s="17">
        <v>4.9000000000000004</v>
      </c>
      <c r="G73" s="17">
        <v>38.21</v>
      </c>
      <c r="H73" s="18">
        <v>187.22</v>
      </c>
      <c r="I73" s="233">
        <v>0</v>
      </c>
      <c r="J73" s="234">
        <f t="shared" si="1"/>
        <v>0</v>
      </c>
      <c r="K73" s="235">
        <f t="shared" si="2"/>
        <v>0</v>
      </c>
      <c r="L73" s="227">
        <v>0</v>
      </c>
      <c r="M73" s="228">
        <f t="shared" si="3"/>
        <v>0</v>
      </c>
      <c r="N73" s="229">
        <f t="shared" si="4"/>
        <v>0</v>
      </c>
      <c r="O73" s="221">
        <f t="shared" si="5"/>
        <v>4.9000000000000004</v>
      </c>
      <c r="P73" s="222">
        <f t="shared" si="6"/>
        <v>1</v>
      </c>
      <c r="Q73" s="223">
        <f t="shared" si="7"/>
        <v>187.23</v>
      </c>
      <c r="R73" s="257" t="str">
        <f t="shared" si="10"/>
        <v>SINAPI</v>
      </c>
    </row>
    <row r="74" spans="1:18" ht="36" x14ac:dyDescent="0.2">
      <c r="A74" s="14" t="s">
        <v>176</v>
      </c>
      <c r="B74" s="33" t="s">
        <v>177</v>
      </c>
      <c r="C74" s="16" t="s">
        <v>178</v>
      </c>
      <c r="D74" s="39" t="s">
        <v>13</v>
      </c>
      <c r="E74" s="15" t="s">
        <v>51</v>
      </c>
      <c r="F74" s="17">
        <v>3.46</v>
      </c>
      <c r="G74" s="17">
        <v>31.34</v>
      </c>
      <c r="H74" s="18">
        <v>108.43</v>
      </c>
      <c r="I74" s="233">
        <v>0</v>
      </c>
      <c r="J74" s="234">
        <f t="shared" si="1"/>
        <v>0</v>
      </c>
      <c r="K74" s="235">
        <f t="shared" si="2"/>
        <v>0</v>
      </c>
      <c r="L74" s="227">
        <v>0</v>
      </c>
      <c r="M74" s="228">
        <f t="shared" si="3"/>
        <v>0</v>
      </c>
      <c r="N74" s="229">
        <f t="shared" si="4"/>
        <v>0</v>
      </c>
      <c r="O74" s="221">
        <f t="shared" si="5"/>
        <v>3.46</v>
      </c>
      <c r="P74" s="222">
        <f t="shared" si="6"/>
        <v>1</v>
      </c>
      <c r="Q74" s="223">
        <f t="shared" si="7"/>
        <v>108.44</v>
      </c>
      <c r="R74" s="257" t="str">
        <f t="shared" si="10"/>
        <v>SINAPI</v>
      </c>
    </row>
    <row r="75" spans="1:18" ht="24" x14ac:dyDescent="0.2">
      <c r="A75" s="14" t="s">
        <v>179</v>
      </c>
      <c r="B75" s="33" t="s">
        <v>180</v>
      </c>
      <c r="C75" s="16" t="s">
        <v>181</v>
      </c>
      <c r="D75" s="39" t="s">
        <v>13</v>
      </c>
      <c r="E75" s="15" t="s">
        <v>69</v>
      </c>
      <c r="F75" s="17">
        <v>1.02</v>
      </c>
      <c r="G75" s="17">
        <v>51.89</v>
      </c>
      <c r="H75" s="18">
        <v>52.92</v>
      </c>
      <c r="I75" s="233">
        <v>0</v>
      </c>
      <c r="J75" s="234">
        <f t="shared" si="1"/>
        <v>0</v>
      </c>
      <c r="K75" s="235">
        <f t="shared" si="2"/>
        <v>0</v>
      </c>
      <c r="L75" s="227">
        <v>0</v>
      </c>
      <c r="M75" s="228">
        <f t="shared" si="3"/>
        <v>0</v>
      </c>
      <c r="N75" s="229">
        <f t="shared" si="4"/>
        <v>0</v>
      </c>
      <c r="O75" s="221">
        <f t="shared" si="5"/>
        <v>1.02</v>
      </c>
      <c r="P75" s="222">
        <f t="shared" si="6"/>
        <v>1</v>
      </c>
      <c r="Q75" s="223">
        <f t="shared" si="7"/>
        <v>52.93</v>
      </c>
      <c r="R75" s="257" t="str">
        <f t="shared" si="10"/>
        <v>SINAPI</v>
      </c>
    </row>
    <row r="76" spans="1:18" ht="60" x14ac:dyDescent="0.2">
      <c r="A76" s="14" t="s">
        <v>182</v>
      </c>
      <c r="B76" s="33" t="s">
        <v>183</v>
      </c>
      <c r="C76" s="16" t="s">
        <v>184</v>
      </c>
      <c r="D76" s="39" t="s">
        <v>13</v>
      </c>
      <c r="E76" s="15" t="s">
        <v>69</v>
      </c>
      <c r="F76" s="17">
        <v>0.28999999999999998</v>
      </c>
      <c r="G76" s="17">
        <v>1336.74</v>
      </c>
      <c r="H76" s="18">
        <v>387.65</v>
      </c>
      <c r="I76" s="233">
        <v>0</v>
      </c>
      <c r="J76" s="234">
        <f t="shared" si="1"/>
        <v>0</v>
      </c>
      <c r="K76" s="235">
        <f t="shared" si="2"/>
        <v>0</v>
      </c>
      <c r="L76" s="227">
        <v>0</v>
      </c>
      <c r="M76" s="228">
        <f t="shared" si="3"/>
        <v>0</v>
      </c>
      <c r="N76" s="229">
        <f t="shared" si="4"/>
        <v>0</v>
      </c>
      <c r="O76" s="221">
        <f t="shared" si="5"/>
        <v>0.28999999999999998</v>
      </c>
      <c r="P76" s="222">
        <f t="shared" si="6"/>
        <v>1</v>
      </c>
      <c r="Q76" s="223">
        <f t="shared" si="7"/>
        <v>387.65</v>
      </c>
      <c r="R76" s="257" t="str">
        <f t="shared" si="10"/>
        <v>SINAPI</v>
      </c>
    </row>
    <row r="77" spans="1:18" x14ac:dyDescent="0.2">
      <c r="A77" s="9" t="s">
        <v>185</v>
      </c>
      <c r="B77" s="32"/>
      <c r="C77" s="10" t="s">
        <v>186</v>
      </c>
      <c r="D77" s="38" t="s">
        <v>1631</v>
      </c>
      <c r="E77" s="11" t="s">
        <v>1631</v>
      </c>
      <c r="F77" s="12"/>
      <c r="G77" s="12"/>
      <c r="H77" s="13">
        <v>27896.560000000001</v>
      </c>
      <c r="I77" s="233"/>
      <c r="J77" s="234"/>
      <c r="K77" s="235"/>
      <c r="L77" s="227"/>
      <c r="M77" s="228"/>
      <c r="N77" s="229"/>
      <c r="O77" s="221">
        <f t="shared" si="5"/>
        <v>0</v>
      </c>
      <c r="P77" s="222" t="e">
        <f t="shared" si="6"/>
        <v>#DIV/0!</v>
      </c>
      <c r="Q77" s="223">
        <f t="shared" si="7"/>
        <v>0</v>
      </c>
      <c r="R77" s="257" t="str">
        <f t="shared" si="10"/>
        <v/>
      </c>
    </row>
    <row r="78" spans="1:18" ht="60" x14ac:dyDescent="0.2">
      <c r="A78" s="236" t="s">
        <v>187</v>
      </c>
      <c r="B78" s="237" t="s">
        <v>188</v>
      </c>
      <c r="C78" s="238" t="s">
        <v>189</v>
      </c>
      <c r="D78" s="237" t="s">
        <v>13</v>
      </c>
      <c r="E78" s="239" t="s">
        <v>73</v>
      </c>
      <c r="F78" s="240">
        <v>7</v>
      </c>
      <c r="G78" s="240">
        <v>1023.87</v>
      </c>
      <c r="H78" s="18">
        <v>7167.09</v>
      </c>
      <c r="I78" s="233">
        <v>0</v>
      </c>
      <c r="J78" s="234">
        <f t="shared" si="1"/>
        <v>0</v>
      </c>
      <c r="K78" s="235">
        <f t="shared" si="2"/>
        <v>0</v>
      </c>
      <c r="L78" s="227">
        <v>0</v>
      </c>
      <c r="M78" s="228">
        <f t="shared" si="3"/>
        <v>0</v>
      </c>
      <c r="N78" s="229">
        <f t="shared" si="4"/>
        <v>0</v>
      </c>
      <c r="O78" s="221">
        <f t="shared" si="5"/>
        <v>7</v>
      </c>
      <c r="P78" s="222">
        <f t="shared" si="6"/>
        <v>1</v>
      </c>
      <c r="Q78" s="223">
        <f t="shared" si="7"/>
        <v>7167.09</v>
      </c>
      <c r="R78" s="257" t="str">
        <f t="shared" si="10"/>
        <v>SINAPI</v>
      </c>
    </row>
    <row r="79" spans="1:18" ht="72" x14ac:dyDescent="0.2">
      <c r="A79" s="236" t="s">
        <v>190</v>
      </c>
      <c r="B79" s="237" t="s">
        <v>191</v>
      </c>
      <c r="C79" s="238" t="s">
        <v>192</v>
      </c>
      <c r="D79" s="237" t="s">
        <v>13</v>
      </c>
      <c r="E79" s="239" t="s">
        <v>73</v>
      </c>
      <c r="F79" s="240">
        <v>5</v>
      </c>
      <c r="G79" s="240">
        <v>930.86</v>
      </c>
      <c r="H79" s="18">
        <v>4654.3</v>
      </c>
      <c r="I79" s="233">
        <v>0</v>
      </c>
      <c r="J79" s="234">
        <f t="shared" si="1"/>
        <v>0</v>
      </c>
      <c r="K79" s="235">
        <f t="shared" si="2"/>
        <v>0</v>
      </c>
      <c r="L79" s="227">
        <f>F79</f>
        <v>5</v>
      </c>
      <c r="M79" s="228">
        <f t="shared" si="3"/>
        <v>1</v>
      </c>
      <c r="N79" s="229">
        <f t="shared" si="4"/>
        <v>4654.3</v>
      </c>
      <c r="O79" s="221">
        <f t="shared" si="5"/>
        <v>0</v>
      </c>
      <c r="P79" s="222">
        <f t="shared" si="6"/>
        <v>0</v>
      </c>
      <c r="Q79" s="223">
        <f t="shared" si="7"/>
        <v>0</v>
      </c>
      <c r="R79" s="257" t="str">
        <f t="shared" si="10"/>
        <v>SINAPI</v>
      </c>
    </row>
    <row r="80" spans="1:18" ht="48" x14ac:dyDescent="0.2">
      <c r="A80" s="236" t="s">
        <v>193</v>
      </c>
      <c r="B80" s="237" t="s">
        <v>194</v>
      </c>
      <c r="C80" s="238" t="s">
        <v>195</v>
      </c>
      <c r="D80" s="237" t="s">
        <v>13</v>
      </c>
      <c r="E80" s="239" t="s">
        <v>73</v>
      </c>
      <c r="F80" s="240">
        <v>12</v>
      </c>
      <c r="G80" s="240">
        <v>138.30000000000001</v>
      </c>
      <c r="H80" s="18">
        <v>1659.6</v>
      </c>
      <c r="I80" s="233">
        <v>0</v>
      </c>
      <c r="J80" s="234">
        <f t="shared" si="1"/>
        <v>0</v>
      </c>
      <c r="K80" s="235">
        <f t="shared" si="2"/>
        <v>0</v>
      </c>
      <c r="L80" s="227">
        <v>0</v>
      </c>
      <c r="M80" s="228">
        <f t="shared" si="3"/>
        <v>0</v>
      </c>
      <c r="N80" s="229">
        <f t="shared" si="4"/>
        <v>0</v>
      </c>
      <c r="O80" s="221">
        <f t="shared" si="5"/>
        <v>12</v>
      </c>
      <c r="P80" s="222">
        <f t="shared" si="6"/>
        <v>1</v>
      </c>
      <c r="Q80" s="223">
        <f t="shared" si="7"/>
        <v>1659.6</v>
      </c>
      <c r="R80" s="257" t="str">
        <f t="shared" si="10"/>
        <v>SINAPI</v>
      </c>
    </row>
    <row r="81" spans="1:18" ht="24" x14ac:dyDescent="0.2">
      <c r="A81" s="236" t="s">
        <v>196</v>
      </c>
      <c r="B81" s="237" t="s">
        <v>197</v>
      </c>
      <c r="C81" s="238" t="s">
        <v>198</v>
      </c>
      <c r="D81" s="237" t="s">
        <v>13</v>
      </c>
      <c r="E81" s="239" t="s">
        <v>73</v>
      </c>
      <c r="F81" s="240">
        <v>1</v>
      </c>
      <c r="G81" s="240">
        <v>1510</v>
      </c>
      <c r="H81" s="18">
        <v>1510</v>
      </c>
      <c r="I81" s="233">
        <v>0</v>
      </c>
      <c r="J81" s="234">
        <f t="shared" si="1"/>
        <v>0</v>
      </c>
      <c r="K81" s="235">
        <f t="shared" si="2"/>
        <v>0</v>
      </c>
      <c r="L81" s="227">
        <v>0</v>
      </c>
      <c r="M81" s="228">
        <f t="shared" si="3"/>
        <v>0</v>
      </c>
      <c r="N81" s="229">
        <f t="shared" si="4"/>
        <v>0</v>
      </c>
      <c r="O81" s="221">
        <f t="shared" si="5"/>
        <v>1</v>
      </c>
      <c r="P81" s="222">
        <f t="shared" si="6"/>
        <v>1</v>
      </c>
      <c r="Q81" s="223">
        <f t="shared" si="7"/>
        <v>1510</v>
      </c>
      <c r="R81" s="257" t="str">
        <f t="shared" ref="R81:R110" si="11">UPPER(D81)</f>
        <v>SINAPI</v>
      </c>
    </row>
    <row r="82" spans="1:18" ht="60" x14ac:dyDescent="0.2">
      <c r="A82" s="236" t="s">
        <v>199</v>
      </c>
      <c r="B82" s="237" t="s">
        <v>200</v>
      </c>
      <c r="C82" s="238" t="s">
        <v>1640</v>
      </c>
      <c r="D82" s="237" t="s">
        <v>1666</v>
      </c>
      <c r="E82" s="239" t="s">
        <v>73</v>
      </c>
      <c r="F82" s="240">
        <v>1</v>
      </c>
      <c r="G82" s="240">
        <v>10849.34</v>
      </c>
      <c r="H82" s="18">
        <v>10849.34</v>
      </c>
      <c r="I82" s="233">
        <v>0</v>
      </c>
      <c r="J82" s="234">
        <f t="shared" ref="J82:J143" si="12">(I82/F82-1)+100%</f>
        <v>0</v>
      </c>
      <c r="K82" s="235">
        <f t="shared" ref="K82:K143" si="13">ROUND(I82*G82,2)</f>
        <v>0</v>
      </c>
      <c r="L82" s="227">
        <v>0</v>
      </c>
      <c r="M82" s="228">
        <f t="shared" ref="M82:M143" si="14">(L82/F82-1)+100%</f>
        <v>0</v>
      </c>
      <c r="N82" s="229">
        <f t="shared" ref="N82:N143" si="15">ROUND(L82*G82,2)</f>
        <v>0</v>
      </c>
      <c r="O82" s="221">
        <f t="shared" ref="O82:O143" si="16">F82-L82</f>
        <v>1</v>
      </c>
      <c r="P82" s="222">
        <f t="shared" ref="P82:P143" si="17">(O82/F82-1)+100%</f>
        <v>1</v>
      </c>
      <c r="Q82" s="223">
        <f t="shared" ref="Q82:Q143" si="18">ROUND(O82*G82,2)</f>
        <v>10849.34</v>
      </c>
      <c r="R82" s="257" t="str">
        <f t="shared" si="11"/>
        <v>COMPOSIÇÕES PRÓPRIAS</v>
      </c>
    </row>
    <row r="83" spans="1:18" ht="27" x14ac:dyDescent="0.2">
      <c r="A83" s="236" t="s">
        <v>201</v>
      </c>
      <c r="B83" s="237" t="s">
        <v>202</v>
      </c>
      <c r="C83" s="238" t="s">
        <v>203</v>
      </c>
      <c r="D83" s="237" t="s">
        <v>1666</v>
      </c>
      <c r="E83" s="239" t="s">
        <v>780</v>
      </c>
      <c r="F83" s="240">
        <v>14.4</v>
      </c>
      <c r="G83" s="240">
        <v>109.83</v>
      </c>
      <c r="H83" s="18">
        <v>1581.55</v>
      </c>
      <c r="I83" s="233">
        <v>0</v>
      </c>
      <c r="J83" s="234">
        <f t="shared" si="12"/>
        <v>0</v>
      </c>
      <c r="K83" s="235">
        <f t="shared" si="13"/>
        <v>0</v>
      </c>
      <c r="L83" s="227">
        <v>0</v>
      </c>
      <c r="M83" s="228">
        <f t="shared" si="14"/>
        <v>0</v>
      </c>
      <c r="N83" s="229">
        <f t="shared" si="15"/>
        <v>0</v>
      </c>
      <c r="O83" s="221">
        <f t="shared" si="16"/>
        <v>14.4</v>
      </c>
      <c r="P83" s="222">
        <f t="shared" si="17"/>
        <v>1</v>
      </c>
      <c r="Q83" s="223">
        <f t="shared" si="18"/>
        <v>1581.55</v>
      </c>
      <c r="R83" s="257" t="str">
        <f t="shared" si="11"/>
        <v>COMPOSIÇÕES PRÓPRIAS</v>
      </c>
    </row>
    <row r="84" spans="1:18" ht="24" x14ac:dyDescent="0.2">
      <c r="A84" s="236" t="s">
        <v>204</v>
      </c>
      <c r="B84" s="237" t="s">
        <v>205</v>
      </c>
      <c r="C84" s="238" t="s">
        <v>1641</v>
      </c>
      <c r="D84" s="237" t="s">
        <v>22</v>
      </c>
      <c r="E84" s="239" t="s">
        <v>51</v>
      </c>
      <c r="F84" s="240">
        <v>2.21</v>
      </c>
      <c r="G84" s="240">
        <v>214.79</v>
      </c>
      <c r="H84" s="18">
        <v>474.68</v>
      </c>
      <c r="I84" s="233">
        <v>0</v>
      </c>
      <c r="J84" s="234">
        <f t="shared" si="12"/>
        <v>0</v>
      </c>
      <c r="K84" s="235">
        <f t="shared" si="13"/>
        <v>0</v>
      </c>
      <c r="L84" s="227">
        <v>0</v>
      </c>
      <c r="M84" s="228">
        <f t="shared" si="14"/>
        <v>0</v>
      </c>
      <c r="N84" s="229">
        <f t="shared" si="15"/>
        <v>0</v>
      </c>
      <c r="O84" s="221">
        <f t="shared" si="16"/>
        <v>2.21</v>
      </c>
      <c r="P84" s="222">
        <f t="shared" si="17"/>
        <v>1</v>
      </c>
      <c r="Q84" s="223">
        <f t="shared" si="18"/>
        <v>474.69</v>
      </c>
      <c r="R84" s="257" t="str">
        <f t="shared" si="11"/>
        <v>SBC</v>
      </c>
    </row>
    <row r="85" spans="1:18" x14ac:dyDescent="0.2">
      <c r="A85" s="241" t="s">
        <v>206</v>
      </c>
      <c r="B85" s="242"/>
      <c r="C85" s="243" t="s">
        <v>207</v>
      </c>
      <c r="D85" s="242" t="s">
        <v>1631</v>
      </c>
      <c r="E85" s="244" t="s">
        <v>1631</v>
      </c>
      <c r="F85" s="245"/>
      <c r="G85" s="245"/>
      <c r="H85" s="13">
        <v>28552.45</v>
      </c>
      <c r="I85" s="233"/>
      <c r="J85" s="234"/>
      <c r="K85" s="235"/>
      <c r="L85" s="227"/>
      <c r="M85" s="228"/>
      <c r="N85" s="229"/>
      <c r="O85" s="221"/>
      <c r="P85" s="222"/>
      <c r="Q85" s="223"/>
      <c r="R85" s="257" t="str">
        <f t="shared" si="11"/>
        <v/>
      </c>
    </row>
    <row r="86" spans="1:18" x14ac:dyDescent="0.2">
      <c r="A86" s="241" t="s">
        <v>208</v>
      </c>
      <c r="B86" s="242"/>
      <c r="C86" s="243" t="s">
        <v>209</v>
      </c>
      <c r="D86" s="242" t="s">
        <v>1631</v>
      </c>
      <c r="E86" s="244" t="s">
        <v>1631</v>
      </c>
      <c r="F86" s="245"/>
      <c r="G86" s="245"/>
      <c r="H86" s="13">
        <v>18519.560000000001</v>
      </c>
      <c r="I86" s="233"/>
      <c r="J86" s="234"/>
      <c r="K86" s="235"/>
      <c r="L86" s="227"/>
      <c r="M86" s="228"/>
      <c r="N86" s="229"/>
      <c r="O86" s="221"/>
      <c r="P86" s="222"/>
      <c r="Q86" s="223"/>
      <c r="R86" s="257" t="str">
        <f t="shared" si="11"/>
        <v/>
      </c>
    </row>
    <row r="87" spans="1:18" ht="48" x14ac:dyDescent="0.2">
      <c r="A87" s="236" t="s">
        <v>210</v>
      </c>
      <c r="B87" s="237" t="s">
        <v>211</v>
      </c>
      <c r="C87" s="238" t="s">
        <v>212</v>
      </c>
      <c r="D87" s="237" t="s">
        <v>13</v>
      </c>
      <c r="E87" s="239" t="s">
        <v>73</v>
      </c>
      <c r="F87" s="240">
        <v>24</v>
      </c>
      <c r="G87" s="240">
        <v>170.37</v>
      </c>
      <c r="H87" s="18">
        <v>4088.88</v>
      </c>
      <c r="I87" s="233">
        <v>0</v>
      </c>
      <c r="J87" s="234">
        <f t="shared" si="12"/>
        <v>0</v>
      </c>
      <c r="K87" s="235">
        <f t="shared" si="13"/>
        <v>0</v>
      </c>
      <c r="L87" s="227">
        <v>0</v>
      </c>
      <c r="M87" s="228">
        <f t="shared" si="14"/>
        <v>0</v>
      </c>
      <c r="N87" s="229">
        <f t="shared" si="15"/>
        <v>0</v>
      </c>
      <c r="O87" s="221">
        <f t="shared" si="16"/>
        <v>24</v>
      </c>
      <c r="P87" s="222">
        <f t="shared" si="17"/>
        <v>1</v>
      </c>
      <c r="Q87" s="223">
        <f t="shared" si="18"/>
        <v>4088.88</v>
      </c>
      <c r="R87" s="257" t="str">
        <f t="shared" si="11"/>
        <v>SINAPI</v>
      </c>
    </row>
    <row r="88" spans="1:18" ht="48" x14ac:dyDescent="0.2">
      <c r="A88" s="236" t="s">
        <v>213</v>
      </c>
      <c r="B88" s="237" t="s">
        <v>214</v>
      </c>
      <c r="C88" s="238" t="s">
        <v>215</v>
      </c>
      <c r="D88" s="237" t="s">
        <v>13</v>
      </c>
      <c r="E88" s="239" t="s">
        <v>73</v>
      </c>
      <c r="F88" s="240">
        <v>9</v>
      </c>
      <c r="G88" s="240">
        <v>155.19</v>
      </c>
      <c r="H88" s="18">
        <v>1396.71</v>
      </c>
      <c r="I88" s="233">
        <v>0</v>
      </c>
      <c r="J88" s="234">
        <f t="shared" si="12"/>
        <v>0</v>
      </c>
      <c r="K88" s="235">
        <f t="shared" si="13"/>
        <v>0</v>
      </c>
      <c r="L88" s="227">
        <v>0</v>
      </c>
      <c r="M88" s="228">
        <f t="shared" si="14"/>
        <v>0</v>
      </c>
      <c r="N88" s="229">
        <f t="shared" si="15"/>
        <v>0</v>
      </c>
      <c r="O88" s="221">
        <f t="shared" si="16"/>
        <v>9</v>
      </c>
      <c r="P88" s="222">
        <f t="shared" si="17"/>
        <v>1</v>
      </c>
      <c r="Q88" s="223">
        <f t="shared" si="18"/>
        <v>1396.71</v>
      </c>
      <c r="R88" s="257" t="str">
        <f t="shared" si="11"/>
        <v>SINAPI</v>
      </c>
    </row>
    <row r="89" spans="1:18" ht="48" x14ac:dyDescent="0.2">
      <c r="A89" s="236" t="s">
        <v>216</v>
      </c>
      <c r="B89" s="237" t="s">
        <v>217</v>
      </c>
      <c r="C89" s="238" t="s">
        <v>1642</v>
      </c>
      <c r="D89" s="237" t="s">
        <v>1666</v>
      </c>
      <c r="E89" s="239" t="s">
        <v>73</v>
      </c>
      <c r="F89" s="240">
        <v>18</v>
      </c>
      <c r="G89" s="240">
        <v>207.88</v>
      </c>
      <c r="H89" s="18">
        <v>3741.84</v>
      </c>
      <c r="I89" s="233">
        <v>0</v>
      </c>
      <c r="J89" s="234">
        <f t="shared" si="12"/>
        <v>0</v>
      </c>
      <c r="K89" s="235">
        <f t="shared" si="13"/>
        <v>0</v>
      </c>
      <c r="L89" s="227">
        <v>0</v>
      </c>
      <c r="M89" s="228">
        <f t="shared" si="14"/>
        <v>0</v>
      </c>
      <c r="N89" s="229">
        <f t="shared" si="15"/>
        <v>0</v>
      </c>
      <c r="O89" s="221">
        <f t="shared" si="16"/>
        <v>18</v>
      </c>
      <c r="P89" s="222">
        <f t="shared" si="17"/>
        <v>1</v>
      </c>
      <c r="Q89" s="223">
        <f t="shared" si="18"/>
        <v>3741.84</v>
      </c>
      <c r="R89" s="257" t="str">
        <f t="shared" si="11"/>
        <v>COMPOSIÇÕES PRÓPRIAS</v>
      </c>
    </row>
    <row r="90" spans="1:18" ht="48" x14ac:dyDescent="0.2">
      <c r="A90" s="236" t="s">
        <v>219</v>
      </c>
      <c r="B90" s="237" t="s">
        <v>220</v>
      </c>
      <c r="C90" s="238" t="s">
        <v>1643</v>
      </c>
      <c r="D90" s="237" t="s">
        <v>1666</v>
      </c>
      <c r="E90" s="239" t="s">
        <v>73</v>
      </c>
      <c r="F90" s="240">
        <v>17</v>
      </c>
      <c r="G90" s="240">
        <v>54.45</v>
      </c>
      <c r="H90" s="18">
        <v>925.65</v>
      </c>
      <c r="I90" s="233"/>
      <c r="J90" s="234">
        <f t="shared" si="12"/>
        <v>0</v>
      </c>
      <c r="K90" s="235">
        <f t="shared" si="13"/>
        <v>0</v>
      </c>
      <c r="L90" s="227">
        <v>0</v>
      </c>
      <c r="M90" s="228">
        <f t="shared" si="14"/>
        <v>0</v>
      </c>
      <c r="N90" s="229">
        <f t="shared" si="15"/>
        <v>0</v>
      </c>
      <c r="O90" s="221">
        <f t="shared" si="16"/>
        <v>17</v>
      </c>
      <c r="P90" s="222">
        <f t="shared" si="17"/>
        <v>1</v>
      </c>
      <c r="Q90" s="223">
        <f t="shared" si="18"/>
        <v>925.65</v>
      </c>
      <c r="R90" s="257" t="str">
        <f t="shared" si="11"/>
        <v>COMPOSIÇÕES PRÓPRIAS</v>
      </c>
    </row>
    <row r="91" spans="1:18" ht="36" x14ac:dyDescent="0.2">
      <c r="A91" s="236" t="s">
        <v>221</v>
      </c>
      <c r="B91" s="237" t="s">
        <v>222</v>
      </c>
      <c r="C91" s="238" t="s">
        <v>1644</v>
      </c>
      <c r="D91" s="237" t="s">
        <v>158</v>
      </c>
      <c r="E91" s="239" t="s">
        <v>73</v>
      </c>
      <c r="F91" s="240">
        <v>12</v>
      </c>
      <c r="G91" s="240">
        <v>30.86</v>
      </c>
      <c r="H91" s="18">
        <v>370.32</v>
      </c>
      <c r="I91" s="233">
        <v>0</v>
      </c>
      <c r="J91" s="234">
        <f t="shared" si="12"/>
        <v>0</v>
      </c>
      <c r="K91" s="235">
        <f t="shared" si="13"/>
        <v>0</v>
      </c>
      <c r="L91" s="227">
        <v>0</v>
      </c>
      <c r="M91" s="228">
        <f t="shared" si="14"/>
        <v>0</v>
      </c>
      <c r="N91" s="229">
        <f t="shared" si="15"/>
        <v>0</v>
      </c>
      <c r="O91" s="221">
        <f t="shared" si="16"/>
        <v>12</v>
      </c>
      <c r="P91" s="222">
        <f t="shared" si="17"/>
        <v>1</v>
      </c>
      <c r="Q91" s="223">
        <f t="shared" si="18"/>
        <v>370.32</v>
      </c>
      <c r="R91" s="257" t="str">
        <f t="shared" si="11"/>
        <v>ORSE</v>
      </c>
    </row>
    <row r="92" spans="1:18" ht="36" x14ac:dyDescent="0.2">
      <c r="A92" s="236" t="s">
        <v>223</v>
      </c>
      <c r="B92" s="237" t="s">
        <v>224</v>
      </c>
      <c r="C92" s="238" t="s">
        <v>225</v>
      </c>
      <c r="D92" s="237" t="s">
        <v>13</v>
      </c>
      <c r="E92" s="239" t="s">
        <v>73</v>
      </c>
      <c r="F92" s="240">
        <v>6</v>
      </c>
      <c r="G92" s="240">
        <v>26.14</v>
      </c>
      <c r="H92" s="18">
        <v>156.84</v>
      </c>
      <c r="I92" s="233"/>
      <c r="J92" s="234">
        <f t="shared" si="12"/>
        <v>0</v>
      </c>
      <c r="K92" s="235">
        <f t="shared" si="13"/>
        <v>0</v>
      </c>
      <c r="L92" s="227">
        <v>0</v>
      </c>
      <c r="M92" s="228">
        <f t="shared" si="14"/>
        <v>0</v>
      </c>
      <c r="N92" s="229">
        <f t="shared" si="15"/>
        <v>0</v>
      </c>
      <c r="O92" s="221">
        <f t="shared" si="16"/>
        <v>6</v>
      </c>
      <c r="P92" s="222">
        <f t="shared" si="17"/>
        <v>1</v>
      </c>
      <c r="Q92" s="223">
        <f t="shared" si="18"/>
        <v>156.84</v>
      </c>
      <c r="R92" s="257" t="str">
        <f t="shared" si="11"/>
        <v>SINAPI</v>
      </c>
    </row>
    <row r="93" spans="1:18" ht="48" x14ac:dyDescent="0.2">
      <c r="A93" s="236" t="s">
        <v>226</v>
      </c>
      <c r="B93" s="237" t="s">
        <v>227</v>
      </c>
      <c r="C93" s="238" t="s">
        <v>228</v>
      </c>
      <c r="D93" s="237" t="s">
        <v>13</v>
      </c>
      <c r="E93" s="239" t="s">
        <v>73</v>
      </c>
      <c r="F93" s="240">
        <v>2</v>
      </c>
      <c r="G93" s="240">
        <v>3919.66</v>
      </c>
      <c r="H93" s="18">
        <v>7839.32</v>
      </c>
      <c r="I93" s="233">
        <v>0</v>
      </c>
      <c r="J93" s="234">
        <f t="shared" si="12"/>
        <v>0</v>
      </c>
      <c r="K93" s="235">
        <f t="shared" si="13"/>
        <v>0</v>
      </c>
      <c r="L93" s="227">
        <v>0</v>
      </c>
      <c r="M93" s="228">
        <f t="shared" si="14"/>
        <v>0</v>
      </c>
      <c r="N93" s="229">
        <f t="shared" si="15"/>
        <v>0</v>
      </c>
      <c r="O93" s="221">
        <f t="shared" si="16"/>
        <v>2</v>
      </c>
      <c r="P93" s="222">
        <f t="shared" si="17"/>
        <v>1</v>
      </c>
      <c r="Q93" s="223">
        <f t="shared" si="18"/>
        <v>7839.32</v>
      </c>
      <c r="R93" s="257" t="str">
        <f t="shared" si="11"/>
        <v>SINAPI</v>
      </c>
    </row>
    <row r="94" spans="1:18" x14ac:dyDescent="0.2">
      <c r="A94" s="241" t="s">
        <v>229</v>
      </c>
      <c r="B94" s="242"/>
      <c r="C94" s="243" t="s">
        <v>230</v>
      </c>
      <c r="D94" s="242" t="s">
        <v>1631</v>
      </c>
      <c r="E94" s="244" t="s">
        <v>1631</v>
      </c>
      <c r="F94" s="245"/>
      <c r="G94" s="245"/>
      <c r="H94" s="13">
        <v>10032.89</v>
      </c>
      <c r="I94" s="233"/>
      <c r="J94" s="234"/>
      <c r="K94" s="235"/>
      <c r="L94" s="227"/>
      <c r="M94" s="228"/>
      <c r="N94" s="229"/>
      <c r="O94" s="221"/>
      <c r="P94" s="222"/>
      <c r="Q94" s="223"/>
      <c r="R94" s="257" t="str">
        <f t="shared" si="11"/>
        <v/>
      </c>
    </row>
    <row r="95" spans="1:18" ht="27" x14ac:dyDescent="0.2">
      <c r="A95" s="236" t="s">
        <v>231</v>
      </c>
      <c r="B95" s="237" t="s">
        <v>232</v>
      </c>
      <c r="C95" s="238" t="s">
        <v>1645</v>
      </c>
      <c r="D95" s="237" t="s">
        <v>1666</v>
      </c>
      <c r="E95" s="239" t="s">
        <v>73</v>
      </c>
      <c r="F95" s="240">
        <v>1</v>
      </c>
      <c r="G95" s="240">
        <v>10032.89</v>
      </c>
      <c r="H95" s="18">
        <v>10032.89</v>
      </c>
      <c r="I95" s="233"/>
      <c r="J95" s="234">
        <f t="shared" si="12"/>
        <v>0</v>
      </c>
      <c r="K95" s="235">
        <f t="shared" si="13"/>
        <v>0</v>
      </c>
      <c r="L95" s="227">
        <v>1</v>
      </c>
      <c r="M95" s="228">
        <f t="shared" si="14"/>
        <v>1</v>
      </c>
      <c r="N95" s="229">
        <f t="shared" si="15"/>
        <v>10032.89</v>
      </c>
      <c r="O95" s="221">
        <f t="shared" si="16"/>
        <v>0</v>
      </c>
      <c r="P95" s="222">
        <f t="shared" si="17"/>
        <v>0</v>
      </c>
      <c r="Q95" s="223">
        <f t="shared" si="18"/>
        <v>0</v>
      </c>
      <c r="R95" s="257" t="str">
        <f t="shared" si="11"/>
        <v>COMPOSIÇÕES PRÓPRIAS</v>
      </c>
    </row>
    <row r="96" spans="1:18" x14ac:dyDescent="0.2">
      <c r="A96" s="241" t="s">
        <v>233</v>
      </c>
      <c r="B96" s="242"/>
      <c r="C96" s="243" t="s">
        <v>234</v>
      </c>
      <c r="D96" s="242" t="s">
        <v>1631</v>
      </c>
      <c r="E96" s="244" t="s">
        <v>1631</v>
      </c>
      <c r="F96" s="245"/>
      <c r="G96" s="245"/>
      <c r="H96" s="13">
        <v>4471.42</v>
      </c>
      <c r="I96" s="233"/>
      <c r="J96" s="234"/>
      <c r="K96" s="235"/>
      <c r="L96" s="227"/>
      <c r="M96" s="228"/>
      <c r="N96" s="229"/>
      <c r="O96" s="221"/>
      <c r="P96" s="222"/>
      <c r="Q96" s="223"/>
      <c r="R96" s="257" t="str">
        <f t="shared" si="11"/>
        <v/>
      </c>
    </row>
    <row r="97" spans="1:18" ht="48" x14ac:dyDescent="0.2">
      <c r="A97" s="236" t="s">
        <v>235</v>
      </c>
      <c r="B97" s="237" t="s">
        <v>236</v>
      </c>
      <c r="C97" s="238" t="s">
        <v>237</v>
      </c>
      <c r="D97" s="237" t="s">
        <v>13</v>
      </c>
      <c r="E97" s="239" t="s">
        <v>73</v>
      </c>
      <c r="F97" s="240">
        <v>2</v>
      </c>
      <c r="G97" s="240">
        <v>697.39</v>
      </c>
      <c r="H97" s="18">
        <v>1394.78</v>
      </c>
      <c r="I97" s="233">
        <v>0</v>
      </c>
      <c r="J97" s="234">
        <f t="shared" si="12"/>
        <v>0</v>
      </c>
      <c r="K97" s="235">
        <f t="shared" si="13"/>
        <v>0</v>
      </c>
      <c r="L97" s="227">
        <v>0</v>
      </c>
      <c r="M97" s="228">
        <f t="shared" si="14"/>
        <v>0</v>
      </c>
      <c r="N97" s="229">
        <f t="shared" si="15"/>
        <v>0</v>
      </c>
      <c r="O97" s="221">
        <f t="shared" si="16"/>
        <v>2</v>
      </c>
      <c r="P97" s="222">
        <f t="shared" si="17"/>
        <v>1</v>
      </c>
      <c r="Q97" s="223">
        <f t="shared" si="18"/>
        <v>1394.78</v>
      </c>
      <c r="R97" s="257" t="str">
        <f t="shared" si="11"/>
        <v>SINAPI</v>
      </c>
    </row>
    <row r="98" spans="1:18" ht="36" x14ac:dyDescent="0.2">
      <c r="A98" s="236" t="s">
        <v>238</v>
      </c>
      <c r="B98" s="237" t="s">
        <v>239</v>
      </c>
      <c r="C98" s="238" t="s">
        <v>240</v>
      </c>
      <c r="D98" s="237" t="s">
        <v>13</v>
      </c>
      <c r="E98" s="239" t="s">
        <v>73</v>
      </c>
      <c r="F98" s="240">
        <v>2</v>
      </c>
      <c r="G98" s="240">
        <v>274.48</v>
      </c>
      <c r="H98" s="18">
        <v>548.96</v>
      </c>
      <c r="I98" s="233">
        <v>0</v>
      </c>
      <c r="J98" s="234">
        <f t="shared" si="12"/>
        <v>0</v>
      </c>
      <c r="K98" s="235">
        <f t="shared" si="13"/>
        <v>0</v>
      </c>
      <c r="L98" s="227">
        <v>0</v>
      </c>
      <c r="M98" s="228">
        <f t="shared" si="14"/>
        <v>0</v>
      </c>
      <c r="N98" s="229">
        <f t="shared" si="15"/>
        <v>0</v>
      </c>
      <c r="O98" s="221">
        <f t="shared" si="16"/>
        <v>2</v>
      </c>
      <c r="P98" s="222">
        <f t="shared" si="17"/>
        <v>1</v>
      </c>
      <c r="Q98" s="223">
        <f t="shared" si="18"/>
        <v>548.96</v>
      </c>
      <c r="R98" s="257" t="str">
        <f t="shared" si="11"/>
        <v>SINAPI</v>
      </c>
    </row>
    <row r="99" spans="1:18" ht="72" x14ac:dyDescent="0.2">
      <c r="A99" s="236" t="s">
        <v>241</v>
      </c>
      <c r="B99" s="237" t="s">
        <v>242</v>
      </c>
      <c r="C99" s="238" t="s">
        <v>1665</v>
      </c>
      <c r="D99" s="237" t="s">
        <v>1666</v>
      </c>
      <c r="E99" s="239" t="s">
        <v>73</v>
      </c>
      <c r="F99" s="240">
        <v>4</v>
      </c>
      <c r="G99" s="240">
        <v>631.91999999999996</v>
      </c>
      <c r="H99" s="18">
        <v>2527.6799999999998</v>
      </c>
      <c r="I99" s="233">
        <v>0</v>
      </c>
      <c r="J99" s="234">
        <f t="shared" si="12"/>
        <v>0</v>
      </c>
      <c r="K99" s="235">
        <f t="shared" si="13"/>
        <v>0</v>
      </c>
      <c r="L99" s="227">
        <v>0</v>
      </c>
      <c r="M99" s="228">
        <f t="shared" si="14"/>
        <v>0</v>
      </c>
      <c r="N99" s="229">
        <f t="shared" si="15"/>
        <v>0</v>
      </c>
      <c r="O99" s="221">
        <f t="shared" si="16"/>
        <v>4</v>
      </c>
      <c r="P99" s="222">
        <f t="shared" si="17"/>
        <v>1</v>
      </c>
      <c r="Q99" s="223">
        <f t="shared" si="18"/>
        <v>2527.6799999999998</v>
      </c>
      <c r="R99" s="257" t="str">
        <f t="shared" si="11"/>
        <v>COMPOSIÇÕES PRÓPRIAS</v>
      </c>
    </row>
    <row r="100" spans="1:18" x14ac:dyDescent="0.2">
      <c r="A100" s="241" t="s">
        <v>244</v>
      </c>
      <c r="B100" s="242"/>
      <c r="C100" s="243" t="s">
        <v>245</v>
      </c>
      <c r="D100" s="242" t="s">
        <v>1631</v>
      </c>
      <c r="E100" s="244" t="s">
        <v>1631</v>
      </c>
      <c r="F100" s="245"/>
      <c r="G100" s="245"/>
      <c r="H100" s="13">
        <v>17976.509999999998</v>
      </c>
      <c r="I100" s="233"/>
      <c r="J100" s="234"/>
      <c r="K100" s="235"/>
      <c r="L100" s="227"/>
      <c r="M100" s="228"/>
      <c r="N100" s="229"/>
      <c r="O100" s="221">
        <f t="shared" si="16"/>
        <v>0</v>
      </c>
      <c r="P100" s="222" t="e">
        <f t="shared" si="17"/>
        <v>#DIV/0!</v>
      </c>
      <c r="Q100" s="223">
        <f t="shared" si="18"/>
        <v>0</v>
      </c>
      <c r="R100" s="257" t="str">
        <f t="shared" si="11"/>
        <v/>
      </c>
    </row>
    <row r="101" spans="1:18" ht="24" x14ac:dyDescent="0.2">
      <c r="A101" s="236" t="s">
        <v>246</v>
      </c>
      <c r="B101" s="237" t="s">
        <v>247</v>
      </c>
      <c r="C101" s="238" t="s">
        <v>248</v>
      </c>
      <c r="D101" s="237" t="s">
        <v>13</v>
      </c>
      <c r="E101" s="239" t="s">
        <v>65</v>
      </c>
      <c r="F101" s="240">
        <v>37.67</v>
      </c>
      <c r="G101" s="240">
        <v>135.79</v>
      </c>
      <c r="H101" s="18">
        <v>5115.2</v>
      </c>
      <c r="I101" s="233">
        <v>0</v>
      </c>
      <c r="J101" s="234">
        <f t="shared" si="12"/>
        <v>0</v>
      </c>
      <c r="K101" s="235">
        <f t="shared" si="13"/>
        <v>0</v>
      </c>
      <c r="L101" s="227">
        <v>0</v>
      </c>
      <c r="M101" s="228">
        <f t="shared" si="14"/>
        <v>0</v>
      </c>
      <c r="N101" s="229">
        <f t="shared" si="15"/>
        <v>0</v>
      </c>
      <c r="O101" s="221">
        <f t="shared" si="16"/>
        <v>37.67</v>
      </c>
      <c r="P101" s="222">
        <f t="shared" si="17"/>
        <v>1</v>
      </c>
      <c r="Q101" s="223">
        <f t="shared" si="18"/>
        <v>5115.21</v>
      </c>
      <c r="R101" s="257" t="str">
        <f t="shared" si="11"/>
        <v>SINAPI</v>
      </c>
    </row>
    <row r="102" spans="1:18" ht="36" x14ac:dyDescent="0.2">
      <c r="A102" s="236" t="s">
        <v>249</v>
      </c>
      <c r="B102" s="237" t="s">
        <v>250</v>
      </c>
      <c r="C102" s="238" t="s">
        <v>251</v>
      </c>
      <c r="D102" s="237" t="s">
        <v>13</v>
      </c>
      <c r="E102" s="239" t="s">
        <v>51</v>
      </c>
      <c r="F102" s="240">
        <v>124.55</v>
      </c>
      <c r="G102" s="240">
        <v>95.62</v>
      </c>
      <c r="H102" s="18">
        <v>11909.47</v>
      </c>
      <c r="I102" s="233">
        <v>0</v>
      </c>
      <c r="J102" s="234">
        <f t="shared" si="12"/>
        <v>0</v>
      </c>
      <c r="K102" s="235">
        <f t="shared" si="13"/>
        <v>0</v>
      </c>
      <c r="L102" s="227">
        <f>F102</f>
        <v>124.55</v>
      </c>
      <c r="M102" s="228">
        <f t="shared" si="14"/>
        <v>1</v>
      </c>
      <c r="N102" s="229">
        <f t="shared" si="15"/>
        <v>11909.47</v>
      </c>
      <c r="O102" s="221">
        <f t="shared" si="16"/>
        <v>0</v>
      </c>
      <c r="P102" s="222">
        <f t="shared" si="17"/>
        <v>0</v>
      </c>
      <c r="Q102" s="223">
        <f t="shared" si="18"/>
        <v>0</v>
      </c>
      <c r="R102" s="257" t="str">
        <f t="shared" si="11"/>
        <v>SINAPI</v>
      </c>
    </row>
    <row r="103" spans="1:18" ht="48" x14ac:dyDescent="0.2">
      <c r="A103" s="236" t="s">
        <v>252</v>
      </c>
      <c r="B103" s="237" t="s">
        <v>253</v>
      </c>
      <c r="C103" s="238" t="s">
        <v>254</v>
      </c>
      <c r="D103" s="237" t="s">
        <v>13</v>
      </c>
      <c r="E103" s="239" t="s">
        <v>51</v>
      </c>
      <c r="F103" s="240">
        <v>5.61</v>
      </c>
      <c r="G103" s="240">
        <v>169.67</v>
      </c>
      <c r="H103" s="18">
        <v>951.84</v>
      </c>
      <c r="I103" s="233">
        <v>0</v>
      </c>
      <c r="J103" s="234">
        <f t="shared" si="12"/>
        <v>0</v>
      </c>
      <c r="K103" s="235">
        <f t="shared" si="13"/>
        <v>0</v>
      </c>
      <c r="L103" s="227">
        <v>0</v>
      </c>
      <c r="M103" s="228">
        <f t="shared" si="14"/>
        <v>0</v>
      </c>
      <c r="N103" s="229">
        <f t="shared" si="15"/>
        <v>0</v>
      </c>
      <c r="O103" s="221">
        <f t="shared" si="16"/>
        <v>5.61</v>
      </c>
      <c r="P103" s="222">
        <f t="shared" si="17"/>
        <v>1</v>
      </c>
      <c r="Q103" s="223">
        <f t="shared" si="18"/>
        <v>951.85</v>
      </c>
      <c r="R103" s="257" t="str">
        <f t="shared" si="11"/>
        <v>SINAPI</v>
      </c>
    </row>
    <row r="104" spans="1:18" x14ac:dyDescent="0.2">
      <c r="A104" s="241" t="s">
        <v>255</v>
      </c>
      <c r="B104" s="242"/>
      <c r="C104" s="243" t="s">
        <v>256</v>
      </c>
      <c r="D104" s="242" t="s">
        <v>1631</v>
      </c>
      <c r="E104" s="244" t="s">
        <v>1631</v>
      </c>
      <c r="F104" s="245"/>
      <c r="G104" s="245"/>
      <c r="H104" s="13">
        <v>14214.51</v>
      </c>
      <c r="I104" s="233"/>
      <c r="J104" s="234"/>
      <c r="K104" s="235"/>
      <c r="L104" s="227"/>
      <c r="M104" s="228"/>
      <c r="N104" s="229"/>
      <c r="O104" s="221"/>
      <c r="P104" s="222"/>
      <c r="Q104" s="223"/>
      <c r="R104" s="257" t="str">
        <f t="shared" si="11"/>
        <v/>
      </c>
    </row>
    <row r="105" spans="1:18" x14ac:dyDescent="0.2">
      <c r="A105" s="236" t="s">
        <v>257</v>
      </c>
      <c r="B105" s="237" t="s">
        <v>258</v>
      </c>
      <c r="C105" s="238" t="s">
        <v>259</v>
      </c>
      <c r="D105" s="237" t="s">
        <v>22</v>
      </c>
      <c r="E105" s="239" t="s">
        <v>51</v>
      </c>
      <c r="F105" s="240">
        <v>713.33</v>
      </c>
      <c r="G105" s="240">
        <v>3.38</v>
      </c>
      <c r="H105" s="18">
        <v>2411.0500000000002</v>
      </c>
      <c r="I105" s="233">
        <v>0</v>
      </c>
      <c r="J105" s="234">
        <f t="shared" si="12"/>
        <v>0</v>
      </c>
      <c r="K105" s="235">
        <f t="shared" si="13"/>
        <v>0</v>
      </c>
      <c r="L105" s="227">
        <f>F105</f>
        <v>713.33</v>
      </c>
      <c r="M105" s="228">
        <f t="shared" si="14"/>
        <v>1</v>
      </c>
      <c r="N105" s="229">
        <f t="shared" si="15"/>
        <v>2411.06</v>
      </c>
      <c r="O105" s="221">
        <f t="shared" si="16"/>
        <v>0</v>
      </c>
      <c r="P105" s="222">
        <f t="shared" si="17"/>
        <v>0</v>
      </c>
      <c r="Q105" s="223">
        <f t="shared" si="18"/>
        <v>0</v>
      </c>
      <c r="R105" s="257" t="str">
        <f t="shared" si="11"/>
        <v>SBC</v>
      </c>
    </row>
    <row r="106" spans="1:18" ht="24" x14ac:dyDescent="0.2">
      <c r="A106" s="236" t="s">
        <v>260</v>
      </c>
      <c r="B106" s="237" t="s">
        <v>261</v>
      </c>
      <c r="C106" s="238" t="s">
        <v>262</v>
      </c>
      <c r="D106" s="237" t="s">
        <v>13</v>
      </c>
      <c r="E106" s="239" t="s">
        <v>51</v>
      </c>
      <c r="F106" s="240">
        <v>265.39</v>
      </c>
      <c r="G106" s="240">
        <v>12.97</v>
      </c>
      <c r="H106" s="18">
        <v>3442.1</v>
      </c>
      <c r="I106" s="233">
        <v>0</v>
      </c>
      <c r="J106" s="234">
        <f t="shared" si="12"/>
        <v>0</v>
      </c>
      <c r="K106" s="235">
        <f t="shared" si="13"/>
        <v>0</v>
      </c>
      <c r="L106" s="227">
        <v>0</v>
      </c>
      <c r="M106" s="228">
        <f t="shared" si="14"/>
        <v>0</v>
      </c>
      <c r="N106" s="229">
        <f t="shared" si="15"/>
        <v>0</v>
      </c>
      <c r="O106" s="221">
        <f t="shared" si="16"/>
        <v>265.39</v>
      </c>
      <c r="P106" s="222">
        <f t="shared" si="17"/>
        <v>1</v>
      </c>
      <c r="Q106" s="223">
        <f t="shared" si="18"/>
        <v>3442.11</v>
      </c>
      <c r="R106" s="257" t="str">
        <f t="shared" si="11"/>
        <v>SINAPI</v>
      </c>
    </row>
    <row r="107" spans="1:18" ht="24" x14ac:dyDescent="0.2">
      <c r="A107" s="236" t="s">
        <v>263</v>
      </c>
      <c r="B107" s="237" t="s">
        <v>264</v>
      </c>
      <c r="C107" s="238" t="s">
        <v>265</v>
      </c>
      <c r="D107" s="237" t="s">
        <v>13</v>
      </c>
      <c r="E107" s="239" t="s">
        <v>51</v>
      </c>
      <c r="F107" s="240">
        <v>764.73</v>
      </c>
      <c r="G107" s="240">
        <v>8.2100000000000009</v>
      </c>
      <c r="H107" s="18">
        <v>6278.43</v>
      </c>
      <c r="I107" s="233">
        <v>0</v>
      </c>
      <c r="J107" s="234">
        <f t="shared" si="12"/>
        <v>0</v>
      </c>
      <c r="K107" s="235">
        <f t="shared" si="13"/>
        <v>0</v>
      </c>
      <c r="L107" s="227">
        <v>0</v>
      </c>
      <c r="M107" s="228">
        <f t="shared" si="14"/>
        <v>0</v>
      </c>
      <c r="N107" s="229">
        <f t="shared" si="15"/>
        <v>0</v>
      </c>
      <c r="O107" s="221">
        <f t="shared" si="16"/>
        <v>764.73</v>
      </c>
      <c r="P107" s="222">
        <f t="shared" si="17"/>
        <v>1</v>
      </c>
      <c r="Q107" s="223">
        <f t="shared" si="18"/>
        <v>6278.43</v>
      </c>
      <c r="R107" s="257" t="str">
        <f t="shared" si="11"/>
        <v>SINAPI</v>
      </c>
    </row>
    <row r="108" spans="1:18" ht="24" x14ac:dyDescent="0.2">
      <c r="A108" s="236" t="s">
        <v>266</v>
      </c>
      <c r="B108" s="237" t="s">
        <v>267</v>
      </c>
      <c r="C108" s="238" t="s">
        <v>268</v>
      </c>
      <c r="D108" s="237" t="s">
        <v>13</v>
      </c>
      <c r="E108" s="239" t="s">
        <v>51</v>
      </c>
      <c r="F108" s="240">
        <v>147</v>
      </c>
      <c r="G108" s="240">
        <v>9.49</v>
      </c>
      <c r="H108" s="18">
        <v>1395.03</v>
      </c>
      <c r="I108" s="233">
        <v>0</v>
      </c>
      <c r="J108" s="234">
        <f t="shared" si="12"/>
        <v>0</v>
      </c>
      <c r="K108" s="235">
        <f t="shared" si="13"/>
        <v>0</v>
      </c>
      <c r="L108" s="227">
        <v>0</v>
      </c>
      <c r="M108" s="228">
        <f t="shared" si="14"/>
        <v>0</v>
      </c>
      <c r="N108" s="229">
        <f t="shared" si="15"/>
        <v>0</v>
      </c>
      <c r="O108" s="221">
        <f t="shared" si="16"/>
        <v>147</v>
      </c>
      <c r="P108" s="222">
        <f t="shared" si="17"/>
        <v>1</v>
      </c>
      <c r="Q108" s="223">
        <f t="shared" si="18"/>
        <v>1395.03</v>
      </c>
      <c r="R108" s="257" t="str">
        <f t="shared" si="11"/>
        <v>SINAPI</v>
      </c>
    </row>
    <row r="109" spans="1:18" ht="24" x14ac:dyDescent="0.2">
      <c r="A109" s="236" t="s">
        <v>269</v>
      </c>
      <c r="B109" s="237" t="s">
        <v>270</v>
      </c>
      <c r="C109" s="238" t="s">
        <v>271</v>
      </c>
      <c r="D109" s="237" t="s">
        <v>13</v>
      </c>
      <c r="E109" s="239" t="s">
        <v>51</v>
      </c>
      <c r="F109" s="240">
        <v>46.35</v>
      </c>
      <c r="G109" s="240">
        <v>1.86</v>
      </c>
      <c r="H109" s="18">
        <v>86.21</v>
      </c>
      <c r="I109" s="233"/>
      <c r="J109" s="234">
        <f t="shared" si="12"/>
        <v>0</v>
      </c>
      <c r="K109" s="235">
        <f t="shared" si="13"/>
        <v>0</v>
      </c>
      <c r="L109" s="227">
        <v>0</v>
      </c>
      <c r="M109" s="228">
        <f t="shared" si="14"/>
        <v>0</v>
      </c>
      <c r="N109" s="229">
        <f t="shared" si="15"/>
        <v>0</v>
      </c>
      <c r="O109" s="221">
        <f t="shared" si="16"/>
        <v>46.35</v>
      </c>
      <c r="P109" s="222">
        <f t="shared" si="17"/>
        <v>1</v>
      </c>
      <c r="Q109" s="223">
        <f t="shared" si="18"/>
        <v>86.21</v>
      </c>
      <c r="R109" s="257" t="str">
        <f t="shared" si="11"/>
        <v>SINAPI</v>
      </c>
    </row>
    <row r="110" spans="1:18" ht="36" x14ac:dyDescent="0.2">
      <c r="A110" s="236" t="s">
        <v>272</v>
      </c>
      <c r="B110" s="237" t="s">
        <v>273</v>
      </c>
      <c r="C110" s="238" t="s">
        <v>274</v>
      </c>
      <c r="D110" s="237" t="s">
        <v>13</v>
      </c>
      <c r="E110" s="239" t="s">
        <v>51</v>
      </c>
      <c r="F110" s="240">
        <v>55.1</v>
      </c>
      <c r="G110" s="240">
        <v>10.92</v>
      </c>
      <c r="H110" s="18">
        <v>601.69000000000005</v>
      </c>
      <c r="I110" s="233">
        <v>0</v>
      </c>
      <c r="J110" s="234">
        <f t="shared" si="12"/>
        <v>0</v>
      </c>
      <c r="K110" s="235">
        <f t="shared" si="13"/>
        <v>0</v>
      </c>
      <c r="L110" s="227"/>
      <c r="M110" s="228">
        <f t="shared" si="14"/>
        <v>0</v>
      </c>
      <c r="N110" s="229">
        <f t="shared" si="15"/>
        <v>0</v>
      </c>
      <c r="O110" s="221">
        <f t="shared" si="16"/>
        <v>55.1</v>
      </c>
      <c r="P110" s="222">
        <f t="shared" si="17"/>
        <v>1</v>
      </c>
      <c r="Q110" s="223">
        <f t="shared" si="18"/>
        <v>601.69000000000005</v>
      </c>
      <c r="R110" s="257" t="str">
        <f t="shared" si="11"/>
        <v>SINAPI</v>
      </c>
    </row>
    <row r="111" spans="1:18" x14ac:dyDescent="0.2">
      <c r="A111" s="241" t="s">
        <v>275</v>
      </c>
      <c r="B111" s="242"/>
      <c r="C111" s="243" t="s">
        <v>276</v>
      </c>
      <c r="D111" s="242" t="s">
        <v>1631</v>
      </c>
      <c r="E111" s="244" t="s">
        <v>1631</v>
      </c>
      <c r="F111" s="245"/>
      <c r="G111" s="245"/>
      <c r="H111" s="13">
        <f>H112+H119+H121</f>
        <v>184990.47</v>
      </c>
      <c r="I111" s="233"/>
      <c r="J111" s="234"/>
      <c r="K111" s="235"/>
      <c r="L111" s="227"/>
      <c r="M111" s="228"/>
      <c r="N111" s="229"/>
      <c r="O111" s="221"/>
      <c r="P111" s="222"/>
      <c r="Q111" s="223"/>
    </row>
    <row r="112" spans="1:18" x14ac:dyDescent="0.2">
      <c r="A112" s="241" t="s">
        <v>277</v>
      </c>
      <c r="B112" s="242"/>
      <c r="C112" s="243" t="s">
        <v>278</v>
      </c>
      <c r="D112" s="242" t="s">
        <v>1631</v>
      </c>
      <c r="E112" s="244" t="s">
        <v>1631</v>
      </c>
      <c r="F112" s="245"/>
      <c r="G112" s="245"/>
      <c r="H112" s="13">
        <v>90919.99</v>
      </c>
      <c r="I112" s="233"/>
      <c r="J112" s="234"/>
      <c r="K112" s="235"/>
      <c r="L112" s="227"/>
      <c r="M112" s="228"/>
      <c r="N112" s="229"/>
      <c r="O112" s="221"/>
      <c r="P112" s="222"/>
      <c r="Q112" s="223"/>
    </row>
    <row r="113" spans="1:20" ht="36" x14ac:dyDescent="0.2">
      <c r="A113" s="236" t="s">
        <v>279</v>
      </c>
      <c r="B113" s="237" t="s">
        <v>280</v>
      </c>
      <c r="C113" s="238" t="s">
        <v>281</v>
      </c>
      <c r="D113" s="237" t="s">
        <v>13</v>
      </c>
      <c r="E113" s="239" t="s">
        <v>73</v>
      </c>
      <c r="F113" s="240">
        <v>2</v>
      </c>
      <c r="G113" s="240">
        <v>600.69000000000005</v>
      </c>
      <c r="H113" s="18">
        <v>1201.3800000000001</v>
      </c>
      <c r="I113" s="233">
        <v>0</v>
      </c>
      <c r="J113" s="234">
        <f t="shared" si="12"/>
        <v>0</v>
      </c>
      <c r="K113" s="235">
        <f t="shared" si="13"/>
        <v>0</v>
      </c>
      <c r="L113" s="227">
        <v>0</v>
      </c>
      <c r="M113" s="228">
        <f t="shared" si="14"/>
        <v>0</v>
      </c>
      <c r="N113" s="229">
        <f t="shared" si="15"/>
        <v>0</v>
      </c>
      <c r="O113" s="221">
        <f t="shared" si="16"/>
        <v>2</v>
      </c>
      <c r="P113" s="222">
        <f t="shared" si="17"/>
        <v>1</v>
      </c>
      <c r="Q113" s="223">
        <f t="shared" si="18"/>
        <v>1201.3800000000001</v>
      </c>
      <c r="R113" s="257" t="str">
        <f t="shared" ref="R113:R119" si="19">UPPER(D113)</f>
        <v>SINAPI</v>
      </c>
    </row>
    <row r="114" spans="1:20" ht="48" x14ac:dyDescent="0.2">
      <c r="A114" s="236" t="s">
        <v>282</v>
      </c>
      <c r="B114" s="237" t="s">
        <v>283</v>
      </c>
      <c r="C114" s="238" t="s">
        <v>284</v>
      </c>
      <c r="D114" s="237" t="s">
        <v>13</v>
      </c>
      <c r="E114" s="239" t="s">
        <v>73</v>
      </c>
      <c r="F114" s="240">
        <v>2</v>
      </c>
      <c r="G114" s="240">
        <v>185.29</v>
      </c>
      <c r="H114" s="18">
        <v>370.58</v>
      </c>
      <c r="I114" s="233"/>
      <c r="J114" s="234">
        <f t="shared" si="12"/>
        <v>0</v>
      </c>
      <c r="K114" s="235">
        <f t="shared" si="13"/>
        <v>0</v>
      </c>
      <c r="L114" s="227">
        <v>0</v>
      </c>
      <c r="M114" s="228">
        <f t="shared" si="14"/>
        <v>0</v>
      </c>
      <c r="N114" s="229">
        <f t="shared" si="15"/>
        <v>0</v>
      </c>
      <c r="O114" s="221">
        <f t="shared" si="16"/>
        <v>2</v>
      </c>
      <c r="P114" s="222">
        <f t="shared" si="17"/>
        <v>1</v>
      </c>
      <c r="Q114" s="223">
        <f t="shared" si="18"/>
        <v>370.58</v>
      </c>
      <c r="R114" s="257" t="str">
        <f t="shared" si="19"/>
        <v>SINAPI</v>
      </c>
    </row>
    <row r="115" spans="1:20" ht="60" x14ac:dyDescent="0.2">
      <c r="A115" s="236" t="s">
        <v>285</v>
      </c>
      <c r="B115" s="237" t="s">
        <v>286</v>
      </c>
      <c r="C115" s="238" t="s">
        <v>1646</v>
      </c>
      <c r="D115" s="237" t="s">
        <v>1666</v>
      </c>
      <c r="E115" s="239" t="s">
        <v>73</v>
      </c>
      <c r="F115" s="240">
        <v>1</v>
      </c>
      <c r="G115" s="240">
        <v>23988.58</v>
      </c>
      <c r="H115" s="18">
        <v>23988.58</v>
      </c>
      <c r="I115" s="233">
        <v>0</v>
      </c>
      <c r="J115" s="234">
        <f t="shared" si="12"/>
        <v>0</v>
      </c>
      <c r="K115" s="235">
        <f t="shared" si="13"/>
        <v>0</v>
      </c>
      <c r="L115" s="227">
        <v>0</v>
      </c>
      <c r="M115" s="228">
        <f t="shared" si="14"/>
        <v>0</v>
      </c>
      <c r="N115" s="229">
        <f t="shared" si="15"/>
        <v>0</v>
      </c>
      <c r="O115" s="221">
        <f t="shared" si="16"/>
        <v>1</v>
      </c>
      <c r="P115" s="222">
        <f t="shared" si="17"/>
        <v>1</v>
      </c>
      <c r="Q115" s="223">
        <f t="shared" si="18"/>
        <v>23988.58</v>
      </c>
      <c r="R115" s="257" t="str">
        <f t="shared" si="19"/>
        <v>COMPOSIÇÕES PRÓPRIAS</v>
      </c>
    </row>
    <row r="116" spans="1:20" ht="36" x14ac:dyDescent="0.2">
      <c r="A116" s="236" t="s">
        <v>287</v>
      </c>
      <c r="B116" s="237" t="s">
        <v>288</v>
      </c>
      <c r="C116" s="238" t="s">
        <v>289</v>
      </c>
      <c r="D116" s="237" t="s">
        <v>1666</v>
      </c>
      <c r="E116" s="239" t="s">
        <v>1663</v>
      </c>
      <c r="F116" s="240">
        <v>94.43</v>
      </c>
      <c r="G116" s="240">
        <v>129.76</v>
      </c>
      <c r="H116" s="18">
        <v>12253.23</v>
      </c>
      <c r="I116" s="233">
        <v>0</v>
      </c>
      <c r="J116" s="234">
        <f t="shared" si="12"/>
        <v>0</v>
      </c>
      <c r="K116" s="235">
        <f t="shared" si="13"/>
        <v>0</v>
      </c>
      <c r="L116" s="227">
        <f>F116</f>
        <v>94.43</v>
      </c>
      <c r="M116" s="228">
        <f t="shared" si="14"/>
        <v>1</v>
      </c>
      <c r="N116" s="229">
        <f t="shared" si="15"/>
        <v>12253.24</v>
      </c>
      <c r="O116" s="221">
        <f t="shared" si="16"/>
        <v>0</v>
      </c>
      <c r="P116" s="222">
        <f t="shared" si="17"/>
        <v>0</v>
      </c>
      <c r="Q116" s="223">
        <f t="shared" si="18"/>
        <v>0</v>
      </c>
      <c r="R116" s="257" t="str">
        <f t="shared" si="19"/>
        <v>COMPOSIÇÕES PRÓPRIAS</v>
      </c>
    </row>
    <row r="117" spans="1:20" ht="36" x14ac:dyDescent="0.2">
      <c r="A117" s="236" t="s">
        <v>291</v>
      </c>
      <c r="B117" s="237" t="s">
        <v>292</v>
      </c>
      <c r="C117" s="238" t="s">
        <v>293</v>
      </c>
      <c r="D117" s="237" t="s">
        <v>13</v>
      </c>
      <c r="E117" s="239" t="s">
        <v>51</v>
      </c>
      <c r="F117" s="240">
        <v>9.7200000000000006</v>
      </c>
      <c r="G117" s="240">
        <v>1109.33</v>
      </c>
      <c r="H117" s="18">
        <v>10782.68</v>
      </c>
      <c r="I117" s="233">
        <v>0</v>
      </c>
      <c r="J117" s="234">
        <f t="shared" si="12"/>
        <v>0</v>
      </c>
      <c r="K117" s="235">
        <f t="shared" si="13"/>
        <v>0</v>
      </c>
      <c r="L117" s="227">
        <v>0</v>
      </c>
      <c r="M117" s="228">
        <f t="shared" si="14"/>
        <v>0</v>
      </c>
      <c r="N117" s="229">
        <f t="shared" si="15"/>
        <v>0</v>
      </c>
      <c r="O117" s="221">
        <f t="shared" si="16"/>
        <v>9.7200000000000006</v>
      </c>
      <c r="P117" s="222">
        <f t="shared" si="17"/>
        <v>1</v>
      </c>
      <c r="Q117" s="223">
        <f t="shared" si="18"/>
        <v>10782.69</v>
      </c>
      <c r="R117" s="257" t="str">
        <f t="shared" si="19"/>
        <v>SINAPI</v>
      </c>
    </row>
    <row r="118" spans="1:20" ht="36" x14ac:dyDescent="0.2">
      <c r="A118" s="236" t="s">
        <v>294</v>
      </c>
      <c r="B118" s="237" t="s">
        <v>295</v>
      </c>
      <c r="C118" s="238" t="s">
        <v>1647</v>
      </c>
      <c r="D118" s="237" t="s">
        <v>1666</v>
      </c>
      <c r="E118" s="239" t="s">
        <v>73</v>
      </c>
      <c r="F118" s="240">
        <v>1</v>
      </c>
      <c r="G118" s="240">
        <v>42323.54</v>
      </c>
      <c r="H118" s="18">
        <v>42323.54</v>
      </c>
      <c r="I118" s="233"/>
      <c r="J118" s="234">
        <f t="shared" si="12"/>
        <v>0</v>
      </c>
      <c r="K118" s="235">
        <f t="shared" si="13"/>
        <v>0</v>
      </c>
      <c r="L118" s="227">
        <v>0</v>
      </c>
      <c r="M118" s="228">
        <f t="shared" si="14"/>
        <v>0</v>
      </c>
      <c r="N118" s="229">
        <f t="shared" si="15"/>
        <v>0</v>
      </c>
      <c r="O118" s="221">
        <f t="shared" si="16"/>
        <v>1</v>
      </c>
      <c r="P118" s="222">
        <f t="shared" si="17"/>
        <v>1</v>
      </c>
      <c r="Q118" s="223">
        <f t="shared" si="18"/>
        <v>42323.54</v>
      </c>
      <c r="R118" s="257" t="str">
        <f t="shared" si="19"/>
        <v>COMPOSIÇÕES PRÓPRIAS</v>
      </c>
    </row>
    <row r="119" spans="1:20" x14ac:dyDescent="0.2">
      <c r="A119" s="241" t="s">
        <v>296</v>
      </c>
      <c r="B119" s="242"/>
      <c r="C119" s="243" t="s">
        <v>297</v>
      </c>
      <c r="D119" s="242" t="s">
        <v>1631</v>
      </c>
      <c r="E119" s="244" t="s">
        <v>1631</v>
      </c>
      <c r="F119" s="245"/>
      <c r="G119" s="245"/>
      <c r="H119" s="13">
        <f>H120</f>
        <v>63509.17</v>
      </c>
      <c r="I119" s="233"/>
      <c r="J119" s="234"/>
      <c r="K119" s="235"/>
      <c r="L119" s="227"/>
      <c r="M119" s="228"/>
      <c r="N119" s="229"/>
      <c r="O119" s="221"/>
      <c r="P119" s="222"/>
      <c r="Q119" s="223"/>
      <c r="R119" s="257" t="str">
        <f t="shared" si="19"/>
        <v/>
      </c>
    </row>
    <row r="120" spans="1:20" ht="72" x14ac:dyDescent="0.2">
      <c r="A120" s="236" t="s">
        <v>298</v>
      </c>
      <c r="B120" s="237" t="s">
        <v>299</v>
      </c>
      <c r="C120" s="238" t="s">
        <v>1648</v>
      </c>
      <c r="D120" s="237" t="s">
        <v>1666</v>
      </c>
      <c r="E120" s="239" t="s">
        <v>73</v>
      </c>
      <c r="F120" s="240">
        <v>1</v>
      </c>
      <c r="G120" s="240">
        <f>TRUNC(COMPOSICOES!F864*1.111,2)</f>
        <v>63509.17</v>
      </c>
      <c r="H120" s="18">
        <f>G120</f>
        <v>63509.17</v>
      </c>
      <c r="I120" s="233">
        <v>0</v>
      </c>
      <c r="J120" s="234">
        <f t="shared" si="12"/>
        <v>0</v>
      </c>
      <c r="K120" s="235">
        <f t="shared" si="13"/>
        <v>0</v>
      </c>
      <c r="L120" s="227">
        <f>F120</f>
        <v>1</v>
      </c>
      <c r="M120" s="228">
        <f t="shared" si="14"/>
        <v>1</v>
      </c>
      <c r="N120" s="229">
        <f t="shared" si="15"/>
        <v>63509.17</v>
      </c>
      <c r="O120" s="221">
        <f t="shared" si="16"/>
        <v>0</v>
      </c>
      <c r="P120" s="222">
        <f t="shared" si="17"/>
        <v>0</v>
      </c>
      <c r="Q120" s="223">
        <f t="shared" si="18"/>
        <v>0</v>
      </c>
      <c r="R120" s="265" t="e">
        <f>#REF!-T135</f>
        <v>#REF!</v>
      </c>
      <c r="S120" s="265">
        <f>H120-G120</f>
        <v>0</v>
      </c>
      <c r="T120" s="257" t="e">
        <f>R120=S120</f>
        <v>#REF!</v>
      </c>
    </row>
    <row r="121" spans="1:20" x14ac:dyDescent="0.2">
      <c r="A121" s="241" t="s">
        <v>300</v>
      </c>
      <c r="B121" s="242"/>
      <c r="C121" s="243" t="s">
        <v>301</v>
      </c>
      <c r="D121" s="242" t="s">
        <v>1631</v>
      </c>
      <c r="E121" s="244" t="s">
        <v>1631</v>
      </c>
      <c r="F121" s="245"/>
      <c r="G121" s="245"/>
      <c r="H121" s="13">
        <v>30561.31</v>
      </c>
      <c r="I121" s="233"/>
      <c r="J121" s="234"/>
      <c r="K121" s="235"/>
      <c r="L121" s="227"/>
      <c r="M121" s="228"/>
      <c r="N121" s="229"/>
      <c r="O121" s="221"/>
      <c r="P121" s="222"/>
      <c r="Q121" s="223"/>
    </row>
    <row r="122" spans="1:20" ht="24" x14ac:dyDescent="0.2">
      <c r="A122" s="236" t="s">
        <v>302</v>
      </c>
      <c r="B122" s="237" t="s">
        <v>303</v>
      </c>
      <c r="C122" s="238" t="s">
        <v>304</v>
      </c>
      <c r="D122" s="237" t="s">
        <v>158</v>
      </c>
      <c r="E122" s="239" t="s">
        <v>73</v>
      </c>
      <c r="F122" s="240">
        <v>1</v>
      </c>
      <c r="G122" s="240">
        <v>5066.8100000000004</v>
      </c>
      <c r="H122" s="18">
        <v>5066.8100000000004</v>
      </c>
      <c r="I122" s="233">
        <v>0</v>
      </c>
      <c r="J122" s="234">
        <f t="shared" si="12"/>
        <v>0</v>
      </c>
      <c r="K122" s="235">
        <f t="shared" si="13"/>
        <v>0</v>
      </c>
      <c r="L122" s="227">
        <v>0</v>
      </c>
      <c r="M122" s="228">
        <f t="shared" si="14"/>
        <v>0</v>
      </c>
      <c r="N122" s="229">
        <f t="shared" si="15"/>
        <v>0</v>
      </c>
      <c r="O122" s="221">
        <f t="shared" si="16"/>
        <v>1</v>
      </c>
      <c r="P122" s="222">
        <f t="shared" si="17"/>
        <v>1</v>
      </c>
      <c r="Q122" s="223">
        <f t="shared" si="18"/>
        <v>5066.8100000000004</v>
      </c>
      <c r="R122" s="257" t="str">
        <f t="shared" ref="R122:R134" si="20">UPPER(D122)</f>
        <v>ORSE</v>
      </c>
    </row>
    <row r="123" spans="1:20" ht="36" x14ac:dyDescent="0.2">
      <c r="A123" s="236" t="s">
        <v>305</v>
      </c>
      <c r="B123" s="237" t="s">
        <v>306</v>
      </c>
      <c r="C123" s="238" t="s">
        <v>1649</v>
      </c>
      <c r="D123" s="237" t="s">
        <v>1666</v>
      </c>
      <c r="E123" s="239" t="s">
        <v>73</v>
      </c>
      <c r="F123" s="240">
        <v>1</v>
      </c>
      <c r="G123" s="240">
        <v>1971.75</v>
      </c>
      <c r="H123" s="18">
        <v>1971.75</v>
      </c>
      <c r="I123" s="233">
        <v>0</v>
      </c>
      <c r="J123" s="234">
        <f t="shared" si="12"/>
        <v>0</v>
      </c>
      <c r="K123" s="235">
        <f t="shared" si="13"/>
        <v>0</v>
      </c>
      <c r="L123" s="227">
        <v>0</v>
      </c>
      <c r="M123" s="228">
        <f t="shared" si="14"/>
        <v>0</v>
      </c>
      <c r="N123" s="229">
        <f t="shared" si="15"/>
        <v>0</v>
      </c>
      <c r="O123" s="221">
        <f t="shared" si="16"/>
        <v>1</v>
      </c>
      <c r="P123" s="222">
        <f t="shared" si="17"/>
        <v>1</v>
      </c>
      <c r="Q123" s="223">
        <f t="shared" si="18"/>
        <v>1971.75</v>
      </c>
      <c r="R123" s="257" t="str">
        <f t="shared" si="20"/>
        <v>COMPOSIÇÕES PRÓPRIAS</v>
      </c>
    </row>
    <row r="124" spans="1:20" ht="48" x14ac:dyDescent="0.2">
      <c r="A124" s="236" t="s">
        <v>307</v>
      </c>
      <c r="B124" s="237" t="s">
        <v>308</v>
      </c>
      <c r="C124" s="238" t="s">
        <v>1650</v>
      </c>
      <c r="D124" s="237" t="s">
        <v>22</v>
      </c>
      <c r="E124" s="239" t="s">
        <v>73</v>
      </c>
      <c r="F124" s="240">
        <v>21</v>
      </c>
      <c r="G124" s="240">
        <v>538.61</v>
      </c>
      <c r="H124" s="18">
        <v>11310.81</v>
      </c>
      <c r="I124" s="233">
        <v>0</v>
      </c>
      <c r="J124" s="234">
        <f t="shared" si="12"/>
        <v>0</v>
      </c>
      <c r="K124" s="235">
        <f t="shared" si="13"/>
        <v>0</v>
      </c>
      <c r="L124" s="227">
        <v>0</v>
      </c>
      <c r="M124" s="228">
        <f t="shared" si="14"/>
        <v>0</v>
      </c>
      <c r="N124" s="229">
        <f t="shared" si="15"/>
        <v>0</v>
      </c>
      <c r="O124" s="221">
        <f t="shared" si="16"/>
        <v>21</v>
      </c>
      <c r="P124" s="222">
        <f t="shared" si="17"/>
        <v>1</v>
      </c>
      <c r="Q124" s="223">
        <f t="shared" si="18"/>
        <v>11310.81</v>
      </c>
      <c r="R124" s="257" t="str">
        <f t="shared" si="20"/>
        <v>SBC</v>
      </c>
    </row>
    <row r="125" spans="1:20" ht="27" x14ac:dyDescent="0.2">
      <c r="A125" s="236" t="s">
        <v>309</v>
      </c>
      <c r="B125" s="237" t="s">
        <v>310</v>
      </c>
      <c r="C125" s="238" t="s">
        <v>311</v>
      </c>
      <c r="D125" s="237" t="s">
        <v>1666</v>
      </c>
      <c r="E125" s="239" t="s">
        <v>73</v>
      </c>
      <c r="F125" s="240">
        <v>2</v>
      </c>
      <c r="G125" s="240">
        <v>1132.74</v>
      </c>
      <c r="H125" s="18">
        <v>2265.48</v>
      </c>
      <c r="I125" s="233">
        <v>0</v>
      </c>
      <c r="J125" s="234">
        <f t="shared" si="12"/>
        <v>0</v>
      </c>
      <c r="K125" s="235">
        <f t="shared" si="13"/>
        <v>0</v>
      </c>
      <c r="L125" s="227">
        <v>0</v>
      </c>
      <c r="M125" s="228">
        <f t="shared" si="14"/>
        <v>0</v>
      </c>
      <c r="N125" s="229">
        <f t="shared" si="15"/>
        <v>0</v>
      </c>
      <c r="O125" s="221">
        <f t="shared" si="16"/>
        <v>2</v>
      </c>
      <c r="P125" s="222">
        <f t="shared" si="17"/>
        <v>1</v>
      </c>
      <c r="Q125" s="223">
        <f t="shared" si="18"/>
        <v>2265.48</v>
      </c>
      <c r="R125" s="257" t="str">
        <f t="shared" si="20"/>
        <v>COMPOSIÇÕES PRÓPRIAS</v>
      </c>
    </row>
    <row r="126" spans="1:20" ht="36" x14ac:dyDescent="0.2">
      <c r="A126" s="236" t="s">
        <v>312</v>
      </c>
      <c r="B126" s="237" t="s">
        <v>313</v>
      </c>
      <c r="C126" s="238" t="s">
        <v>1651</v>
      </c>
      <c r="D126" s="237" t="s">
        <v>13</v>
      </c>
      <c r="E126" s="239" t="s">
        <v>73</v>
      </c>
      <c r="F126" s="240">
        <v>1</v>
      </c>
      <c r="G126" s="240">
        <v>466.28</v>
      </c>
      <c r="H126" s="18">
        <v>466.28</v>
      </c>
      <c r="I126" s="233">
        <v>0</v>
      </c>
      <c r="J126" s="234">
        <f t="shared" si="12"/>
        <v>0</v>
      </c>
      <c r="K126" s="235">
        <f t="shared" si="13"/>
        <v>0</v>
      </c>
      <c r="L126" s="227">
        <v>0</v>
      </c>
      <c r="M126" s="228">
        <f t="shared" si="14"/>
        <v>0</v>
      </c>
      <c r="N126" s="229">
        <f t="shared" si="15"/>
        <v>0</v>
      </c>
      <c r="O126" s="221">
        <f t="shared" si="16"/>
        <v>1</v>
      </c>
      <c r="P126" s="222">
        <f t="shared" si="17"/>
        <v>1</v>
      </c>
      <c r="Q126" s="223">
        <f t="shared" si="18"/>
        <v>466.28</v>
      </c>
      <c r="R126" s="257" t="str">
        <f t="shared" si="20"/>
        <v>SINAPI</v>
      </c>
    </row>
    <row r="127" spans="1:20" ht="24" x14ac:dyDescent="0.2">
      <c r="A127" s="236" t="s">
        <v>314</v>
      </c>
      <c r="B127" s="237" t="s">
        <v>315</v>
      </c>
      <c r="C127" s="238" t="s">
        <v>1652</v>
      </c>
      <c r="D127" s="237" t="s">
        <v>22</v>
      </c>
      <c r="E127" s="239" t="s">
        <v>65</v>
      </c>
      <c r="F127" s="240">
        <v>5</v>
      </c>
      <c r="G127" s="240">
        <v>91.6</v>
      </c>
      <c r="H127" s="18">
        <v>458</v>
      </c>
      <c r="I127" s="233">
        <v>0</v>
      </c>
      <c r="J127" s="234">
        <f t="shared" si="12"/>
        <v>0</v>
      </c>
      <c r="K127" s="235">
        <f t="shared" si="13"/>
        <v>0</v>
      </c>
      <c r="L127" s="227">
        <v>0</v>
      </c>
      <c r="M127" s="228">
        <f t="shared" si="14"/>
        <v>0</v>
      </c>
      <c r="N127" s="229">
        <f t="shared" si="15"/>
        <v>0</v>
      </c>
      <c r="O127" s="221">
        <f t="shared" si="16"/>
        <v>5</v>
      </c>
      <c r="P127" s="222">
        <f t="shared" si="17"/>
        <v>1</v>
      </c>
      <c r="Q127" s="223">
        <f t="shared" si="18"/>
        <v>458</v>
      </c>
      <c r="R127" s="257" t="str">
        <f t="shared" si="20"/>
        <v>SBC</v>
      </c>
    </row>
    <row r="128" spans="1:20" ht="27" x14ac:dyDescent="0.2">
      <c r="A128" s="236" t="s">
        <v>316</v>
      </c>
      <c r="B128" s="237" t="s">
        <v>317</v>
      </c>
      <c r="C128" s="238" t="s">
        <v>1653</v>
      </c>
      <c r="D128" s="237" t="s">
        <v>1666</v>
      </c>
      <c r="E128" s="239" t="s">
        <v>73</v>
      </c>
      <c r="F128" s="240">
        <v>1</v>
      </c>
      <c r="G128" s="240">
        <v>1465.07</v>
      </c>
      <c r="H128" s="18">
        <v>1465.07</v>
      </c>
      <c r="I128" s="233">
        <v>0</v>
      </c>
      <c r="J128" s="234">
        <f t="shared" si="12"/>
        <v>0</v>
      </c>
      <c r="K128" s="235">
        <f t="shared" si="13"/>
        <v>0</v>
      </c>
      <c r="L128" s="227">
        <v>0</v>
      </c>
      <c r="M128" s="228">
        <f t="shared" si="14"/>
        <v>0</v>
      </c>
      <c r="N128" s="229">
        <f t="shared" si="15"/>
        <v>0</v>
      </c>
      <c r="O128" s="221">
        <f t="shared" si="16"/>
        <v>1</v>
      </c>
      <c r="P128" s="222">
        <f t="shared" si="17"/>
        <v>1</v>
      </c>
      <c r="Q128" s="223">
        <f t="shared" si="18"/>
        <v>1465.07</v>
      </c>
      <c r="R128" s="257" t="str">
        <f t="shared" si="20"/>
        <v>COMPOSIÇÕES PRÓPRIAS</v>
      </c>
    </row>
    <row r="129" spans="1:23" ht="27" x14ac:dyDescent="0.2">
      <c r="A129" s="236" t="s">
        <v>318</v>
      </c>
      <c r="B129" s="237" t="s">
        <v>319</v>
      </c>
      <c r="C129" s="238" t="s">
        <v>1654</v>
      </c>
      <c r="D129" s="237" t="s">
        <v>1666</v>
      </c>
      <c r="E129" s="239" t="s">
        <v>73</v>
      </c>
      <c r="F129" s="240">
        <v>2</v>
      </c>
      <c r="G129" s="240">
        <v>2286.2199999999998</v>
      </c>
      <c r="H129" s="18">
        <v>4572.4399999999996</v>
      </c>
      <c r="I129" s="233"/>
      <c r="J129" s="234">
        <f t="shared" si="12"/>
        <v>0</v>
      </c>
      <c r="K129" s="235">
        <f t="shared" si="13"/>
        <v>0</v>
      </c>
      <c r="L129" s="227">
        <v>0</v>
      </c>
      <c r="M129" s="228">
        <f t="shared" si="14"/>
        <v>0</v>
      </c>
      <c r="N129" s="229">
        <f t="shared" si="15"/>
        <v>0</v>
      </c>
      <c r="O129" s="221">
        <f t="shared" si="16"/>
        <v>2</v>
      </c>
      <c r="P129" s="222">
        <f t="shared" si="17"/>
        <v>1</v>
      </c>
      <c r="Q129" s="223">
        <f t="shared" si="18"/>
        <v>4572.4399999999996</v>
      </c>
      <c r="R129" s="257" t="str">
        <f t="shared" si="20"/>
        <v>COMPOSIÇÕES PRÓPRIAS</v>
      </c>
    </row>
    <row r="130" spans="1:23" ht="27" x14ac:dyDescent="0.2">
      <c r="A130" s="236" t="s">
        <v>320</v>
      </c>
      <c r="B130" s="237" t="s">
        <v>321</v>
      </c>
      <c r="C130" s="238" t="s">
        <v>322</v>
      </c>
      <c r="D130" s="237" t="s">
        <v>1666</v>
      </c>
      <c r="E130" s="239" t="s">
        <v>73</v>
      </c>
      <c r="F130" s="240">
        <v>1</v>
      </c>
      <c r="G130" s="240">
        <v>2984.67</v>
      </c>
      <c r="H130" s="18">
        <v>2984.67</v>
      </c>
      <c r="I130" s="233">
        <v>0</v>
      </c>
      <c r="J130" s="234">
        <f t="shared" si="12"/>
        <v>0</v>
      </c>
      <c r="K130" s="235">
        <f t="shared" si="13"/>
        <v>0</v>
      </c>
      <c r="L130" s="227">
        <v>0</v>
      </c>
      <c r="M130" s="228">
        <f t="shared" si="14"/>
        <v>0</v>
      </c>
      <c r="N130" s="229">
        <f t="shared" si="15"/>
        <v>0</v>
      </c>
      <c r="O130" s="221">
        <f t="shared" si="16"/>
        <v>1</v>
      </c>
      <c r="P130" s="222">
        <f t="shared" si="17"/>
        <v>1</v>
      </c>
      <c r="Q130" s="223">
        <f t="shared" si="18"/>
        <v>2984.67</v>
      </c>
      <c r="R130" s="257" t="str">
        <f t="shared" si="20"/>
        <v>COMPOSIÇÕES PRÓPRIAS</v>
      </c>
    </row>
    <row r="131" spans="1:23" x14ac:dyDescent="0.2">
      <c r="A131" s="241" t="s">
        <v>323</v>
      </c>
      <c r="B131" s="242"/>
      <c r="C131" s="243" t="s">
        <v>324</v>
      </c>
      <c r="D131" s="242" t="s">
        <v>1631</v>
      </c>
      <c r="E131" s="244" t="s">
        <v>1631</v>
      </c>
      <c r="F131" s="245"/>
      <c r="G131" s="245"/>
      <c r="H131" s="13">
        <f>SUM(H132:H141)</f>
        <v>32292.649999999998</v>
      </c>
      <c r="I131" s="233"/>
      <c r="J131" s="234"/>
      <c r="K131" s="235"/>
      <c r="L131" s="227"/>
      <c r="M131" s="228"/>
      <c r="N131" s="229"/>
      <c r="O131" s="221"/>
      <c r="P131" s="222"/>
      <c r="Q131" s="223"/>
      <c r="R131" s="257" t="str">
        <f t="shared" si="20"/>
        <v/>
      </c>
    </row>
    <row r="132" spans="1:23" ht="36" x14ac:dyDescent="0.2">
      <c r="A132" s="236" t="s">
        <v>325</v>
      </c>
      <c r="B132" s="237" t="s">
        <v>326</v>
      </c>
      <c r="C132" s="238" t="s">
        <v>1655</v>
      </c>
      <c r="D132" s="237" t="s">
        <v>1666</v>
      </c>
      <c r="E132" s="239" t="s">
        <v>73</v>
      </c>
      <c r="F132" s="240">
        <v>1</v>
      </c>
      <c r="G132" s="240">
        <v>6137.34</v>
      </c>
      <c r="H132" s="18">
        <v>6137.34</v>
      </c>
      <c r="I132" s="233">
        <v>0</v>
      </c>
      <c r="J132" s="234">
        <f t="shared" si="12"/>
        <v>0</v>
      </c>
      <c r="K132" s="235">
        <f t="shared" si="13"/>
        <v>0</v>
      </c>
      <c r="L132" s="227">
        <v>0</v>
      </c>
      <c r="M132" s="228">
        <f t="shared" si="14"/>
        <v>0</v>
      </c>
      <c r="N132" s="229">
        <f t="shared" si="15"/>
        <v>0</v>
      </c>
      <c r="O132" s="221">
        <f t="shared" si="16"/>
        <v>1</v>
      </c>
      <c r="P132" s="222">
        <f t="shared" si="17"/>
        <v>1</v>
      </c>
      <c r="Q132" s="223">
        <f t="shared" si="18"/>
        <v>6137.34</v>
      </c>
      <c r="R132" s="257" t="str">
        <f t="shared" si="20"/>
        <v>COMPOSIÇÕES PRÓPRIAS</v>
      </c>
    </row>
    <row r="133" spans="1:23" x14ac:dyDescent="0.2">
      <c r="A133" s="236" t="s">
        <v>327</v>
      </c>
      <c r="B133" s="237" t="s">
        <v>328</v>
      </c>
      <c r="C133" s="238" t="s">
        <v>329</v>
      </c>
      <c r="D133" s="237" t="s">
        <v>13</v>
      </c>
      <c r="E133" s="239" t="s">
        <v>73</v>
      </c>
      <c r="F133" s="240">
        <v>1</v>
      </c>
      <c r="G133" s="240">
        <v>2184.9</v>
      </c>
      <c r="H133" s="18">
        <v>2184.9</v>
      </c>
      <c r="I133" s="233">
        <v>0</v>
      </c>
      <c r="J133" s="234">
        <f t="shared" si="12"/>
        <v>0</v>
      </c>
      <c r="K133" s="235">
        <f t="shared" si="13"/>
        <v>0</v>
      </c>
      <c r="L133" s="227">
        <v>0</v>
      </c>
      <c r="M133" s="228">
        <f t="shared" si="14"/>
        <v>0</v>
      </c>
      <c r="N133" s="229">
        <f t="shared" si="15"/>
        <v>0</v>
      </c>
      <c r="O133" s="221">
        <f t="shared" si="16"/>
        <v>1</v>
      </c>
      <c r="P133" s="222">
        <f t="shared" si="17"/>
        <v>1</v>
      </c>
      <c r="Q133" s="223">
        <f t="shared" si="18"/>
        <v>2184.9</v>
      </c>
      <c r="R133" s="257" t="str">
        <f t="shared" si="20"/>
        <v>SINAPI</v>
      </c>
    </row>
    <row r="134" spans="1:23" ht="24" x14ac:dyDescent="0.2">
      <c r="A134" s="236" t="s">
        <v>330</v>
      </c>
      <c r="B134" s="237" t="s">
        <v>331</v>
      </c>
      <c r="C134" s="238" t="s">
        <v>1656</v>
      </c>
      <c r="D134" s="237" t="s">
        <v>158</v>
      </c>
      <c r="E134" s="239" t="s">
        <v>73</v>
      </c>
      <c r="F134" s="240">
        <v>12</v>
      </c>
      <c r="G134" s="240">
        <v>46.17</v>
      </c>
      <c r="H134" s="18">
        <v>554.04</v>
      </c>
      <c r="I134" s="233">
        <v>0</v>
      </c>
      <c r="J134" s="234">
        <f t="shared" si="12"/>
        <v>0</v>
      </c>
      <c r="K134" s="235">
        <f t="shared" si="13"/>
        <v>0</v>
      </c>
      <c r="L134" s="227">
        <v>0</v>
      </c>
      <c r="M134" s="228">
        <f t="shared" si="14"/>
        <v>0</v>
      </c>
      <c r="N134" s="229">
        <f t="shared" si="15"/>
        <v>0</v>
      </c>
      <c r="O134" s="221">
        <f t="shared" si="16"/>
        <v>12</v>
      </c>
      <c r="P134" s="222">
        <f t="shared" si="17"/>
        <v>1</v>
      </c>
      <c r="Q134" s="223">
        <f t="shared" si="18"/>
        <v>554.04</v>
      </c>
      <c r="R134" s="257" t="str">
        <f t="shared" si="20"/>
        <v>ORSE</v>
      </c>
    </row>
    <row r="135" spans="1:23" ht="36" x14ac:dyDescent="0.2">
      <c r="A135" s="236" t="s">
        <v>332</v>
      </c>
      <c r="B135" s="237" t="s">
        <v>333</v>
      </c>
      <c r="C135" s="238" t="s">
        <v>1657</v>
      </c>
      <c r="D135" s="237" t="s">
        <v>1666</v>
      </c>
      <c r="E135" s="239" t="s">
        <v>73</v>
      </c>
      <c r="F135" s="240">
        <v>120</v>
      </c>
      <c r="G135" s="240">
        <f>COMPOSICOES!G990*1.2034</f>
        <v>25.463944000000001</v>
      </c>
      <c r="H135" s="18">
        <f>TRUNC(F135*G135,2)</f>
        <v>3055.67</v>
      </c>
      <c r="I135" s="233">
        <v>0</v>
      </c>
      <c r="J135" s="234">
        <f t="shared" si="12"/>
        <v>0</v>
      </c>
      <c r="K135" s="235">
        <f t="shared" si="13"/>
        <v>0</v>
      </c>
      <c r="L135" s="227">
        <v>0</v>
      </c>
      <c r="M135" s="228">
        <f t="shared" si="14"/>
        <v>0</v>
      </c>
      <c r="N135" s="229">
        <f t="shared" si="15"/>
        <v>0</v>
      </c>
      <c r="O135" s="221">
        <f t="shared" si="16"/>
        <v>120</v>
      </c>
      <c r="P135" s="222">
        <f t="shared" si="17"/>
        <v>1</v>
      </c>
      <c r="Q135" s="223">
        <f t="shared" si="18"/>
        <v>3055.67</v>
      </c>
      <c r="R135" s="63">
        <v>30.39</v>
      </c>
      <c r="S135" s="63">
        <v>3646.8</v>
      </c>
      <c r="T135" s="265">
        <f>S135-H135</f>
        <v>591.13000000000011</v>
      </c>
      <c r="U135" s="257">
        <v>4.0999999999999996</v>
      </c>
      <c r="V135" s="257">
        <f>U135*F135</f>
        <v>491.99999999999994</v>
      </c>
      <c r="W135" s="265">
        <f>T135-V135</f>
        <v>99.130000000000166</v>
      </c>
    </row>
    <row r="136" spans="1:23" ht="27" x14ac:dyDescent="0.2">
      <c r="A136" s="236" t="s">
        <v>334</v>
      </c>
      <c r="B136" s="237" t="s">
        <v>335</v>
      </c>
      <c r="C136" s="238" t="s">
        <v>1658</v>
      </c>
      <c r="D136" s="237" t="s">
        <v>1666</v>
      </c>
      <c r="E136" s="239" t="s">
        <v>73</v>
      </c>
      <c r="F136" s="240">
        <v>1</v>
      </c>
      <c r="G136" s="240">
        <v>651.26</v>
      </c>
      <c r="H136" s="18">
        <v>651.26</v>
      </c>
      <c r="I136" s="233">
        <v>0</v>
      </c>
      <c r="J136" s="234">
        <f t="shared" si="12"/>
        <v>0</v>
      </c>
      <c r="K136" s="235">
        <f t="shared" si="13"/>
        <v>0</v>
      </c>
      <c r="L136" s="227">
        <v>0</v>
      </c>
      <c r="M136" s="228">
        <f t="shared" si="14"/>
        <v>0</v>
      </c>
      <c r="N136" s="229">
        <f t="shared" si="15"/>
        <v>0</v>
      </c>
      <c r="O136" s="221">
        <f t="shared" si="16"/>
        <v>1</v>
      </c>
      <c r="P136" s="222">
        <f t="shared" si="17"/>
        <v>1</v>
      </c>
      <c r="Q136" s="223">
        <f t="shared" si="18"/>
        <v>651.26</v>
      </c>
      <c r="R136" s="257" t="str">
        <f t="shared" ref="R136:R143" si="21">UPPER(D136)</f>
        <v>COMPOSIÇÕES PRÓPRIAS</v>
      </c>
    </row>
    <row r="137" spans="1:23" ht="48" x14ac:dyDescent="0.2">
      <c r="A137" s="236" t="s">
        <v>336</v>
      </c>
      <c r="B137" s="237" t="s">
        <v>337</v>
      </c>
      <c r="C137" s="238" t="s">
        <v>1659</v>
      </c>
      <c r="D137" s="237" t="s">
        <v>158</v>
      </c>
      <c r="E137" s="239" t="s">
        <v>73</v>
      </c>
      <c r="F137" s="240">
        <v>7</v>
      </c>
      <c r="G137" s="240">
        <v>42.7</v>
      </c>
      <c r="H137" s="18">
        <v>298.89999999999998</v>
      </c>
      <c r="I137" s="233">
        <v>0</v>
      </c>
      <c r="J137" s="234">
        <f t="shared" si="12"/>
        <v>0</v>
      </c>
      <c r="K137" s="235">
        <f t="shared" si="13"/>
        <v>0</v>
      </c>
      <c r="L137" s="227">
        <v>0</v>
      </c>
      <c r="M137" s="228">
        <f t="shared" si="14"/>
        <v>0</v>
      </c>
      <c r="N137" s="229">
        <f t="shared" si="15"/>
        <v>0</v>
      </c>
      <c r="O137" s="221">
        <f t="shared" si="16"/>
        <v>7</v>
      </c>
      <c r="P137" s="222">
        <f t="shared" si="17"/>
        <v>1</v>
      </c>
      <c r="Q137" s="223">
        <f t="shared" si="18"/>
        <v>298.89999999999998</v>
      </c>
      <c r="R137" s="257" t="str">
        <f t="shared" si="21"/>
        <v>ORSE</v>
      </c>
      <c r="S137" s="265"/>
    </row>
    <row r="138" spans="1:23" ht="24" x14ac:dyDescent="0.2">
      <c r="A138" s="236" t="s">
        <v>338</v>
      </c>
      <c r="B138" s="237" t="s">
        <v>339</v>
      </c>
      <c r="C138" s="238" t="s">
        <v>340</v>
      </c>
      <c r="D138" s="237" t="s">
        <v>22</v>
      </c>
      <c r="E138" s="239" t="s">
        <v>73</v>
      </c>
      <c r="F138" s="240">
        <v>4</v>
      </c>
      <c r="G138" s="240">
        <v>84.99</v>
      </c>
      <c r="H138" s="18">
        <v>339.96</v>
      </c>
      <c r="I138" s="233">
        <v>0</v>
      </c>
      <c r="J138" s="234">
        <f t="shared" si="12"/>
        <v>0</v>
      </c>
      <c r="K138" s="235">
        <f t="shared" si="13"/>
        <v>0</v>
      </c>
      <c r="L138" s="227">
        <v>0</v>
      </c>
      <c r="M138" s="228">
        <f t="shared" si="14"/>
        <v>0</v>
      </c>
      <c r="N138" s="229">
        <f t="shared" si="15"/>
        <v>0</v>
      </c>
      <c r="O138" s="221">
        <f t="shared" si="16"/>
        <v>4</v>
      </c>
      <c r="P138" s="222">
        <f t="shared" si="17"/>
        <v>1</v>
      </c>
      <c r="Q138" s="223">
        <f t="shared" si="18"/>
        <v>339.96</v>
      </c>
      <c r="R138" s="257" t="str">
        <f t="shared" si="21"/>
        <v>SBC</v>
      </c>
    </row>
    <row r="139" spans="1:23" ht="24" x14ac:dyDescent="0.2">
      <c r="A139" s="236" t="s">
        <v>341</v>
      </c>
      <c r="B139" s="237" t="s">
        <v>342</v>
      </c>
      <c r="C139" s="238" t="s">
        <v>1660</v>
      </c>
      <c r="D139" s="237" t="s">
        <v>158</v>
      </c>
      <c r="E139" s="239" t="s">
        <v>65</v>
      </c>
      <c r="F139" s="240">
        <v>12</v>
      </c>
      <c r="G139" s="240">
        <v>0.46</v>
      </c>
      <c r="H139" s="18">
        <v>5.52</v>
      </c>
      <c r="I139" s="233">
        <v>0</v>
      </c>
      <c r="J139" s="234">
        <f t="shared" si="12"/>
        <v>0</v>
      </c>
      <c r="K139" s="235">
        <f t="shared" si="13"/>
        <v>0</v>
      </c>
      <c r="L139" s="227">
        <v>0</v>
      </c>
      <c r="M139" s="228">
        <f t="shared" si="14"/>
        <v>0</v>
      </c>
      <c r="N139" s="229">
        <f t="shared" si="15"/>
        <v>0</v>
      </c>
      <c r="O139" s="221">
        <f t="shared" si="16"/>
        <v>12</v>
      </c>
      <c r="P139" s="222">
        <f t="shared" si="17"/>
        <v>1</v>
      </c>
      <c r="Q139" s="223">
        <f t="shared" si="18"/>
        <v>5.52</v>
      </c>
      <c r="R139" s="257" t="str">
        <f t="shared" si="21"/>
        <v>ORSE</v>
      </c>
    </row>
    <row r="140" spans="1:23" ht="24" x14ac:dyDescent="0.2">
      <c r="A140" s="236" t="s">
        <v>344</v>
      </c>
      <c r="B140" s="237" t="s">
        <v>345</v>
      </c>
      <c r="C140" s="238" t="s">
        <v>1661</v>
      </c>
      <c r="D140" s="237" t="s">
        <v>158</v>
      </c>
      <c r="E140" s="239" t="s">
        <v>51</v>
      </c>
      <c r="F140" s="240">
        <v>24</v>
      </c>
      <c r="G140" s="240">
        <v>59.19</v>
      </c>
      <c r="H140" s="18">
        <v>1420.56</v>
      </c>
      <c r="I140" s="233">
        <v>0</v>
      </c>
      <c r="J140" s="234">
        <f t="shared" si="12"/>
        <v>0</v>
      </c>
      <c r="K140" s="235">
        <f t="shared" si="13"/>
        <v>0</v>
      </c>
      <c r="L140" s="227">
        <v>0</v>
      </c>
      <c r="M140" s="228">
        <f t="shared" si="14"/>
        <v>0</v>
      </c>
      <c r="N140" s="229">
        <f t="shared" si="15"/>
        <v>0</v>
      </c>
      <c r="O140" s="221">
        <f t="shared" si="16"/>
        <v>24</v>
      </c>
      <c r="P140" s="222">
        <f t="shared" si="17"/>
        <v>1</v>
      </c>
      <c r="Q140" s="223">
        <f t="shared" si="18"/>
        <v>1420.56</v>
      </c>
      <c r="R140" s="257" t="str">
        <f t="shared" si="21"/>
        <v>ORSE</v>
      </c>
    </row>
    <row r="141" spans="1:23" ht="24" x14ac:dyDescent="0.2">
      <c r="A141" s="14" t="s">
        <v>347</v>
      </c>
      <c r="B141" s="33" t="s">
        <v>348</v>
      </c>
      <c r="C141" s="16" t="s">
        <v>349</v>
      </c>
      <c r="D141" s="39" t="s">
        <v>22</v>
      </c>
      <c r="E141" s="15" t="s">
        <v>65</v>
      </c>
      <c r="F141" s="17">
        <v>50</v>
      </c>
      <c r="G141" s="17">
        <v>352.89</v>
      </c>
      <c r="H141" s="18">
        <v>17644.5</v>
      </c>
      <c r="I141" s="233"/>
      <c r="J141" s="234">
        <f t="shared" si="12"/>
        <v>0</v>
      </c>
      <c r="K141" s="235">
        <f t="shared" si="13"/>
        <v>0</v>
      </c>
      <c r="L141" s="227">
        <v>50</v>
      </c>
      <c r="M141" s="228">
        <f t="shared" si="14"/>
        <v>1</v>
      </c>
      <c r="N141" s="229">
        <f t="shared" si="15"/>
        <v>17644.5</v>
      </c>
      <c r="O141" s="221">
        <f t="shared" si="16"/>
        <v>0</v>
      </c>
      <c r="P141" s="222">
        <f t="shared" si="17"/>
        <v>0</v>
      </c>
      <c r="Q141" s="223">
        <f t="shared" si="18"/>
        <v>0</v>
      </c>
      <c r="R141" s="257" t="str">
        <f t="shared" si="21"/>
        <v>SBC</v>
      </c>
    </row>
    <row r="142" spans="1:23" x14ac:dyDescent="0.2">
      <c r="A142" s="9" t="s">
        <v>350</v>
      </c>
      <c r="B142" s="32"/>
      <c r="C142" s="10" t="s">
        <v>351</v>
      </c>
      <c r="D142" s="38" t="s">
        <v>1631</v>
      </c>
      <c r="E142" s="11" t="s">
        <v>1631</v>
      </c>
      <c r="F142" s="12"/>
      <c r="G142" s="12"/>
      <c r="H142" s="13">
        <v>8056.68</v>
      </c>
      <c r="I142" s="233"/>
      <c r="J142" s="234"/>
      <c r="K142" s="235"/>
      <c r="L142" s="227"/>
      <c r="M142" s="228"/>
      <c r="N142" s="229"/>
      <c r="O142" s="221"/>
      <c r="P142" s="222"/>
      <c r="Q142" s="223"/>
      <c r="R142" s="257" t="str">
        <f t="shared" si="21"/>
        <v/>
      </c>
    </row>
    <row r="143" spans="1:23" ht="27" x14ac:dyDescent="0.2">
      <c r="A143" s="20" t="s">
        <v>352</v>
      </c>
      <c r="B143" s="34" t="s">
        <v>353</v>
      </c>
      <c r="C143" s="22" t="s">
        <v>354</v>
      </c>
      <c r="D143" s="40" t="s">
        <v>1666</v>
      </c>
      <c r="E143" s="21" t="s">
        <v>1662</v>
      </c>
      <c r="F143" s="23">
        <v>3</v>
      </c>
      <c r="G143" s="23">
        <v>2685.56</v>
      </c>
      <c r="H143" s="24">
        <v>8056.68</v>
      </c>
      <c r="I143" s="233">
        <v>0</v>
      </c>
      <c r="J143" s="234">
        <f t="shared" si="12"/>
        <v>0</v>
      </c>
      <c r="K143" s="235">
        <f t="shared" si="13"/>
        <v>0</v>
      </c>
      <c r="L143" s="227">
        <v>1</v>
      </c>
      <c r="M143" s="228">
        <f t="shared" si="14"/>
        <v>0.33333333333333326</v>
      </c>
      <c r="N143" s="229">
        <f t="shared" si="15"/>
        <v>2685.56</v>
      </c>
      <c r="O143" s="221">
        <f t="shared" si="16"/>
        <v>2</v>
      </c>
      <c r="P143" s="222">
        <f t="shared" si="17"/>
        <v>0.66666666666666663</v>
      </c>
      <c r="Q143" s="223">
        <f t="shared" si="18"/>
        <v>5371.12</v>
      </c>
      <c r="R143" s="257" t="str">
        <f t="shared" si="21"/>
        <v>COMPOSIÇÕES PRÓPRIAS</v>
      </c>
    </row>
    <row r="144" spans="1:23" x14ac:dyDescent="0.2">
      <c r="A144" s="51"/>
      <c r="B144" s="266"/>
      <c r="C144" s="51"/>
      <c r="D144" s="267"/>
      <c r="E144" s="77"/>
      <c r="F144" s="284" t="s">
        <v>356</v>
      </c>
      <c r="G144" s="285"/>
      <c r="H144" s="26">
        <f>H148-H147-H146-H145</f>
        <v>456344.29000000004</v>
      </c>
      <c r="I144" s="233"/>
      <c r="J144" s="234"/>
      <c r="K144" s="235"/>
      <c r="L144" s="227"/>
      <c r="M144" s="228"/>
      <c r="N144" s="229"/>
      <c r="O144" s="221"/>
      <c r="P144" s="222"/>
      <c r="Q144" s="223"/>
    </row>
    <row r="145" spans="1:17" x14ac:dyDescent="0.2">
      <c r="A145" s="51"/>
      <c r="B145" s="266"/>
      <c r="C145" s="51"/>
      <c r="D145" s="267"/>
      <c r="E145" s="77"/>
      <c r="F145" s="286" t="s">
        <v>357</v>
      </c>
      <c r="G145" s="287"/>
      <c r="H145" s="27">
        <v>50857.71</v>
      </c>
      <c r="I145" s="233"/>
      <c r="J145" s="234"/>
      <c r="K145" s="235"/>
      <c r="L145" s="227"/>
      <c r="M145" s="228"/>
      <c r="N145" s="229"/>
      <c r="O145" s="221"/>
      <c r="P145" s="222"/>
      <c r="Q145" s="223"/>
    </row>
    <row r="146" spans="1:17" x14ac:dyDescent="0.2">
      <c r="A146" s="51"/>
      <c r="B146" s="266"/>
      <c r="C146" s="51"/>
      <c r="D146" s="267"/>
      <c r="E146" s="77"/>
      <c r="F146" s="286" t="s">
        <v>358</v>
      </c>
      <c r="G146" s="287"/>
      <c r="H146" s="27">
        <f>72563.82-99.13</f>
        <v>72464.69</v>
      </c>
      <c r="I146" s="233"/>
      <c r="J146" s="234"/>
      <c r="K146" s="235"/>
      <c r="L146" s="227"/>
      <c r="M146" s="228"/>
      <c r="N146" s="229"/>
      <c r="O146" s="221"/>
      <c r="P146" s="222"/>
      <c r="Q146" s="223"/>
    </row>
    <row r="147" spans="1:17" x14ac:dyDescent="0.2">
      <c r="A147" s="51"/>
      <c r="B147" s="266"/>
      <c r="C147" s="51"/>
      <c r="D147" s="267"/>
      <c r="E147" s="77"/>
      <c r="F147" s="288" t="s">
        <v>359</v>
      </c>
      <c r="G147" s="289"/>
      <c r="H147" s="27">
        <f>16961.47-240.36</f>
        <v>16721.11</v>
      </c>
      <c r="I147" s="233"/>
      <c r="J147" s="234"/>
      <c r="K147" s="235"/>
      <c r="L147" s="227"/>
      <c r="M147" s="228"/>
      <c r="N147" s="229"/>
      <c r="O147" s="221"/>
      <c r="P147" s="222"/>
      <c r="Q147" s="223"/>
    </row>
    <row r="148" spans="1:17" x14ac:dyDescent="0.2">
      <c r="A148" s="51"/>
      <c r="B148" s="266"/>
      <c r="C148" s="51"/>
      <c r="D148" s="267"/>
      <c r="E148" s="77"/>
      <c r="F148" s="282" t="s">
        <v>360</v>
      </c>
      <c r="G148" s="283"/>
      <c r="H148" s="28">
        <v>596387.80000000005</v>
      </c>
      <c r="I148" s="233">
        <v>0</v>
      </c>
      <c r="J148" s="234">
        <v>0</v>
      </c>
      <c r="K148" s="235">
        <f t="shared" ref="K148" si="22">ROUND(I148*G148,2)</f>
        <v>0</v>
      </c>
      <c r="L148" s="227"/>
      <c r="M148" s="256">
        <f>(N148/H148-1)+100%</f>
        <v>0.3732005751962062</v>
      </c>
      <c r="N148" s="229">
        <f>SUM(N15:N143)</f>
        <v>222572.26999999996</v>
      </c>
      <c r="O148" s="221"/>
      <c r="P148" s="269">
        <f>(Q148/H148-1)+100%</f>
        <v>0.62679977692367272</v>
      </c>
      <c r="Q148" s="223">
        <f>SUM(Q15:Q143)</f>
        <v>373815.74</v>
      </c>
    </row>
    <row r="149" spans="1:17" x14ac:dyDescent="0.2">
      <c r="D149" s="41"/>
      <c r="F149" s="268"/>
      <c r="G149" s="268"/>
      <c r="I149" s="257"/>
      <c r="J149" s="234"/>
      <c r="K149" s="257"/>
      <c r="L149" s="257"/>
      <c r="M149" s="257"/>
      <c r="N149" s="257"/>
      <c r="O149" s="257"/>
      <c r="P149" s="257"/>
      <c r="Q149" s="257"/>
    </row>
    <row r="150" spans="1:17" ht="12" x14ac:dyDescent="0.2">
      <c r="I150" s="257"/>
      <c r="J150" s="257"/>
      <c r="K150" s="257"/>
      <c r="L150" s="257"/>
      <c r="M150" s="257"/>
      <c r="N150" s="257"/>
      <c r="O150" s="257"/>
      <c r="P150" s="257"/>
      <c r="Q150" s="257"/>
    </row>
    <row r="151" spans="1:17" ht="12" x14ac:dyDescent="0.2">
      <c r="G151" s="268"/>
      <c r="I151" s="257"/>
      <c r="J151" s="257"/>
      <c r="K151" s="257"/>
      <c r="L151" s="257"/>
      <c r="M151" s="257"/>
      <c r="N151" s="257"/>
      <c r="O151" s="257"/>
      <c r="P151" s="257"/>
      <c r="Q151" s="257"/>
    </row>
    <row r="152" spans="1:17" ht="12" x14ac:dyDescent="0.2">
      <c r="I152" s="257"/>
      <c r="J152" s="257"/>
      <c r="K152" s="257"/>
      <c r="L152" s="257"/>
      <c r="M152" s="257"/>
      <c r="N152" s="257"/>
      <c r="O152" s="257"/>
      <c r="P152" s="257"/>
      <c r="Q152" s="257"/>
    </row>
    <row r="153" spans="1:17" ht="12" x14ac:dyDescent="0.2">
      <c r="I153" s="257"/>
      <c r="J153" s="257"/>
      <c r="K153" s="257"/>
      <c r="L153" s="257"/>
      <c r="M153" s="257"/>
      <c r="N153" s="257"/>
      <c r="O153" s="257"/>
      <c r="P153" s="257"/>
      <c r="Q153" s="257"/>
    </row>
    <row r="154" spans="1:17" ht="12" x14ac:dyDescent="0.2">
      <c r="I154" s="257"/>
      <c r="J154" s="257"/>
      <c r="K154" s="257"/>
      <c r="L154" s="257"/>
      <c r="M154" s="257"/>
      <c r="N154" s="257"/>
      <c r="O154" s="257"/>
      <c r="P154" s="257"/>
      <c r="Q154" s="257"/>
    </row>
    <row r="155" spans="1:17" ht="12" x14ac:dyDescent="0.2">
      <c r="I155" s="257"/>
      <c r="J155" s="257"/>
      <c r="K155" s="257"/>
      <c r="L155" s="257"/>
      <c r="M155" s="257"/>
      <c r="N155" s="257"/>
      <c r="O155" s="257"/>
      <c r="P155" s="257"/>
      <c r="Q155" s="257"/>
    </row>
    <row r="156" spans="1:17" ht="12" x14ac:dyDescent="0.2">
      <c r="I156" s="257"/>
      <c r="J156" s="257"/>
      <c r="K156" s="257"/>
      <c r="L156" s="257"/>
      <c r="M156" s="257"/>
      <c r="N156" s="257"/>
      <c r="O156" s="257"/>
      <c r="P156" s="257"/>
      <c r="Q156" s="257"/>
    </row>
    <row r="157" spans="1:17" ht="12" x14ac:dyDescent="0.2">
      <c r="I157" s="257"/>
      <c r="J157" s="257"/>
      <c r="K157" s="257"/>
      <c r="L157" s="257"/>
      <c r="M157" s="257"/>
      <c r="N157" s="257"/>
      <c r="O157" s="257"/>
      <c r="P157" s="257"/>
      <c r="Q157" s="257"/>
    </row>
    <row r="158" spans="1:17" ht="12" x14ac:dyDescent="0.2">
      <c r="I158" s="257"/>
      <c r="J158" s="257"/>
      <c r="K158" s="257"/>
      <c r="L158" s="257"/>
      <c r="M158" s="257"/>
      <c r="N158" s="257"/>
      <c r="O158" s="257"/>
      <c r="P158" s="257"/>
      <c r="Q158" s="257"/>
    </row>
    <row r="159" spans="1:17" ht="12" x14ac:dyDescent="0.2">
      <c r="I159" s="257"/>
      <c r="J159" s="257"/>
      <c r="K159" s="257"/>
      <c r="L159" s="257"/>
      <c r="M159" s="257"/>
      <c r="N159" s="257"/>
      <c r="O159" s="257"/>
      <c r="P159" s="257"/>
      <c r="Q159" s="257"/>
    </row>
    <row r="160" spans="1:17" ht="12" x14ac:dyDescent="0.2">
      <c r="I160" s="257"/>
      <c r="J160" s="257"/>
      <c r="K160" s="257"/>
      <c r="L160" s="257"/>
      <c r="M160" s="257"/>
      <c r="N160" s="257"/>
      <c r="O160" s="257"/>
      <c r="P160" s="257"/>
      <c r="Q160" s="257"/>
    </row>
    <row r="161" spans="9:17" ht="12" x14ac:dyDescent="0.2">
      <c r="I161" s="257"/>
      <c r="J161" s="257"/>
      <c r="K161" s="257"/>
      <c r="L161" s="257"/>
      <c r="M161" s="257"/>
      <c r="N161" s="257"/>
      <c r="O161" s="257"/>
      <c r="P161" s="257"/>
      <c r="Q161" s="257"/>
    </row>
    <row r="162" spans="9:17" ht="12" x14ac:dyDescent="0.2">
      <c r="I162" s="257"/>
      <c r="J162" s="257"/>
      <c r="K162" s="257"/>
      <c r="L162" s="257"/>
      <c r="M162" s="257"/>
      <c r="N162" s="257"/>
      <c r="O162" s="257"/>
      <c r="P162" s="257"/>
      <c r="Q162" s="257"/>
    </row>
    <row r="163" spans="9:17" ht="12" x14ac:dyDescent="0.2">
      <c r="I163" s="257"/>
      <c r="J163" s="257"/>
      <c r="K163" s="257"/>
      <c r="L163" s="257"/>
      <c r="M163" s="257"/>
      <c r="N163" s="257"/>
      <c r="O163" s="257"/>
      <c r="P163" s="257"/>
      <c r="Q163" s="257"/>
    </row>
    <row r="164" spans="9:17" ht="12" x14ac:dyDescent="0.2">
      <c r="I164" s="257"/>
      <c r="J164" s="257"/>
      <c r="K164" s="257"/>
      <c r="L164" s="257"/>
      <c r="M164" s="257"/>
      <c r="N164" s="257"/>
      <c r="O164" s="257"/>
      <c r="P164" s="257"/>
      <c r="Q164" s="257"/>
    </row>
    <row r="165" spans="9:17" ht="12" x14ac:dyDescent="0.2">
      <c r="I165" s="257"/>
      <c r="J165" s="257"/>
      <c r="K165" s="257"/>
      <c r="L165" s="257"/>
      <c r="M165" s="257"/>
      <c r="N165" s="257"/>
      <c r="O165" s="257"/>
      <c r="P165" s="257"/>
      <c r="Q165" s="257"/>
    </row>
    <row r="166" spans="9:17" ht="12" x14ac:dyDescent="0.2">
      <c r="I166" s="257"/>
      <c r="J166" s="257"/>
      <c r="K166" s="257"/>
      <c r="L166" s="257"/>
      <c r="M166" s="257"/>
      <c r="N166" s="257"/>
      <c r="O166" s="257"/>
      <c r="P166" s="257"/>
      <c r="Q166" s="257"/>
    </row>
    <row r="167" spans="9:17" ht="12" x14ac:dyDescent="0.2">
      <c r="I167" s="257"/>
      <c r="J167" s="257"/>
      <c r="K167" s="257"/>
      <c r="L167" s="257"/>
      <c r="M167" s="257"/>
      <c r="N167" s="257"/>
      <c r="O167" s="257"/>
      <c r="P167" s="257"/>
      <c r="Q167" s="257"/>
    </row>
    <row r="168" spans="9:17" ht="12" x14ac:dyDescent="0.2">
      <c r="I168" s="257"/>
      <c r="J168" s="257"/>
      <c r="K168" s="257"/>
      <c r="L168" s="257"/>
      <c r="M168" s="257"/>
      <c r="N168" s="257"/>
      <c r="O168" s="257"/>
      <c r="P168" s="257"/>
      <c r="Q168" s="257"/>
    </row>
    <row r="169" spans="9:17" ht="12" x14ac:dyDescent="0.2">
      <c r="I169" s="257"/>
      <c r="J169" s="257"/>
      <c r="K169" s="257"/>
      <c r="L169" s="257"/>
      <c r="M169" s="257"/>
      <c r="N169" s="257"/>
      <c r="O169" s="257"/>
      <c r="P169" s="257"/>
      <c r="Q169" s="257"/>
    </row>
    <row r="170" spans="9:17" ht="12" x14ac:dyDescent="0.2">
      <c r="I170" s="257"/>
      <c r="J170" s="257"/>
      <c r="K170" s="257"/>
      <c r="L170" s="257"/>
      <c r="M170" s="257"/>
      <c r="N170" s="257"/>
      <c r="O170" s="257"/>
      <c r="P170" s="257"/>
      <c r="Q170" s="257"/>
    </row>
    <row r="171" spans="9:17" ht="12" x14ac:dyDescent="0.2">
      <c r="I171" s="257"/>
      <c r="J171" s="257"/>
      <c r="K171" s="257"/>
      <c r="L171" s="257"/>
      <c r="M171" s="257"/>
      <c r="N171" s="257"/>
      <c r="O171" s="257"/>
      <c r="P171" s="257"/>
      <c r="Q171" s="257"/>
    </row>
    <row r="172" spans="9:17" ht="12" x14ac:dyDescent="0.2">
      <c r="I172" s="257"/>
      <c r="J172" s="257"/>
      <c r="K172" s="257"/>
      <c r="L172" s="257"/>
      <c r="M172" s="257"/>
      <c r="N172" s="257"/>
      <c r="O172" s="257"/>
      <c r="P172" s="257"/>
      <c r="Q172" s="257"/>
    </row>
    <row r="173" spans="9:17" ht="12" x14ac:dyDescent="0.2">
      <c r="I173" s="257"/>
      <c r="J173" s="257"/>
      <c r="K173" s="257"/>
      <c r="L173" s="257"/>
      <c r="M173" s="257"/>
      <c r="N173" s="257"/>
      <c r="O173" s="257"/>
      <c r="P173" s="257"/>
      <c r="Q173" s="257"/>
    </row>
    <row r="174" spans="9:17" ht="12" x14ac:dyDescent="0.2">
      <c r="I174" s="257"/>
      <c r="J174" s="257"/>
      <c r="K174" s="257"/>
      <c r="L174" s="257"/>
      <c r="M174" s="257"/>
      <c r="N174" s="257"/>
      <c r="O174" s="257"/>
      <c r="P174" s="257"/>
      <c r="Q174" s="257"/>
    </row>
    <row r="175" spans="9:17" ht="12" x14ac:dyDescent="0.2">
      <c r="I175" s="257"/>
      <c r="J175" s="257"/>
      <c r="K175" s="257"/>
      <c r="L175" s="257"/>
      <c r="M175" s="257"/>
      <c r="N175" s="257"/>
      <c r="O175" s="257"/>
      <c r="P175" s="257"/>
      <c r="Q175" s="257"/>
    </row>
    <row r="176" spans="9:17" ht="12" x14ac:dyDescent="0.2">
      <c r="I176" s="257"/>
      <c r="J176" s="257"/>
      <c r="K176" s="257"/>
      <c r="L176" s="257"/>
      <c r="M176" s="257"/>
      <c r="N176" s="257"/>
      <c r="O176" s="257"/>
      <c r="P176" s="257"/>
      <c r="Q176" s="257"/>
    </row>
    <row r="177" spans="9:17" ht="12" x14ac:dyDescent="0.2">
      <c r="I177" s="257"/>
      <c r="J177" s="257"/>
      <c r="K177" s="257"/>
      <c r="L177" s="257"/>
      <c r="M177" s="257"/>
      <c r="N177" s="257"/>
      <c r="O177" s="257"/>
      <c r="P177" s="257"/>
      <c r="Q177" s="257"/>
    </row>
    <row r="178" spans="9:17" ht="12" x14ac:dyDescent="0.2">
      <c r="I178" s="257"/>
      <c r="J178" s="257"/>
      <c r="K178" s="257"/>
      <c r="L178" s="257"/>
      <c r="M178" s="257"/>
      <c r="N178" s="257"/>
      <c r="O178" s="257"/>
      <c r="P178" s="257"/>
      <c r="Q178" s="257"/>
    </row>
    <row r="179" spans="9:17" ht="12" x14ac:dyDescent="0.2">
      <c r="I179" s="257"/>
      <c r="J179" s="257"/>
      <c r="K179" s="257"/>
      <c r="L179" s="257"/>
      <c r="M179" s="257"/>
      <c r="N179" s="257"/>
      <c r="O179" s="257"/>
      <c r="P179" s="257"/>
      <c r="Q179" s="257"/>
    </row>
    <row r="180" spans="9:17" ht="12" x14ac:dyDescent="0.2">
      <c r="I180" s="257"/>
      <c r="J180" s="257"/>
      <c r="K180" s="257"/>
      <c r="L180" s="257"/>
      <c r="M180" s="257"/>
      <c r="N180" s="257"/>
      <c r="O180" s="257"/>
      <c r="P180" s="257"/>
      <c r="Q180" s="257"/>
    </row>
    <row r="181" spans="9:17" ht="12" x14ac:dyDescent="0.2">
      <c r="I181" s="257"/>
      <c r="J181" s="257"/>
      <c r="K181" s="257"/>
      <c r="L181" s="257"/>
      <c r="M181" s="257"/>
      <c r="N181" s="257"/>
      <c r="O181" s="257"/>
      <c r="P181" s="257"/>
      <c r="Q181" s="257"/>
    </row>
    <row r="182" spans="9:17" ht="12" x14ac:dyDescent="0.2">
      <c r="I182" s="257"/>
      <c r="J182" s="257"/>
      <c r="K182" s="257"/>
      <c r="L182" s="257"/>
      <c r="M182" s="257"/>
      <c r="N182" s="257"/>
      <c r="O182" s="257"/>
      <c r="P182" s="257"/>
      <c r="Q182" s="257"/>
    </row>
    <row r="183" spans="9:17" ht="12" x14ac:dyDescent="0.2">
      <c r="I183" s="257"/>
      <c r="J183" s="257"/>
      <c r="K183" s="257"/>
      <c r="L183" s="257"/>
      <c r="M183" s="257"/>
      <c r="N183" s="257"/>
      <c r="O183" s="257"/>
      <c r="P183" s="257"/>
      <c r="Q183" s="257"/>
    </row>
    <row r="184" spans="9:17" ht="12" x14ac:dyDescent="0.2">
      <c r="I184" s="257"/>
      <c r="J184" s="257"/>
      <c r="K184" s="257"/>
      <c r="L184" s="257"/>
      <c r="M184" s="257"/>
      <c r="N184" s="257"/>
      <c r="O184" s="257"/>
      <c r="P184" s="257"/>
      <c r="Q184" s="257"/>
    </row>
    <row r="185" spans="9:17" ht="12" x14ac:dyDescent="0.2">
      <c r="I185" s="257"/>
      <c r="J185" s="257"/>
      <c r="K185" s="257"/>
      <c r="L185" s="257"/>
      <c r="M185" s="257"/>
      <c r="N185" s="257"/>
      <c r="O185" s="257"/>
      <c r="P185" s="257"/>
      <c r="Q185" s="257"/>
    </row>
    <row r="186" spans="9:17" ht="12" x14ac:dyDescent="0.2">
      <c r="I186" s="257"/>
      <c r="J186" s="257"/>
      <c r="K186" s="257"/>
      <c r="L186" s="257"/>
      <c r="M186" s="257"/>
      <c r="N186" s="257"/>
      <c r="O186" s="257"/>
      <c r="P186" s="257"/>
      <c r="Q186" s="257"/>
    </row>
    <row r="187" spans="9:17" ht="12" x14ac:dyDescent="0.2">
      <c r="I187" s="257"/>
      <c r="J187" s="257"/>
      <c r="K187" s="257"/>
      <c r="L187" s="257"/>
      <c r="M187" s="257"/>
      <c r="N187" s="257"/>
      <c r="O187" s="257"/>
      <c r="P187" s="257"/>
      <c r="Q187" s="257"/>
    </row>
    <row r="188" spans="9:17" ht="12" x14ac:dyDescent="0.2">
      <c r="I188" s="257"/>
      <c r="J188" s="257"/>
      <c r="K188" s="257"/>
      <c r="L188" s="257"/>
      <c r="M188" s="257"/>
      <c r="N188" s="257"/>
      <c r="O188" s="257"/>
      <c r="P188" s="257"/>
      <c r="Q188" s="257"/>
    </row>
    <row r="189" spans="9:17" ht="12" x14ac:dyDescent="0.2">
      <c r="I189" s="257"/>
      <c r="J189" s="257"/>
      <c r="K189" s="257"/>
      <c r="L189" s="257"/>
      <c r="M189" s="257"/>
      <c r="N189" s="257"/>
      <c r="O189" s="257"/>
      <c r="P189" s="257"/>
      <c r="Q189" s="257"/>
    </row>
    <row r="190" spans="9:17" ht="12" x14ac:dyDescent="0.2">
      <c r="I190" s="257"/>
      <c r="J190" s="257"/>
      <c r="K190" s="257"/>
      <c r="L190" s="257"/>
      <c r="M190" s="257"/>
      <c r="N190" s="257"/>
      <c r="O190" s="257"/>
      <c r="P190" s="257"/>
      <c r="Q190" s="257"/>
    </row>
    <row r="191" spans="9:17" ht="12" x14ac:dyDescent="0.2">
      <c r="I191" s="257"/>
      <c r="J191" s="257"/>
      <c r="K191" s="257"/>
      <c r="L191" s="257"/>
      <c r="M191" s="257"/>
      <c r="N191" s="257"/>
      <c r="O191" s="257"/>
      <c r="P191" s="257"/>
      <c r="Q191" s="257"/>
    </row>
    <row r="192" spans="9:17" ht="12" x14ac:dyDescent="0.2">
      <c r="I192" s="257"/>
      <c r="J192" s="257"/>
      <c r="K192" s="257"/>
      <c r="L192" s="257"/>
      <c r="M192" s="257"/>
      <c r="N192" s="257"/>
      <c r="O192" s="257"/>
      <c r="P192" s="257"/>
      <c r="Q192" s="257"/>
    </row>
    <row r="193" spans="9:17" ht="12" x14ac:dyDescent="0.2">
      <c r="I193" s="257"/>
      <c r="J193" s="257"/>
      <c r="K193" s="257"/>
      <c r="L193" s="257"/>
      <c r="M193" s="257"/>
      <c r="N193" s="257"/>
      <c r="O193" s="257"/>
      <c r="P193" s="257"/>
      <c r="Q193" s="257"/>
    </row>
    <row r="194" spans="9:17" ht="12" x14ac:dyDescent="0.2">
      <c r="I194" s="257"/>
      <c r="J194" s="257"/>
      <c r="K194" s="257"/>
      <c r="L194" s="257"/>
      <c r="M194" s="257"/>
      <c r="N194" s="257"/>
      <c r="O194" s="257"/>
      <c r="P194" s="257"/>
      <c r="Q194" s="257"/>
    </row>
    <row r="195" spans="9:17" ht="12" x14ac:dyDescent="0.2">
      <c r="I195" s="257"/>
      <c r="J195" s="257"/>
      <c r="K195" s="257"/>
      <c r="L195" s="257"/>
      <c r="M195" s="257"/>
      <c r="N195" s="257"/>
      <c r="O195" s="257"/>
      <c r="P195" s="257"/>
      <c r="Q195" s="257"/>
    </row>
    <row r="196" spans="9:17" ht="12" x14ac:dyDescent="0.2">
      <c r="I196" s="257"/>
      <c r="J196" s="257"/>
      <c r="K196" s="257"/>
      <c r="L196" s="257"/>
      <c r="M196" s="257"/>
      <c r="N196" s="257"/>
      <c r="O196" s="257"/>
      <c r="P196" s="257"/>
      <c r="Q196" s="257"/>
    </row>
    <row r="197" spans="9:17" ht="12" x14ac:dyDescent="0.2">
      <c r="I197" s="257"/>
      <c r="J197" s="257"/>
      <c r="K197" s="257"/>
      <c r="L197" s="257"/>
      <c r="M197" s="257"/>
      <c r="N197" s="257"/>
      <c r="O197" s="257"/>
      <c r="P197" s="257"/>
      <c r="Q197" s="257"/>
    </row>
    <row r="198" spans="9:17" ht="12" x14ac:dyDescent="0.2">
      <c r="I198" s="257"/>
      <c r="J198" s="257"/>
      <c r="K198" s="257"/>
      <c r="L198" s="257"/>
      <c r="M198" s="257"/>
      <c r="N198" s="257"/>
      <c r="O198" s="257"/>
      <c r="P198" s="257"/>
      <c r="Q198" s="257"/>
    </row>
    <row r="199" spans="9:17" ht="12" x14ac:dyDescent="0.2">
      <c r="I199" s="257"/>
      <c r="J199" s="257"/>
      <c r="K199" s="257"/>
      <c r="L199" s="257"/>
      <c r="M199" s="257"/>
      <c r="N199" s="257"/>
      <c r="O199" s="257"/>
      <c r="P199" s="257"/>
      <c r="Q199" s="257"/>
    </row>
    <row r="200" spans="9:17" ht="12" x14ac:dyDescent="0.2">
      <c r="I200" s="257"/>
      <c r="J200" s="257"/>
      <c r="K200" s="257"/>
      <c r="L200" s="257"/>
      <c r="M200" s="257"/>
      <c r="N200" s="257"/>
      <c r="O200" s="257"/>
      <c r="P200" s="257"/>
      <c r="Q200" s="257"/>
    </row>
    <row r="201" spans="9:17" ht="12" x14ac:dyDescent="0.2">
      <c r="I201" s="257"/>
      <c r="J201" s="257"/>
      <c r="K201" s="257"/>
      <c r="L201" s="257"/>
      <c r="M201" s="257"/>
      <c r="N201" s="257"/>
      <c r="O201" s="257"/>
      <c r="P201" s="257"/>
      <c r="Q201" s="257"/>
    </row>
    <row r="202" spans="9:17" ht="12" x14ac:dyDescent="0.2">
      <c r="I202" s="257"/>
      <c r="J202" s="257"/>
      <c r="K202" s="257"/>
      <c r="L202" s="257"/>
      <c r="M202" s="257"/>
      <c r="N202" s="257"/>
      <c r="O202" s="257"/>
      <c r="P202" s="257"/>
      <c r="Q202" s="257"/>
    </row>
    <row r="203" spans="9:17" ht="12" x14ac:dyDescent="0.2">
      <c r="I203" s="257"/>
      <c r="J203" s="257"/>
      <c r="K203" s="257"/>
      <c r="L203" s="257"/>
      <c r="M203" s="257"/>
      <c r="N203" s="257"/>
      <c r="O203" s="257"/>
      <c r="P203" s="257"/>
      <c r="Q203" s="257"/>
    </row>
    <row r="204" spans="9:17" ht="12" x14ac:dyDescent="0.2">
      <c r="I204" s="257"/>
      <c r="J204" s="257"/>
      <c r="K204" s="257"/>
      <c r="L204" s="257"/>
      <c r="M204" s="257"/>
      <c r="N204" s="257"/>
      <c r="O204" s="257"/>
      <c r="P204" s="257"/>
      <c r="Q204" s="257"/>
    </row>
    <row r="205" spans="9:17" ht="12" x14ac:dyDescent="0.2">
      <c r="I205" s="257"/>
      <c r="J205" s="257"/>
      <c r="K205" s="257"/>
      <c r="L205" s="257"/>
      <c r="M205" s="257"/>
      <c r="N205" s="257"/>
      <c r="O205" s="257"/>
      <c r="P205" s="257"/>
      <c r="Q205" s="257"/>
    </row>
    <row r="206" spans="9:17" ht="12" x14ac:dyDescent="0.2">
      <c r="I206" s="257"/>
      <c r="J206" s="257"/>
      <c r="K206" s="257"/>
      <c r="L206" s="257"/>
      <c r="M206" s="257"/>
      <c r="N206" s="257"/>
      <c r="O206" s="257"/>
      <c r="P206" s="257"/>
      <c r="Q206" s="257"/>
    </row>
    <row r="207" spans="9:17" ht="12" x14ac:dyDescent="0.2">
      <c r="I207" s="257"/>
      <c r="J207" s="257"/>
      <c r="K207" s="257"/>
      <c r="L207" s="257"/>
      <c r="M207" s="257"/>
      <c r="N207" s="257"/>
      <c r="O207" s="257"/>
      <c r="P207" s="257"/>
      <c r="Q207" s="257"/>
    </row>
    <row r="208" spans="9:17" ht="12" x14ac:dyDescent="0.2">
      <c r="I208" s="257"/>
      <c r="J208" s="257"/>
      <c r="K208" s="257"/>
      <c r="L208" s="257"/>
      <c r="M208" s="257"/>
      <c r="N208" s="257"/>
      <c r="O208" s="257"/>
      <c r="P208" s="257"/>
      <c r="Q208" s="257"/>
    </row>
    <row r="209" spans="9:17" ht="12" x14ac:dyDescent="0.2">
      <c r="I209" s="257"/>
      <c r="J209" s="257"/>
      <c r="K209" s="257"/>
      <c r="L209" s="257"/>
      <c r="M209" s="257"/>
      <c r="N209" s="257"/>
      <c r="O209" s="257"/>
      <c r="P209" s="257"/>
      <c r="Q209" s="257"/>
    </row>
    <row r="210" spans="9:17" ht="12" x14ac:dyDescent="0.2">
      <c r="I210" s="257"/>
      <c r="J210" s="257"/>
      <c r="K210" s="257"/>
      <c r="L210" s="257"/>
      <c r="M210" s="257"/>
      <c r="N210" s="257"/>
      <c r="O210" s="257"/>
      <c r="P210" s="257"/>
      <c r="Q210" s="257"/>
    </row>
    <row r="211" spans="9:17" ht="12" x14ac:dyDescent="0.2">
      <c r="I211" s="257"/>
      <c r="J211" s="257"/>
      <c r="K211" s="257"/>
      <c r="L211" s="257"/>
      <c r="M211" s="257"/>
      <c r="N211" s="257"/>
      <c r="O211" s="257"/>
      <c r="P211" s="257"/>
      <c r="Q211" s="257"/>
    </row>
    <row r="212" spans="9:17" ht="12" x14ac:dyDescent="0.2">
      <c r="I212" s="257"/>
      <c r="J212" s="257"/>
      <c r="K212" s="257"/>
      <c r="L212" s="257"/>
      <c r="M212" s="257"/>
      <c r="N212" s="257"/>
      <c r="O212" s="257"/>
      <c r="P212" s="257"/>
      <c r="Q212" s="257"/>
    </row>
    <row r="213" spans="9:17" ht="12" x14ac:dyDescent="0.2">
      <c r="I213" s="257"/>
      <c r="J213" s="257"/>
      <c r="K213" s="257"/>
      <c r="L213" s="257"/>
      <c r="M213" s="257"/>
      <c r="N213" s="257"/>
      <c r="O213" s="257"/>
      <c r="P213" s="257"/>
      <c r="Q213" s="257"/>
    </row>
    <row r="214" spans="9:17" ht="12" x14ac:dyDescent="0.2">
      <c r="I214" s="257"/>
      <c r="J214" s="257"/>
      <c r="K214" s="257"/>
      <c r="L214" s="257"/>
      <c r="M214" s="257"/>
      <c r="N214" s="257"/>
      <c r="O214" s="257"/>
      <c r="P214" s="257"/>
      <c r="Q214" s="257"/>
    </row>
    <row r="215" spans="9:17" ht="12" x14ac:dyDescent="0.2">
      <c r="I215" s="257"/>
      <c r="J215" s="257"/>
      <c r="K215" s="257"/>
      <c r="L215" s="257"/>
      <c r="M215" s="257"/>
      <c r="N215" s="257"/>
      <c r="O215" s="257"/>
      <c r="P215" s="257"/>
      <c r="Q215" s="257"/>
    </row>
    <row r="216" spans="9:17" ht="12" x14ac:dyDescent="0.2">
      <c r="I216" s="257"/>
      <c r="J216" s="257"/>
      <c r="K216" s="257"/>
      <c r="L216" s="257"/>
      <c r="M216" s="257"/>
      <c r="N216" s="257"/>
      <c r="O216" s="257"/>
      <c r="P216" s="257"/>
      <c r="Q216" s="257"/>
    </row>
    <row r="217" spans="9:17" ht="12" x14ac:dyDescent="0.2">
      <c r="I217" s="257"/>
      <c r="J217" s="257"/>
      <c r="K217" s="257"/>
      <c r="L217" s="257"/>
      <c r="M217" s="257"/>
      <c r="N217" s="257"/>
      <c r="O217" s="257"/>
      <c r="P217" s="257"/>
      <c r="Q217" s="257"/>
    </row>
    <row r="218" spans="9:17" ht="12" x14ac:dyDescent="0.2">
      <c r="I218" s="257"/>
      <c r="J218" s="257"/>
      <c r="K218" s="257"/>
      <c r="L218" s="257"/>
      <c r="M218" s="257"/>
      <c r="N218" s="257"/>
      <c r="O218" s="257"/>
      <c r="P218" s="257"/>
      <c r="Q218" s="257"/>
    </row>
    <row r="219" spans="9:17" ht="12" x14ac:dyDescent="0.2">
      <c r="I219" s="257"/>
      <c r="J219" s="257"/>
      <c r="K219" s="257"/>
      <c r="L219" s="257"/>
      <c r="M219" s="257"/>
      <c r="N219" s="257"/>
      <c r="O219" s="257"/>
      <c r="P219" s="257"/>
      <c r="Q219" s="257"/>
    </row>
    <row r="220" spans="9:17" ht="12" x14ac:dyDescent="0.2">
      <c r="I220" s="257"/>
      <c r="J220" s="257"/>
      <c r="K220" s="257"/>
      <c r="L220" s="257"/>
      <c r="M220" s="257"/>
      <c r="N220" s="257"/>
      <c r="O220" s="257"/>
      <c r="P220" s="257"/>
      <c r="Q220" s="257"/>
    </row>
    <row r="221" spans="9:17" ht="12" x14ac:dyDescent="0.2">
      <c r="I221" s="257"/>
      <c r="J221" s="257"/>
      <c r="K221" s="257"/>
      <c r="L221" s="257"/>
      <c r="M221" s="257"/>
      <c r="N221" s="257"/>
      <c r="O221" s="257"/>
      <c r="P221" s="257"/>
      <c r="Q221" s="257"/>
    </row>
    <row r="222" spans="9:17" ht="12" x14ac:dyDescent="0.2">
      <c r="I222" s="257"/>
      <c r="J222" s="257"/>
      <c r="K222" s="257"/>
      <c r="L222" s="257"/>
      <c r="M222" s="257"/>
      <c r="N222" s="257"/>
      <c r="O222" s="257"/>
      <c r="P222" s="257"/>
      <c r="Q222" s="257"/>
    </row>
    <row r="223" spans="9:17" ht="12" x14ac:dyDescent="0.2">
      <c r="I223" s="257"/>
      <c r="J223" s="257"/>
      <c r="K223" s="257"/>
      <c r="L223" s="257"/>
      <c r="M223" s="257"/>
      <c r="N223" s="257"/>
      <c r="O223" s="257"/>
      <c r="P223" s="257"/>
      <c r="Q223" s="257"/>
    </row>
    <row r="224" spans="9:17" ht="12" x14ac:dyDescent="0.2">
      <c r="I224" s="257"/>
      <c r="J224" s="257"/>
      <c r="K224" s="257"/>
      <c r="L224" s="257"/>
      <c r="M224" s="257"/>
      <c r="N224" s="257"/>
      <c r="O224" s="257"/>
      <c r="P224" s="257"/>
      <c r="Q224" s="257"/>
    </row>
    <row r="225" spans="9:17" ht="12" x14ac:dyDescent="0.2">
      <c r="I225" s="257"/>
      <c r="J225" s="257"/>
      <c r="K225" s="257"/>
      <c r="L225" s="257"/>
      <c r="M225" s="257"/>
      <c r="N225" s="257"/>
      <c r="O225" s="257"/>
      <c r="P225" s="257"/>
      <c r="Q225" s="257"/>
    </row>
    <row r="226" spans="9:17" ht="12" x14ac:dyDescent="0.2">
      <c r="I226" s="257"/>
      <c r="J226" s="257"/>
      <c r="K226" s="257"/>
      <c r="L226" s="257"/>
      <c r="M226" s="257"/>
      <c r="N226" s="257"/>
      <c r="O226" s="257"/>
      <c r="P226" s="257"/>
      <c r="Q226" s="257"/>
    </row>
    <row r="227" spans="9:17" ht="12" x14ac:dyDescent="0.2">
      <c r="I227" s="257"/>
      <c r="J227" s="257"/>
      <c r="K227" s="257"/>
      <c r="L227" s="257"/>
      <c r="M227" s="257"/>
      <c r="N227" s="257"/>
      <c r="O227" s="257"/>
      <c r="P227" s="257"/>
      <c r="Q227" s="257"/>
    </row>
    <row r="228" spans="9:17" ht="12" x14ac:dyDescent="0.2">
      <c r="I228" s="257"/>
      <c r="J228" s="257"/>
      <c r="K228" s="257"/>
      <c r="L228" s="257"/>
      <c r="M228" s="257"/>
      <c r="N228" s="257"/>
      <c r="O228" s="257"/>
      <c r="P228" s="257"/>
      <c r="Q228" s="257"/>
    </row>
    <row r="229" spans="9:17" ht="12" x14ac:dyDescent="0.2">
      <c r="I229" s="257"/>
      <c r="J229" s="257"/>
      <c r="K229" s="257"/>
      <c r="L229" s="257"/>
      <c r="M229" s="257"/>
      <c r="N229" s="257"/>
      <c r="O229" s="257"/>
      <c r="P229" s="257"/>
      <c r="Q229" s="257"/>
    </row>
    <row r="230" spans="9:17" ht="12" x14ac:dyDescent="0.2">
      <c r="I230" s="257"/>
      <c r="J230" s="257"/>
      <c r="K230" s="257"/>
      <c r="L230" s="257"/>
      <c r="M230" s="257"/>
      <c r="N230" s="257"/>
      <c r="O230" s="257"/>
      <c r="P230" s="257"/>
      <c r="Q230" s="257"/>
    </row>
    <row r="231" spans="9:17" ht="12" x14ac:dyDescent="0.2">
      <c r="I231" s="257"/>
      <c r="J231" s="257"/>
      <c r="K231" s="257"/>
      <c r="L231" s="257"/>
      <c r="M231" s="257"/>
      <c r="N231" s="257"/>
      <c r="O231" s="257"/>
      <c r="P231" s="257"/>
      <c r="Q231" s="257"/>
    </row>
    <row r="232" spans="9:17" ht="12" x14ac:dyDescent="0.2">
      <c r="I232" s="257"/>
      <c r="J232" s="257"/>
      <c r="K232" s="257"/>
      <c r="L232" s="257"/>
      <c r="M232" s="257"/>
      <c r="N232" s="257"/>
      <c r="O232" s="257"/>
      <c r="P232" s="257"/>
      <c r="Q232" s="257"/>
    </row>
    <row r="233" spans="9:17" ht="12" x14ac:dyDescent="0.2">
      <c r="I233" s="257"/>
      <c r="J233" s="257"/>
      <c r="K233" s="257"/>
      <c r="L233" s="257"/>
      <c r="M233" s="257"/>
      <c r="N233" s="257"/>
      <c r="O233" s="257"/>
      <c r="P233" s="257"/>
      <c r="Q233" s="257"/>
    </row>
    <row r="234" spans="9:17" ht="12" x14ac:dyDescent="0.2">
      <c r="I234" s="257"/>
      <c r="J234" s="257"/>
      <c r="K234" s="257"/>
      <c r="L234" s="257"/>
      <c r="M234" s="257"/>
      <c r="N234" s="257"/>
      <c r="O234" s="257"/>
      <c r="P234" s="257"/>
      <c r="Q234" s="257"/>
    </row>
    <row r="235" spans="9:17" ht="12" x14ac:dyDescent="0.2">
      <c r="I235" s="257"/>
      <c r="J235" s="257"/>
      <c r="K235" s="257"/>
      <c r="L235" s="257"/>
      <c r="M235" s="257"/>
      <c r="N235" s="257"/>
      <c r="O235" s="257"/>
      <c r="P235" s="257"/>
      <c r="Q235" s="257"/>
    </row>
    <row r="236" spans="9:17" ht="12" x14ac:dyDescent="0.2">
      <c r="I236" s="257"/>
      <c r="J236" s="257"/>
      <c r="K236" s="257"/>
      <c r="L236" s="257"/>
      <c r="M236" s="257"/>
      <c r="N236" s="257"/>
      <c r="O236" s="257"/>
      <c r="P236" s="257"/>
      <c r="Q236" s="257"/>
    </row>
    <row r="237" spans="9:17" ht="12" x14ac:dyDescent="0.2">
      <c r="I237" s="257"/>
      <c r="J237" s="257"/>
      <c r="K237" s="257"/>
      <c r="L237" s="257"/>
      <c r="M237" s="257"/>
      <c r="N237" s="257"/>
      <c r="O237" s="257"/>
      <c r="P237" s="257"/>
      <c r="Q237" s="257"/>
    </row>
    <row r="238" spans="9:17" ht="12" x14ac:dyDescent="0.2">
      <c r="I238" s="257"/>
      <c r="J238" s="257"/>
      <c r="K238" s="257"/>
      <c r="L238" s="257"/>
      <c r="M238" s="257"/>
      <c r="N238" s="257"/>
      <c r="O238" s="257"/>
      <c r="P238" s="257"/>
      <c r="Q238" s="257"/>
    </row>
    <row r="239" spans="9:17" ht="12" x14ac:dyDescent="0.2">
      <c r="I239" s="257"/>
      <c r="J239" s="257"/>
      <c r="K239" s="257"/>
      <c r="L239" s="257"/>
      <c r="M239" s="257"/>
      <c r="N239" s="257"/>
      <c r="O239" s="257"/>
      <c r="P239" s="257"/>
      <c r="Q239" s="257"/>
    </row>
    <row r="240" spans="9:17" ht="12" x14ac:dyDescent="0.2">
      <c r="I240" s="257"/>
      <c r="J240" s="257"/>
      <c r="K240" s="257"/>
      <c r="L240" s="257"/>
      <c r="M240" s="257"/>
      <c r="N240" s="257"/>
      <c r="O240" s="257"/>
      <c r="P240" s="257"/>
      <c r="Q240" s="257"/>
    </row>
    <row r="241" spans="9:17" ht="12" x14ac:dyDescent="0.2">
      <c r="I241" s="257"/>
      <c r="J241" s="257"/>
      <c r="K241" s="257"/>
      <c r="L241" s="257"/>
      <c r="M241" s="257"/>
      <c r="N241" s="257"/>
      <c r="O241" s="257"/>
      <c r="P241" s="257"/>
      <c r="Q241" s="257"/>
    </row>
    <row r="242" spans="9:17" ht="12" x14ac:dyDescent="0.2">
      <c r="I242" s="257"/>
      <c r="J242" s="257"/>
      <c r="K242" s="257"/>
      <c r="L242" s="257"/>
      <c r="M242" s="257"/>
      <c r="N242" s="257"/>
      <c r="O242" s="257"/>
      <c r="P242" s="257"/>
      <c r="Q242" s="257"/>
    </row>
    <row r="243" spans="9:17" ht="12" x14ac:dyDescent="0.2">
      <c r="I243" s="257"/>
      <c r="J243" s="257"/>
      <c r="K243" s="257"/>
      <c r="L243" s="257"/>
      <c r="M243" s="257"/>
      <c r="N243" s="257"/>
      <c r="O243" s="257"/>
      <c r="P243" s="257"/>
      <c r="Q243" s="257"/>
    </row>
    <row r="244" spans="9:17" ht="12" x14ac:dyDescent="0.2">
      <c r="I244" s="257"/>
      <c r="J244" s="257"/>
      <c r="K244" s="257"/>
      <c r="L244" s="257"/>
      <c r="M244" s="257"/>
      <c r="N244" s="257"/>
      <c r="O244" s="257"/>
      <c r="P244" s="257"/>
      <c r="Q244" s="257"/>
    </row>
    <row r="245" spans="9:17" ht="12" x14ac:dyDescent="0.2">
      <c r="I245" s="257"/>
      <c r="J245" s="257"/>
      <c r="K245" s="257"/>
      <c r="L245" s="257"/>
      <c r="M245" s="257"/>
      <c r="N245" s="257"/>
      <c r="O245" s="257"/>
      <c r="P245" s="257"/>
      <c r="Q245" s="257"/>
    </row>
    <row r="246" spans="9:17" ht="12" x14ac:dyDescent="0.2">
      <c r="I246" s="257"/>
      <c r="J246" s="257"/>
      <c r="K246" s="257"/>
      <c r="L246" s="257"/>
      <c r="M246" s="257"/>
      <c r="N246" s="257"/>
      <c r="O246" s="257"/>
      <c r="P246" s="257"/>
      <c r="Q246" s="257"/>
    </row>
    <row r="247" spans="9:17" ht="12" x14ac:dyDescent="0.2">
      <c r="I247" s="257"/>
      <c r="J247" s="257"/>
      <c r="K247" s="257"/>
      <c r="L247" s="257"/>
      <c r="M247" s="257"/>
      <c r="N247" s="257"/>
      <c r="O247" s="257"/>
      <c r="P247" s="257"/>
      <c r="Q247" s="257"/>
    </row>
    <row r="248" spans="9:17" ht="12" x14ac:dyDescent="0.2">
      <c r="I248" s="257"/>
      <c r="J248" s="257"/>
      <c r="K248" s="257"/>
      <c r="L248" s="257"/>
      <c r="M248" s="257"/>
      <c r="N248" s="257"/>
      <c r="O248" s="257"/>
      <c r="P248" s="257"/>
      <c r="Q248" s="257"/>
    </row>
    <row r="249" spans="9:17" ht="12" x14ac:dyDescent="0.2">
      <c r="I249" s="257"/>
      <c r="J249" s="257"/>
      <c r="K249" s="257"/>
      <c r="L249" s="257"/>
      <c r="M249" s="257"/>
      <c r="N249" s="257"/>
      <c r="O249" s="257"/>
      <c r="P249" s="257"/>
      <c r="Q249" s="257"/>
    </row>
    <row r="250" spans="9:17" ht="12" x14ac:dyDescent="0.2">
      <c r="I250" s="257"/>
      <c r="J250" s="257"/>
      <c r="K250" s="257"/>
      <c r="L250" s="257"/>
      <c r="M250" s="257"/>
      <c r="N250" s="257"/>
      <c r="O250" s="257"/>
      <c r="P250" s="257"/>
      <c r="Q250" s="257"/>
    </row>
    <row r="251" spans="9:17" ht="12" x14ac:dyDescent="0.2">
      <c r="I251" s="257"/>
      <c r="J251" s="257"/>
      <c r="K251" s="257"/>
      <c r="L251" s="257"/>
      <c r="M251" s="257"/>
      <c r="N251" s="257"/>
      <c r="O251" s="257"/>
      <c r="P251" s="257"/>
      <c r="Q251" s="257"/>
    </row>
    <row r="252" spans="9:17" ht="12" x14ac:dyDescent="0.2">
      <c r="I252" s="257"/>
      <c r="J252" s="257"/>
      <c r="K252" s="257"/>
      <c r="L252" s="257"/>
      <c r="M252" s="257"/>
      <c r="N252" s="257"/>
      <c r="O252" s="257"/>
      <c r="P252" s="257"/>
      <c r="Q252" s="257"/>
    </row>
    <row r="253" spans="9:17" ht="12" x14ac:dyDescent="0.2">
      <c r="I253" s="257"/>
      <c r="J253" s="257"/>
      <c r="K253" s="257"/>
      <c r="L253" s="257"/>
      <c r="M253" s="257"/>
      <c r="N253" s="257"/>
      <c r="O253" s="257"/>
      <c r="P253" s="257"/>
      <c r="Q253" s="257"/>
    </row>
    <row r="254" spans="9:17" ht="12" x14ac:dyDescent="0.2">
      <c r="I254" s="257"/>
      <c r="J254" s="257"/>
      <c r="K254" s="257"/>
      <c r="L254" s="257"/>
      <c r="M254" s="257"/>
      <c r="N254" s="257"/>
      <c r="O254" s="257"/>
      <c r="P254" s="257"/>
      <c r="Q254" s="257"/>
    </row>
    <row r="255" spans="9:17" ht="12" x14ac:dyDescent="0.2">
      <c r="I255" s="257"/>
      <c r="J255" s="257"/>
      <c r="K255" s="257"/>
      <c r="L255" s="257"/>
      <c r="M255" s="257"/>
      <c r="N255" s="257"/>
      <c r="O255" s="257"/>
      <c r="P255" s="257"/>
      <c r="Q255" s="257"/>
    </row>
    <row r="256" spans="9:17" ht="12" x14ac:dyDescent="0.2">
      <c r="I256" s="257"/>
      <c r="J256" s="257"/>
      <c r="K256" s="257"/>
      <c r="L256" s="257"/>
      <c r="M256" s="257"/>
      <c r="N256" s="257"/>
      <c r="O256" s="257"/>
      <c r="P256" s="257"/>
      <c r="Q256" s="257"/>
    </row>
    <row r="257" spans="9:17" ht="12" x14ac:dyDescent="0.2">
      <c r="I257" s="257"/>
      <c r="J257" s="257"/>
      <c r="K257" s="257"/>
      <c r="L257" s="257"/>
      <c r="M257" s="257"/>
      <c r="N257" s="257"/>
      <c r="O257" s="257"/>
      <c r="P257" s="257"/>
      <c r="Q257" s="257"/>
    </row>
    <row r="258" spans="9:17" ht="12" x14ac:dyDescent="0.2">
      <c r="I258" s="257"/>
      <c r="J258" s="257"/>
      <c r="K258" s="257"/>
      <c r="L258" s="257"/>
      <c r="M258" s="257"/>
      <c r="N258" s="257"/>
      <c r="O258" s="257"/>
      <c r="P258" s="257"/>
      <c r="Q258" s="257"/>
    </row>
    <row r="259" spans="9:17" ht="12" x14ac:dyDescent="0.2">
      <c r="I259" s="257"/>
      <c r="J259" s="257"/>
      <c r="K259" s="257"/>
      <c r="L259" s="257"/>
      <c r="M259" s="257"/>
      <c r="N259" s="257"/>
      <c r="O259" s="257"/>
      <c r="P259" s="257"/>
      <c r="Q259" s="257"/>
    </row>
    <row r="260" spans="9:17" ht="12" x14ac:dyDescent="0.2">
      <c r="I260" s="257"/>
      <c r="J260" s="257"/>
      <c r="K260" s="257"/>
      <c r="L260" s="257"/>
      <c r="M260" s="257"/>
      <c r="N260" s="257"/>
      <c r="O260" s="257"/>
      <c r="P260" s="257"/>
      <c r="Q260" s="257"/>
    </row>
    <row r="261" spans="9:17" ht="12" x14ac:dyDescent="0.2">
      <c r="I261" s="257"/>
      <c r="J261" s="257"/>
      <c r="K261" s="257"/>
      <c r="L261" s="257"/>
      <c r="M261" s="257"/>
      <c r="N261" s="257"/>
      <c r="O261" s="257"/>
      <c r="P261" s="257"/>
      <c r="Q261" s="257"/>
    </row>
    <row r="262" spans="9:17" ht="12" x14ac:dyDescent="0.2">
      <c r="I262" s="257"/>
      <c r="J262" s="257"/>
      <c r="K262" s="257"/>
      <c r="L262" s="257"/>
      <c r="M262" s="257"/>
      <c r="N262" s="257"/>
      <c r="O262" s="257"/>
      <c r="P262" s="257"/>
      <c r="Q262" s="257"/>
    </row>
    <row r="263" spans="9:17" ht="12" x14ac:dyDescent="0.2">
      <c r="I263" s="257"/>
      <c r="J263" s="257"/>
      <c r="K263" s="257"/>
      <c r="L263" s="257"/>
      <c r="M263" s="257"/>
      <c r="N263" s="257"/>
      <c r="O263" s="257"/>
      <c r="P263" s="257"/>
      <c r="Q263" s="257"/>
    </row>
    <row r="264" spans="9:17" ht="12" x14ac:dyDescent="0.2">
      <c r="I264" s="257"/>
      <c r="J264" s="257"/>
      <c r="K264" s="257"/>
      <c r="L264" s="257"/>
      <c r="M264" s="257"/>
      <c r="N264" s="257"/>
      <c r="O264" s="257"/>
      <c r="P264" s="257"/>
      <c r="Q264" s="257"/>
    </row>
    <row r="265" spans="9:17" ht="12" x14ac:dyDescent="0.2">
      <c r="I265" s="257"/>
      <c r="J265" s="257"/>
      <c r="K265" s="257"/>
      <c r="L265" s="257"/>
      <c r="M265" s="257"/>
      <c r="N265" s="257"/>
      <c r="O265" s="257"/>
      <c r="P265" s="257"/>
      <c r="Q265" s="257"/>
    </row>
    <row r="266" spans="9:17" ht="12" x14ac:dyDescent="0.2">
      <c r="I266" s="257"/>
      <c r="J266" s="257"/>
      <c r="K266" s="257"/>
      <c r="L266" s="257"/>
      <c r="M266" s="257"/>
      <c r="N266" s="257"/>
      <c r="O266" s="257"/>
      <c r="P266" s="257"/>
      <c r="Q266" s="257"/>
    </row>
    <row r="267" spans="9:17" ht="12" x14ac:dyDescent="0.2">
      <c r="I267" s="257"/>
      <c r="J267" s="257"/>
      <c r="K267" s="257"/>
      <c r="L267" s="257"/>
      <c r="M267" s="257"/>
      <c r="N267" s="257"/>
      <c r="O267" s="257"/>
      <c r="P267" s="257"/>
      <c r="Q267" s="257"/>
    </row>
    <row r="268" spans="9:17" ht="12" x14ac:dyDescent="0.2">
      <c r="I268" s="257"/>
      <c r="J268" s="257"/>
      <c r="K268" s="257"/>
      <c r="L268" s="257"/>
      <c r="M268" s="257"/>
      <c r="N268" s="257"/>
      <c r="O268" s="257"/>
      <c r="P268" s="257"/>
      <c r="Q268" s="257"/>
    </row>
    <row r="269" spans="9:17" ht="12" x14ac:dyDescent="0.2">
      <c r="I269" s="257"/>
      <c r="J269" s="257"/>
      <c r="K269" s="257"/>
      <c r="L269" s="257"/>
      <c r="M269" s="257"/>
      <c r="N269" s="257"/>
      <c r="O269" s="257"/>
      <c r="P269" s="257"/>
      <c r="Q269" s="257"/>
    </row>
    <row r="270" spans="9:17" ht="12" x14ac:dyDescent="0.2">
      <c r="I270" s="257"/>
      <c r="J270" s="257"/>
      <c r="K270" s="257"/>
      <c r="L270" s="257"/>
      <c r="M270" s="257"/>
      <c r="N270" s="257"/>
      <c r="O270" s="257"/>
      <c r="P270" s="257"/>
      <c r="Q270" s="257"/>
    </row>
    <row r="271" spans="9:17" ht="12" x14ac:dyDescent="0.2">
      <c r="I271" s="257"/>
      <c r="J271" s="257"/>
      <c r="K271" s="257"/>
      <c r="L271" s="257"/>
      <c r="M271" s="257"/>
      <c r="N271" s="257"/>
      <c r="O271" s="257"/>
      <c r="P271" s="257"/>
      <c r="Q271" s="257"/>
    </row>
    <row r="272" spans="9:17" ht="12" x14ac:dyDescent="0.2">
      <c r="I272" s="257"/>
      <c r="J272" s="257"/>
      <c r="K272" s="257"/>
      <c r="L272" s="257"/>
      <c r="M272" s="257"/>
      <c r="N272" s="257"/>
      <c r="O272" s="257"/>
      <c r="P272" s="257"/>
      <c r="Q272" s="257"/>
    </row>
    <row r="273" spans="9:17" ht="12" x14ac:dyDescent="0.2">
      <c r="I273" s="257"/>
      <c r="J273" s="257"/>
      <c r="K273" s="257"/>
      <c r="L273" s="257"/>
      <c r="M273" s="257"/>
      <c r="N273" s="257"/>
      <c r="O273" s="257"/>
      <c r="P273" s="257"/>
      <c r="Q273" s="257"/>
    </row>
    <row r="274" spans="9:17" ht="12" x14ac:dyDescent="0.2">
      <c r="I274" s="257"/>
      <c r="J274" s="257"/>
      <c r="K274" s="257"/>
      <c r="L274" s="257"/>
      <c r="M274" s="257"/>
      <c r="N274" s="257"/>
      <c r="O274" s="257"/>
      <c r="P274" s="257"/>
      <c r="Q274" s="257"/>
    </row>
    <row r="275" spans="9:17" ht="12" x14ac:dyDescent="0.2">
      <c r="I275" s="257"/>
      <c r="J275" s="257"/>
      <c r="K275" s="257"/>
      <c r="L275" s="257"/>
      <c r="M275" s="257"/>
      <c r="N275" s="257"/>
      <c r="O275" s="257"/>
      <c r="P275" s="257"/>
      <c r="Q275" s="257"/>
    </row>
    <row r="276" spans="9:17" ht="12" x14ac:dyDescent="0.2">
      <c r="I276" s="257"/>
      <c r="J276" s="257"/>
      <c r="K276" s="257"/>
      <c r="L276" s="257"/>
      <c r="M276" s="257"/>
      <c r="N276" s="257"/>
      <c r="O276" s="257"/>
      <c r="P276" s="257"/>
      <c r="Q276" s="257"/>
    </row>
    <row r="277" spans="9:17" ht="12" x14ac:dyDescent="0.2">
      <c r="I277" s="257"/>
      <c r="J277" s="257"/>
      <c r="K277" s="257"/>
      <c r="L277" s="257"/>
      <c r="M277" s="257"/>
      <c r="N277" s="257"/>
      <c r="O277" s="257"/>
      <c r="P277" s="257"/>
      <c r="Q277" s="257"/>
    </row>
    <row r="278" spans="9:17" ht="12" x14ac:dyDescent="0.2">
      <c r="I278" s="257"/>
      <c r="J278" s="257"/>
      <c r="K278" s="257"/>
      <c r="L278" s="257"/>
      <c r="M278" s="257"/>
      <c r="N278" s="257"/>
      <c r="O278" s="257"/>
      <c r="P278" s="257"/>
      <c r="Q278" s="257"/>
    </row>
    <row r="279" spans="9:17" ht="12" x14ac:dyDescent="0.2">
      <c r="I279" s="257"/>
      <c r="J279" s="257"/>
      <c r="K279" s="257"/>
      <c r="L279" s="257"/>
      <c r="M279" s="257"/>
      <c r="N279" s="257"/>
      <c r="O279" s="257"/>
      <c r="P279" s="257"/>
      <c r="Q279" s="257"/>
    </row>
    <row r="280" spans="9:17" ht="12" x14ac:dyDescent="0.2">
      <c r="I280" s="257"/>
      <c r="J280" s="257"/>
      <c r="K280" s="257"/>
      <c r="L280" s="257"/>
      <c r="M280" s="257"/>
      <c r="N280" s="257"/>
      <c r="O280" s="257"/>
      <c r="P280" s="257"/>
      <c r="Q280" s="257"/>
    </row>
    <row r="281" spans="9:17" ht="12" x14ac:dyDescent="0.2">
      <c r="I281" s="257"/>
      <c r="J281" s="257"/>
      <c r="K281" s="257"/>
      <c r="L281" s="257"/>
      <c r="M281" s="257"/>
      <c r="N281" s="257"/>
      <c r="O281" s="257"/>
      <c r="P281" s="257"/>
      <c r="Q281" s="257"/>
    </row>
    <row r="282" spans="9:17" ht="12" x14ac:dyDescent="0.2">
      <c r="I282" s="257"/>
      <c r="J282" s="257"/>
      <c r="K282" s="257"/>
      <c r="L282" s="257"/>
      <c r="M282" s="257"/>
      <c r="N282" s="257"/>
      <c r="O282" s="257"/>
      <c r="P282" s="257"/>
      <c r="Q282" s="257"/>
    </row>
    <row r="283" spans="9:17" ht="12" x14ac:dyDescent="0.2">
      <c r="I283" s="257"/>
      <c r="J283" s="257"/>
      <c r="K283" s="257"/>
      <c r="L283" s="257"/>
      <c r="M283" s="257"/>
      <c r="N283" s="257"/>
      <c r="O283" s="257"/>
      <c r="P283" s="257"/>
      <c r="Q283" s="257"/>
    </row>
    <row r="284" spans="9:17" ht="12" x14ac:dyDescent="0.2">
      <c r="I284" s="257"/>
      <c r="J284" s="257"/>
      <c r="K284" s="257"/>
      <c r="L284" s="257"/>
      <c r="M284" s="257"/>
      <c r="N284" s="257"/>
      <c r="O284" s="257"/>
      <c r="P284" s="257"/>
      <c r="Q284" s="257"/>
    </row>
    <row r="285" spans="9:17" ht="12" x14ac:dyDescent="0.2">
      <c r="I285" s="257"/>
      <c r="J285" s="257"/>
      <c r="K285" s="257"/>
      <c r="L285" s="257"/>
      <c r="M285" s="257"/>
      <c r="N285" s="257"/>
      <c r="O285" s="257"/>
      <c r="P285" s="257"/>
      <c r="Q285" s="257"/>
    </row>
    <row r="286" spans="9:17" ht="12" x14ac:dyDescent="0.2">
      <c r="I286" s="257"/>
      <c r="J286" s="257"/>
      <c r="K286" s="257"/>
      <c r="L286" s="257"/>
      <c r="M286" s="257"/>
      <c r="N286" s="257"/>
      <c r="O286" s="257"/>
      <c r="P286" s="257"/>
      <c r="Q286" s="257"/>
    </row>
    <row r="287" spans="9:17" ht="12" x14ac:dyDescent="0.2">
      <c r="I287" s="257"/>
      <c r="J287" s="257"/>
      <c r="K287" s="257"/>
      <c r="L287" s="257"/>
      <c r="M287" s="257"/>
      <c r="N287" s="257"/>
      <c r="O287" s="257"/>
      <c r="P287" s="257"/>
      <c r="Q287" s="257"/>
    </row>
    <row r="288" spans="9:17" ht="12" x14ac:dyDescent="0.2">
      <c r="I288" s="257"/>
      <c r="J288" s="257"/>
      <c r="K288" s="257"/>
      <c r="L288" s="257"/>
      <c r="M288" s="257"/>
      <c r="N288" s="257"/>
      <c r="O288" s="257"/>
      <c r="P288" s="257"/>
      <c r="Q288" s="257"/>
    </row>
    <row r="289" spans="9:17" ht="12" x14ac:dyDescent="0.2">
      <c r="I289" s="257"/>
      <c r="J289" s="257"/>
      <c r="K289" s="257"/>
      <c r="L289" s="257"/>
      <c r="M289" s="257"/>
      <c r="N289" s="257"/>
      <c r="O289" s="257"/>
      <c r="P289" s="257"/>
      <c r="Q289" s="257"/>
    </row>
    <row r="290" spans="9:17" ht="12" x14ac:dyDescent="0.2">
      <c r="I290" s="257"/>
      <c r="J290" s="257"/>
      <c r="K290" s="257"/>
      <c r="L290" s="257"/>
      <c r="M290" s="257"/>
      <c r="N290" s="257"/>
      <c r="O290" s="257"/>
      <c r="P290" s="257"/>
      <c r="Q290" s="257"/>
    </row>
    <row r="291" spans="9:17" ht="12" x14ac:dyDescent="0.2">
      <c r="I291" s="257"/>
      <c r="J291" s="257"/>
      <c r="K291" s="257"/>
      <c r="L291" s="257"/>
      <c r="M291" s="257"/>
      <c r="N291" s="257"/>
      <c r="O291" s="257"/>
      <c r="P291" s="257"/>
      <c r="Q291" s="257"/>
    </row>
    <row r="292" spans="9:17" ht="12" x14ac:dyDescent="0.2">
      <c r="I292" s="257"/>
      <c r="J292" s="257"/>
      <c r="K292" s="257"/>
      <c r="L292" s="257"/>
      <c r="M292" s="257"/>
      <c r="N292" s="257"/>
      <c r="O292" s="257"/>
      <c r="P292" s="257"/>
      <c r="Q292" s="257"/>
    </row>
    <row r="293" spans="9:17" ht="12" x14ac:dyDescent="0.2">
      <c r="I293" s="257"/>
      <c r="J293" s="257"/>
      <c r="K293" s="257"/>
      <c r="L293" s="257"/>
      <c r="M293" s="257"/>
      <c r="N293" s="257"/>
      <c r="O293" s="257"/>
      <c r="P293" s="257"/>
      <c r="Q293" s="257"/>
    </row>
    <row r="294" spans="9:17" ht="12" x14ac:dyDescent="0.2">
      <c r="I294" s="257"/>
      <c r="J294" s="257"/>
      <c r="K294" s="257"/>
      <c r="L294" s="257"/>
      <c r="M294" s="257"/>
      <c r="N294" s="257"/>
      <c r="O294" s="257"/>
      <c r="P294" s="257"/>
      <c r="Q294" s="257"/>
    </row>
    <row r="295" spans="9:17" ht="12" x14ac:dyDescent="0.2">
      <c r="I295" s="257"/>
      <c r="J295" s="257"/>
      <c r="K295" s="257"/>
      <c r="L295" s="257"/>
      <c r="M295" s="257"/>
      <c r="N295" s="257"/>
      <c r="O295" s="257"/>
      <c r="P295" s="257"/>
      <c r="Q295" s="257"/>
    </row>
    <row r="296" spans="9:17" ht="12" x14ac:dyDescent="0.2">
      <c r="I296" s="257"/>
      <c r="J296" s="257"/>
      <c r="K296" s="257"/>
      <c r="L296" s="257"/>
      <c r="M296" s="257"/>
      <c r="N296" s="257"/>
      <c r="O296" s="257"/>
      <c r="P296" s="257"/>
      <c r="Q296" s="257"/>
    </row>
    <row r="297" spans="9:17" ht="12" x14ac:dyDescent="0.2">
      <c r="I297" s="257"/>
      <c r="J297" s="257"/>
      <c r="K297" s="257"/>
      <c r="L297" s="257"/>
      <c r="M297" s="257"/>
      <c r="N297" s="257"/>
      <c r="O297" s="257"/>
      <c r="P297" s="257"/>
      <c r="Q297" s="257"/>
    </row>
    <row r="298" spans="9:17" ht="12" x14ac:dyDescent="0.2">
      <c r="I298" s="257"/>
      <c r="J298" s="257"/>
      <c r="K298" s="257"/>
      <c r="L298" s="257"/>
      <c r="M298" s="257"/>
      <c r="N298" s="257"/>
      <c r="O298" s="257"/>
      <c r="P298" s="257"/>
      <c r="Q298" s="257"/>
    </row>
    <row r="299" spans="9:17" ht="12" x14ac:dyDescent="0.2">
      <c r="I299" s="257"/>
      <c r="J299" s="257"/>
      <c r="K299" s="257"/>
      <c r="L299" s="257"/>
      <c r="M299" s="257"/>
      <c r="N299" s="257"/>
      <c r="O299" s="257"/>
      <c r="P299" s="257"/>
      <c r="Q299" s="257"/>
    </row>
    <row r="300" spans="9:17" ht="12" x14ac:dyDescent="0.2">
      <c r="I300" s="257"/>
      <c r="J300" s="257"/>
      <c r="K300" s="257"/>
      <c r="L300" s="257"/>
      <c r="M300" s="257"/>
      <c r="N300" s="257"/>
      <c r="O300" s="257"/>
      <c r="P300" s="257"/>
      <c r="Q300" s="257"/>
    </row>
    <row r="301" spans="9:17" ht="12" x14ac:dyDescent="0.2">
      <c r="I301" s="257"/>
      <c r="J301" s="257"/>
      <c r="K301" s="257"/>
      <c r="L301" s="257"/>
      <c r="M301" s="257"/>
      <c r="N301" s="257"/>
      <c r="O301" s="257"/>
      <c r="P301" s="257"/>
      <c r="Q301" s="257"/>
    </row>
    <row r="302" spans="9:17" ht="12" x14ac:dyDescent="0.2">
      <c r="I302" s="257"/>
      <c r="J302" s="257"/>
      <c r="K302" s="257"/>
      <c r="L302" s="257"/>
      <c r="M302" s="257"/>
      <c r="N302" s="257"/>
      <c r="O302" s="257"/>
      <c r="P302" s="257"/>
      <c r="Q302" s="257"/>
    </row>
    <row r="303" spans="9:17" ht="12" x14ac:dyDescent="0.2">
      <c r="I303" s="257"/>
      <c r="J303" s="257"/>
      <c r="K303" s="257"/>
      <c r="L303" s="257"/>
      <c r="M303" s="257"/>
      <c r="N303" s="257"/>
      <c r="O303" s="257"/>
      <c r="P303" s="257"/>
      <c r="Q303" s="257"/>
    </row>
    <row r="304" spans="9:17" ht="12" x14ac:dyDescent="0.2">
      <c r="I304" s="257"/>
      <c r="J304" s="257"/>
      <c r="K304" s="257"/>
      <c r="L304" s="257"/>
      <c r="M304" s="257"/>
      <c r="N304" s="257"/>
      <c r="O304" s="257"/>
      <c r="P304" s="257"/>
      <c r="Q304" s="257"/>
    </row>
    <row r="305" spans="9:17" ht="12" x14ac:dyDescent="0.2">
      <c r="I305" s="257"/>
      <c r="J305" s="257"/>
      <c r="K305" s="257"/>
      <c r="L305" s="257"/>
      <c r="M305" s="257"/>
      <c r="N305" s="257"/>
      <c r="O305" s="257"/>
      <c r="P305" s="257"/>
      <c r="Q305" s="257"/>
    </row>
    <row r="306" spans="9:17" ht="12" x14ac:dyDescent="0.2">
      <c r="I306" s="257"/>
      <c r="J306" s="257"/>
      <c r="K306" s="257"/>
      <c r="L306" s="257"/>
      <c r="M306" s="257"/>
      <c r="N306" s="257"/>
      <c r="O306" s="257"/>
      <c r="P306" s="257"/>
      <c r="Q306" s="257"/>
    </row>
    <row r="307" spans="9:17" ht="12" x14ac:dyDescent="0.2">
      <c r="I307" s="257"/>
      <c r="J307" s="257"/>
      <c r="K307" s="257"/>
      <c r="L307" s="257"/>
      <c r="M307" s="257"/>
      <c r="N307" s="257"/>
      <c r="O307" s="257"/>
      <c r="P307" s="257"/>
      <c r="Q307" s="257"/>
    </row>
    <row r="308" spans="9:17" ht="12" x14ac:dyDescent="0.2">
      <c r="I308" s="257"/>
      <c r="J308" s="257"/>
      <c r="K308" s="257"/>
      <c r="L308" s="257"/>
      <c r="M308" s="257"/>
      <c r="N308" s="257"/>
      <c r="O308" s="257"/>
      <c r="P308" s="257"/>
      <c r="Q308" s="257"/>
    </row>
    <row r="309" spans="9:17" ht="12" x14ac:dyDescent="0.2">
      <c r="I309" s="257"/>
      <c r="J309" s="257"/>
      <c r="K309" s="257"/>
      <c r="L309" s="257"/>
      <c r="M309" s="257"/>
      <c r="N309" s="257"/>
      <c r="O309" s="257"/>
      <c r="P309" s="257"/>
      <c r="Q309" s="257"/>
    </row>
    <row r="310" spans="9:17" ht="12" x14ac:dyDescent="0.2">
      <c r="I310" s="257"/>
      <c r="J310" s="257"/>
      <c r="K310" s="257"/>
      <c r="L310" s="257"/>
      <c r="M310" s="257"/>
      <c r="N310" s="257"/>
      <c r="O310" s="257"/>
      <c r="P310" s="257"/>
      <c r="Q310" s="257"/>
    </row>
    <row r="311" spans="9:17" ht="12" x14ac:dyDescent="0.2">
      <c r="I311" s="257"/>
      <c r="J311" s="257"/>
      <c r="K311" s="257"/>
      <c r="L311" s="257"/>
      <c r="M311" s="257"/>
      <c r="N311" s="257"/>
      <c r="O311" s="257"/>
      <c r="P311" s="257"/>
      <c r="Q311" s="257"/>
    </row>
    <row r="312" spans="9:17" ht="12" x14ac:dyDescent="0.2">
      <c r="I312" s="257"/>
      <c r="J312" s="257"/>
      <c r="K312" s="257"/>
      <c r="L312" s="257"/>
      <c r="M312" s="257"/>
      <c r="N312" s="257"/>
      <c r="O312" s="257"/>
      <c r="P312" s="257"/>
      <c r="Q312" s="257"/>
    </row>
    <row r="313" spans="9:17" ht="12" x14ac:dyDescent="0.2">
      <c r="I313" s="257"/>
      <c r="J313" s="257"/>
      <c r="K313" s="257"/>
      <c r="L313" s="257"/>
      <c r="M313" s="257"/>
      <c r="N313" s="257"/>
      <c r="O313" s="257"/>
      <c r="P313" s="257"/>
      <c r="Q313" s="257"/>
    </row>
    <row r="314" spans="9:17" ht="12" x14ac:dyDescent="0.2">
      <c r="I314" s="257"/>
      <c r="J314" s="257"/>
      <c r="K314" s="257"/>
      <c r="L314" s="257"/>
      <c r="M314" s="257"/>
      <c r="N314" s="257"/>
      <c r="O314" s="257"/>
      <c r="P314" s="257"/>
      <c r="Q314" s="257"/>
    </row>
    <row r="315" spans="9:17" ht="12" x14ac:dyDescent="0.2">
      <c r="I315" s="257"/>
      <c r="J315" s="257"/>
      <c r="K315" s="257"/>
      <c r="L315" s="257"/>
      <c r="M315" s="257"/>
      <c r="N315" s="257"/>
      <c r="O315" s="257"/>
      <c r="P315" s="257"/>
      <c r="Q315" s="257"/>
    </row>
    <row r="316" spans="9:17" ht="12" x14ac:dyDescent="0.2">
      <c r="I316" s="257"/>
      <c r="J316" s="257"/>
      <c r="K316" s="257"/>
      <c r="L316" s="257"/>
      <c r="M316" s="257"/>
      <c r="N316" s="257"/>
      <c r="O316" s="257"/>
      <c r="P316" s="257"/>
      <c r="Q316" s="257"/>
    </row>
    <row r="317" spans="9:17" ht="12" x14ac:dyDescent="0.2">
      <c r="I317" s="257"/>
      <c r="J317" s="257"/>
      <c r="K317" s="257"/>
      <c r="L317" s="257"/>
      <c r="M317" s="257"/>
      <c r="N317" s="257"/>
      <c r="O317" s="257"/>
      <c r="P317" s="257"/>
      <c r="Q317" s="257"/>
    </row>
    <row r="318" spans="9:17" ht="12" x14ac:dyDescent="0.2">
      <c r="I318" s="257"/>
      <c r="J318" s="257"/>
      <c r="K318" s="257"/>
      <c r="L318" s="257"/>
      <c r="M318" s="257"/>
      <c r="N318" s="257"/>
      <c r="O318" s="257"/>
      <c r="P318" s="257"/>
      <c r="Q318" s="257"/>
    </row>
    <row r="319" spans="9:17" ht="12" x14ac:dyDescent="0.2">
      <c r="I319" s="257"/>
      <c r="J319" s="257"/>
      <c r="K319" s="257"/>
      <c r="L319" s="257"/>
      <c r="M319" s="257"/>
      <c r="N319" s="257"/>
      <c r="O319" s="257"/>
      <c r="P319" s="257"/>
      <c r="Q319" s="257"/>
    </row>
    <row r="320" spans="9:17" ht="12" x14ac:dyDescent="0.2">
      <c r="I320" s="257"/>
      <c r="J320" s="257"/>
      <c r="K320" s="257"/>
      <c r="L320" s="257"/>
      <c r="M320" s="257"/>
      <c r="N320" s="257"/>
      <c r="O320" s="257"/>
      <c r="P320" s="257"/>
      <c r="Q320" s="257"/>
    </row>
    <row r="321" spans="9:17" ht="12" x14ac:dyDescent="0.2">
      <c r="I321" s="257"/>
      <c r="J321" s="257"/>
      <c r="K321" s="257"/>
      <c r="L321" s="257"/>
      <c r="M321" s="257"/>
      <c r="N321" s="257"/>
      <c r="O321" s="257"/>
      <c r="P321" s="257"/>
      <c r="Q321" s="257"/>
    </row>
    <row r="322" spans="9:17" ht="12" x14ac:dyDescent="0.2">
      <c r="I322" s="257"/>
      <c r="J322" s="257"/>
      <c r="K322" s="257"/>
      <c r="L322" s="257"/>
      <c r="M322" s="257"/>
      <c r="N322" s="257"/>
      <c r="O322" s="257"/>
      <c r="P322" s="257"/>
      <c r="Q322" s="257"/>
    </row>
    <row r="323" spans="9:17" ht="12" x14ac:dyDescent="0.2">
      <c r="I323" s="257"/>
      <c r="J323" s="257"/>
      <c r="K323" s="257"/>
      <c r="L323" s="257"/>
      <c r="M323" s="257"/>
      <c r="N323" s="257"/>
      <c r="O323" s="257"/>
      <c r="P323" s="257"/>
      <c r="Q323" s="257"/>
    </row>
    <row r="324" spans="9:17" ht="12" x14ac:dyDescent="0.2">
      <c r="I324" s="257"/>
      <c r="J324" s="257"/>
      <c r="K324" s="257"/>
      <c r="L324" s="257"/>
      <c r="M324" s="257"/>
      <c r="N324" s="257"/>
      <c r="O324" s="257"/>
      <c r="P324" s="257"/>
      <c r="Q324" s="257"/>
    </row>
    <row r="325" spans="9:17" ht="12" x14ac:dyDescent="0.2">
      <c r="I325" s="257"/>
      <c r="J325" s="257"/>
      <c r="K325" s="257"/>
      <c r="L325" s="257"/>
      <c r="M325" s="257"/>
      <c r="N325" s="257"/>
      <c r="O325" s="257"/>
      <c r="P325" s="257"/>
      <c r="Q325" s="257"/>
    </row>
    <row r="326" spans="9:17" ht="12" x14ac:dyDescent="0.2">
      <c r="I326" s="257"/>
      <c r="J326" s="257"/>
      <c r="K326" s="257"/>
      <c r="L326" s="257"/>
      <c r="M326" s="257"/>
      <c r="N326" s="257"/>
      <c r="O326" s="257"/>
      <c r="P326" s="257"/>
      <c r="Q326" s="257"/>
    </row>
    <row r="327" spans="9:17" ht="12" x14ac:dyDescent="0.2">
      <c r="I327" s="257"/>
      <c r="J327" s="257"/>
      <c r="K327" s="257"/>
      <c r="L327" s="257"/>
      <c r="M327" s="257"/>
      <c r="N327" s="257"/>
      <c r="O327" s="257"/>
      <c r="P327" s="257"/>
      <c r="Q327" s="257"/>
    </row>
    <row r="328" spans="9:17" ht="12" x14ac:dyDescent="0.2">
      <c r="I328" s="257"/>
      <c r="J328" s="257"/>
      <c r="K328" s="257"/>
      <c r="L328" s="257"/>
      <c r="M328" s="257"/>
      <c r="N328" s="257"/>
      <c r="O328" s="257"/>
      <c r="P328" s="257"/>
      <c r="Q328" s="257"/>
    </row>
    <row r="329" spans="9:17" ht="12" x14ac:dyDescent="0.2">
      <c r="I329" s="257"/>
      <c r="J329" s="257"/>
      <c r="K329" s="257"/>
      <c r="L329" s="257"/>
      <c r="M329" s="257"/>
      <c r="N329" s="257"/>
      <c r="O329" s="257"/>
      <c r="P329" s="257"/>
      <c r="Q329" s="257"/>
    </row>
    <row r="330" spans="9:17" ht="12" x14ac:dyDescent="0.2">
      <c r="I330" s="257"/>
      <c r="J330" s="257"/>
      <c r="K330" s="257"/>
      <c r="L330" s="257"/>
      <c r="M330" s="257"/>
      <c r="N330" s="257"/>
      <c r="O330" s="257"/>
      <c r="P330" s="257"/>
      <c r="Q330" s="257"/>
    </row>
    <row r="331" spans="9:17" ht="12" x14ac:dyDescent="0.2">
      <c r="I331" s="257"/>
      <c r="J331" s="257"/>
      <c r="K331" s="257"/>
      <c r="L331" s="257"/>
      <c r="M331" s="257"/>
      <c r="N331" s="257"/>
      <c r="O331" s="257"/>
      <c r="P331" s="257"/>
      <c r="Q331" s="257"/>
    </row>
    <row r="332" spans="9:17" ht="12" x14ac:dyDescent="0.2">
      <c r="I332" s="257"/>
      <c r="J332" s="257"/>
      <c r="K332" s="257"/>
      <c r="L332" s="257"/>
      <c r="M332" s="257"/>
      <c r="N332" s="257"/>
      <c r="O332" s="257"/>
      <c r="P332" s="257"/>
      <c r="Q332" s="257"/>
    </row>
    <row r="333" spans="9:17" ht="12" x14ac:dyDescent="0.2">
      <c r="I333" s="257"/>
      <c r="J333" s="257"/>
      <c r="K333" s="257"/>
      <c r="L333" s="257"/>
      <c r="M333" s="257"/>
      <c r="N333" s="257"/>
      <c r="O333" s="257"/>
      <c r="P333" s="257"/>
      <c r="Q333" s="257"/>
    </row>
    <row r="334" spans="9:17" ht="12" x14ac:dyDescent="0.2">
      <c r="I334" s="257"/>
      <c r="J334" s="257"/>
      <c r="K334" s="257"/>
      <c r="L334" s="257"/>
      <c r="M334" s="257"/>
      <c r="N334" s="257"/>
      <c r="O334" s="257"/>
      <c r="P334" s="257"/>
      <c r="Q334" s="257"/>
    </row>
    <row r="335" spans="9:17" ht="12" x14ac:dyDescent="0.2">
      <c r="I335" s="257"/>
      <c r="J335" s="257"/>
      <c r="K335" s="257"/>
      <c r="L335" s="257"/>
      <c r="M335" s="257"/>
      <c r="N335" s="257"/>
      <c r="O335" s="257"/>
      <c r="P335" s="257"/>
      <c r="Q335" s="257"/>
    </row>
    <row r="336" spans="9:17" ht="12" x14ac:dyDescent="0.2">
      <c r="I336" s="257"/>
      <c r="J336" s="257"/>
      <c r="K336" s="257"/>
      <c r="L336" s="257"/>
      <c r="M336" s="257"/>
      <c r="N336" s="257"/>
      <c r="O336" s="257"/>
      <c r="P336" s="257"/>
      <c r="Q336" s="257"/>
    </row>
    <row r="337" spans="9:17" ht="12" x14ac:dyDescent="0.2">
      <c r="I337" s="257"/>
      <c r="J337" s="257"/>
      <c r="K337" s="257"/>
      <c r="L337" s="257"/>
      <c r="M337" s="257"/>
      <c r="N337" s="257"/>
      <c r="O337" s="257"/>
      <c r="P337" s="257"/>
      <c r="Q337" s="257"/>
    </row>
    <row r="338" spans="9:17" ht="12" x14ac:dyDescent="0.2">
      <c r="I338" s="257"/>
      <c r="J338" s="257"/>
      <c r="K338" s="257"/>
      <c r="L338" s="257"/>
      <c r="M338" s="257"/>
      <c r="N338" s="257"/>
      <c r="O338" s="257"/>
      <c r="P338" s="257"/>
      <c r="Q338" s="257"/>
    </row>
    <row r="339" spans="9:17" ht="12" x14ac:dyDescent="0.2">
      <c r="I339" s="257"/>
      <c r="J339" s="257"/>
      <c r="K339" s="257"/>
      <c r="L339" s="257"/>
      <c r="M339" s="257"/>
      <c r="N339" s="257"/>
      <c r="O339" s="257"/>
      <c r="P339" s="257"/>
      <c r="Q339" s="257"/>
    </row>
    <row r="340" spans="9:17" ht="12" x14ac:dyDescent="0.2">
      <c r="I340" s="257"/>
      <c r="J340" s="257"/>
      <c r="K340" s="257"/>
      <c r="L340" s="257"/>
      <c r="M340" s="257"/>
      <c r="N340" s="257"/>
      <c r="O340" s="257"/>
      <c r="P340" s="257"/>
      <c r="Q340" s="257"/>
    </row>
    <row r="341" spans="9:17" ht="12" x14ac:dyDescent="0.2">
      <c r="I341" s="257"/>
      <c r="J341" s="257"/>
      <c r="K341" s="257"/>
      <c r="L341" s="257"/>
      <c r="M341" s="257"/>
      <c r="N341" s="257"/>
      <c r="O341" s="257"/>
      <c r="P341" s="257"/>
      <c r="Q341" s="257"/>
    </row>
    <row r="342" spans="9:17" ht="12" x14ac:dyDescent="0.2">
      <c r="I342" s="257"/>
      <c r="J342" s="257"/>
      <c r="K342" s="257"/>
      <c r="L342" s="257"/>
      <c r="M342" s="257"/>
      <c r="N342" s="257"/>
      <c r="O342" s="257"/>
      <c r="P342" s="257"/>
      <c r="Q342" s="257"/>
    </row>
    <row r="343" spans="9:17" ht="12" x14ac:dyDescent="0.2">
      <c r="I343" s="257"/>
      <c r="J343" s="257"/>
      <c r="K343" s="257"/>
      <c r="L343" s="257"/>
      <c r="M343" s="257"/>
      <c r="N343" s="257"/>
      <c r="O343" s="257"/>
      <c r="P343" s="257"/>
      <c r="Q343" s="257"/>
    </row>
    <row r="344" spans="9:17" ht="12" x14ac:dyDescent="0.2">
      <c r="I344" s="257"/>
      <c r="J344" s="257"/>
      <c r="K344" s="257"/>
      <c r="L344" s="257"/>
      <c r="M344" s="257"/>
      <c r="N344" s="257"/>
      <c r="O344" s="257"/>
      <c r="P344" s="257"/>
      <c r="Q344" s="257"/>
    </row>
    <row r="345" spans="9:17" ht="12" x14ac:dyDescent="0.2">
      <c r="I345" s="257"/>
      <c r="J345" s="257"/>
      <c r="K345" s="257"/>
      <c r="L345" s="257"/>
      <c r="M345" s="257"/>
      <c r="N345" s="257"/>
      <c r="O345" s="257"/>
      <c r="P345" s="257"/>
      <c r="Q345" s="257"/>
    </row>
    <row r="346" spans="9:17" ht="12" x14ac:dyDescent="0.2">
      <c r="I346" s="257"/>
      <c r="J346" s="257"/>
      <c r="K346" s="257"/>
      <c r="L346" s="257"/>
      <c r="M346" s="257"/>
      <c r="N346" s="257"/>
      <c r="O346" s="257"/>
      <c r="P346" s="257"/>
      <c r="Q346" s="257"/>
    </row>
    <row r="347" spans="9:17" ht="12" x14ac:dyDescent="0.2">
      <c r="I347" s="257"/>
      <c r="J347" s="257"/>
      <c r="K347" s="257"/>
      <c r="L347" s="257"/>
      <c r="M347" s="257"/>
      <c r="N347" s="257"/>
      <c r="O347" s="257"/>
      <c r="P347" s="257"/>
      <c r="Q347" s="257"/>
    </row>
    <row r="348" spans="9:17" ht="12" x14ac:dyDescent="0.2">
      <c r="I348" s="257"/>
      <c r="J348" s="257"/>
      <c r="K348" s="257"/>
      <c r="L348" s="257"/>
      <c r="M348" s="257"/>
      <c r="N348" s="257"/>
      <c r="O348" s="257"/>
      <c r="P348" s="257"/>
      <c r="Q348" s="257"/>
    </row>
    <row r="349" spans="9:17" ht="12" x14ac:dyDescent="0.2">
      <c r="I349" s="257"/>
      <c r="J349" s="257"/>
      <c r="K349" s="257"/>
      <c r="L349" s="257"/>
      <c r="M349" s="257"/>
      <c r="N349" s="257"/>
      <c r="O349" s="257"/>
      <c r="P349" s="257"/>
      <c r="Q349" s="257"/>
    </row>
    <row r="350" spans="9:17" ht="12" x14ac:dyDescent="0.2">
      <c r="I350" s="257"/>
      <c r="J350" s="257"/>
      <c r="K350" s="257"/>
      <c r="L350" s="257"/>
      <c r="M350" s="257"/>
      <c r="N350" s="257"/>
      <c r="O350" s="257"/>
      <c r="P350" s="257"/>
      <c r="Q350" s="257"/>
    </row>
    <row r="351" spans="9:17" ht="12" x14ac:dyDescent="0.2">
      <c r="I351" s="257"/>
      <c r="J351" s="257"/>
      <c r="K351" s="257"/>
      <c r="L351" s="257"/>
      <c r="M351" s="257"/>
      <c r="N351" s="257"/>
      <c r="O351" s="257"/>
      <c r="P351" s="257"/>
      <c r="Q351" s="257"/>
    </row>
    <row r="352" spans="9:17" ht="12" x14ac:dyDescent="0.2">
      <c r="I352" s="257"/>
      <c r="J352" s="257"/>
      <c r="K352" s="257"/>
      <c r="L352" s="257"/>
      <c r="M352" s="257"/>
      <c r="N352" s="257"/>
      <c r="O352" s="257"/>
      <c r="P352" s="257"/>
      <c r="Q352" s="257"/>
    </row>
    <row r="353" spans="9:17" ht="12" x14ac:dyDescent="0.2">
      <c r="I353" s="257"/>
      <c r="J353" s="257"/>
      <c r="K353" s="257"/>
      <c r="L353" s="257"/>
      <c r="M353" s="257"/>
      <c r="N353" s="257"/>
      <c r="O353" s="257"/>
      <c r="P353" s="257"/>
      <c r="Q353" s="257"/>
    </row>
    <row r="354" spans="9:17" ht="12" x14ac:dyDescent="0.2">
      <c r="I354" s="257"/>
      <c r="J354" s="257"/>
      <c r="K354" s="257"/>
      <c r="L354" s="257"/>
      <c r="M354" s="257"/>
      <c r="N354" s="257"/>
      <c r="O354" s="257"/>
      <c r="P354" s="257"/>
      <c r="Q354" s="257"/>
    </row>
    <row r="355" spans="9:17" ht="12" x14ac:dyDescent="0.2">
      <c r="I355" s="257"/>
      <c r="J355" s="257"/>
      <c r="K355" s="257"/>
      <c r="L355" s="257"/>
      <c r="M355" s="257"/>
      <c r="N355" s="257"/>
      <c r="O355" s="257"/>
      <c r="P355" s="257"/>
      <c r="Q355" s="257"/>
    </row>
    <row r="356" spans="9:17" ht="12" x14ac:dyDescent="0.2">
      <c r="I356" s="257"/>
      <c r="J356" s="257"/>
      <c r="K356" s="257"/>
      <c r="L356" s="257"/>
      <c r="M356" s="257"/>
      <c r="N356" s="257"/>
      <c r="O356" s="257"/>
      <c r="P356" s="257"/>
      <c r="Q356" s="257"/>
    </row>
    <row r="357" spans="9:17" ht="12" x14ac:dyDescent="0.2">
      <c r="I357" s="257"/>
      <c r="J357" s="257"/>
      <c r="K357" s="257"/>
      <c r="L357" s="257"/>
      <c r="M357" s="257"/>
      <c r="N357" s="257"/>
      <c r="O357" s="257"/>
      <c r="P357" s="257"/>
      <c r="Q357" s="257"/>
    </row>
    <row r="358" spans="9:17" ht="12" x14ac:dyDescent="0.2">
      <c r="I358" s="257"/>
      <c r="J358" s="257"/>
      <c r="K358" s="257"/>
      <c r="L358" s="257"/>
      <c r="M358" s="257"/>
      <c r="N358" s="257"/>
      <c r="O358" s="257"/>
      <c r="P358" s="257"/>
      <c r="Q358" s="257"/>
    </row>
    <row r="359" spans="9:17" ht="12" x14ac:dyDescent="0.2">
      <c r="I359" s="257"/>
      <c r="J359" s="257"/>
      <c r="K359" s="257"/>
      <c r="L359" s="257"/>
      <c r="M359" s="257"/>
      <c r="N359" s="257"/>
      <c r="O359" s="257"/>
      <c r="P359" s="257"/>
      <c r="Q359" s="257"/>
    </row>
    <row r="360" spans="9:17" ht="12" x14ac:dyDescent="0.2">
      <c r="I360" s="257"/>
      <c r="J360" s="257"/>
      <c r="K360" s="257"/>
      <c r="L360" s="257"/>
      <c r="M360" s="257"/>
      <c r="N360" s="257"/>
      <c r="O360" s="257"/>
      <c r="P360" s="257"/>
      <c r="Q360" s="257"/>
    </row>
    <row r="361" spans="9:17" ht="12" x14ac:dyDescent="0.2">
      <c r="I361" s="257"/>
      <c r="J361" s="257"/>
      <c r="K361" s="257"/>
      <c r="L361" s="257"/>
      <c r="M361" s="257"/>
      <c r="N361" s="257"/>
      <c r="O361" s="257"/>
      <c r="P361" s="257"/>
      <c r="Q361" s="257"/>
    </row>
    <row r="362" spans="9:17" ht="12" x14ac:dyDescent="0.2">
      <c r="I362" s="257"/>
      <c r="J362" s="257"/>
      <c r="K362" s="257"/>
      <c r="L362" s="257"/>
      <c r="M362" s="257"/>
      <c r="N362" s="257"/>
      <c r="O362" s="257"/>
      <c r="P362" s="257"/>
      <c r="Q362" s="257"/>
    </row>
    <row r="363" spans="9:17" ht="12" x14ac:dyDescent="0.2">
      <c r="I363" s="257"/>
      <c r="J363" s="257"/>
      <c r="K363" s="257"/>
      <c r="L363" s="257"/>
      <c r="M363" s="257"/>
      <c r="N363" s="257"/>
      <c r="O363" s="257"/>
      <c r="P363" s="257"/>
      <c r="Q363" s="257"/>
    </row>
    <row r="364" spans="9:17" ht="12" x14ac:dyDescent="0.2">
      <c r="I364" s="257"/>
      <c r="J364" s="257"/>
      <c r="K364" s="257"/>
      <c r="L364" s="257"/>
      <c r="M364" s="257"/>
      <c r="N364" s="257"/>
      <c r="O364" s="257"/>
      <c r="P364" s="257"/>
      <c r="Q364" s="257"/>
    </row>
    <row r="365" spans="9:17" ht="12" x14ac:dyDescent="0.2">
      <c r="I365" s="257"/>
      <c r="J365" s="257"/>
      <c r="K365" s="257"/>
      <c r="L365" s="257"/>
      <c r="M365" s="257"/>
      <c r="N365" s="257"/>
      <c r="O365" s="257"/>
      <c r="P365" s="257"/>
      <c r="Q365" s="257"/>
    </row>
    <row r="366" spans="9:17" ht="12" x14ac:dyDescent="0.2">
      <c r="I366" s="257"/>
      <c r="J366" s="257"/>
      <c r="K366" s="257"/>
      <c r="L366" s="257"/>
      <c r="M366" s="257"/>
      <c r="N366" s="257"/>
      <c r="O366" s="257"/>
      <c r="P366" s="257"/>
      <c r="Q366" s="257"/>
    </row>
    <row r="367" spans="9:17" ht="12" x14ac:dyDescent="0.2">
      <c r="I367" s="257"/>
      <c r="J367" s="257"/>
      <c r="K367" s="257"/>
      <c r="L367" s="257"/>
      <c r="M367" s="257"/>
      <c r="N367" s="257"/>
      <c r="O367" s="257"/>
      <c r="P367" s="257"/>
      <c r="Q367" s="257"/>
    </row>
    <row r="368" spans="9:17" ht="12" x14ac:dyDescent="0.2">
      <c r="I368" s="257"/>
      <c r="J368" s="257"/>
      <c r="K368" s="257"/>
      <c r="L368" s="257"/>
      <c r="M368" s="257"/>
      <c r="N368" s="257"/>
      <c r="O368" s="257"/>
      <c r="P368" s="257"/>
      <c r="Q368" s="257"/>
    </row>
    <row r="369" spans="9:17" ht="12" x14ac:dyDescent="0.2">
      <c r="I369" s="257"/>
      <c r="J369" s="257"/>
      <c r="K369" s="257"/>
      <c r="L369" s="257"/>
      <c r="M369" s="257"/>
      <c r="N369" s="257"/>
      <c r="O369" s="257"/>
      <c r="P369" s="257"/>
      <c r="Q369" s="257"/>
    </row>
    <row r="370" spans="9:17" ht="12" x14ac:dyDescent="0.2">
      <c r="I370" s="257"/>
      <c r="J370" s="257"/>
      <c r="K370" s="257"/>
      <c r="L370" s="257"/>
      <c r="M370" s="257"/>
      <c r="N370" s="257"/>
      <c r="O370" s="257"/>
      <c r="P370" s="257"/>
      <c r="Q370" s="257"/>
    </row>
    <row r="371" spans="9:17" ht="12" x14ac:dyDescent="0.2">
      <c r="I371" s="257"/>
      <c r="J371" s="257"/>
      <c r="K371" s="257"/>
      <c r="L371" s="257"/>
      <c r="M371" s="257"/>
      <c r="N371" s="257"/>
      <c r="O371" s="257"/>
      <c r="P371" s="257"/>
      <c r="Q371" s="257"/>
    </row>
    <row r="372" spans="9:17" ht="12" x14ac:dyDescent="0.2">
      <c r="I372" s="257"/>
      <c r="J372" s="257"/>
      <c r="K372" s="257"/>
      <c r="L372" s="257"/>
      <c r="M372" s="257"/>
      <c r="N372" s="257"/>
      <c r="O372" s="257"/>
      <c r="P372" s="257"/>
      <c r="Q372" s="257"/>
    </row>
    <row r="373" spans="9:17" ht="12" x14ac:dyDescent="0.2">
      <c r="I373" s="257"/>
      <c r="J373" s="257"/>
      <c r="K373" s="257"/>
      <c r="L373" s="257"/>
      <c r="M373" s="257"/>
      <c r="N373" s="257"/>
      <c r="O373" s="257"/>
      <c r="P373" s="257"/>
      <c r="Q373" s="257"/>
    </row>
    <row r="374" spans="9:17" ht="12" x14ac:dyDescent="0.2">
      <c r="I374" s="257"/>
      <c r="J374" s="257"/>
      <c r="K374" s="257"/>
      <c r="L374" s="257"/>
      <c r="M374" s="257"/>
      <c r="N374" s="257"/>
      <c r="O374" s="257"/>
      <c r="P374" s="257"/>
      <c r="Q374" s="257"/>
    </row>
    <row r="375" spans="9:17" ht="12" x14ac:dyDescent="0.2">
      <c r="I375" s="257"/>
      <c r="J375" s="257"/>
      <c r="K375" s="257"/>
      <c r="L375" s="257"/>
      <c r="M375" s="257"/>
      <c r="N375" s="257"/>
      <c r="O375" s="257"/>
      <c r="P375" s="257"/>
      <c r="Q375" s="257"/>
    </row>
    <row r="376" spans="9:17" ht="12" x14ac:dyDescent="0.2">
      <c r="I376" s="257"/>
      <c r="J376" s="257"/>
      <c r="K376" s="257"/>
      <c r="L376" s="257"/>
      <c r="M376" s="257"/>
      <c r="N376" s="257"/>
      <c r="O376" s="257"/>
      <c r="P376" s="257"/>
      <c r="Q376" s="257"/>
    </row>
    <row r="377" spans="9:17" ht="12" x14ac:dyDescent="0.2">
      <c r="I377" s="257"/>
      <c r="J377" s="257"/>
      <c r="K377" s="257"/>
      <c r="L377" s="257"/>
      <c r="M377" s="257"/>
      <c r="N377" s="257"/>
      <c r="O377" s="257"/>
      <c r="P377" s="257"/>
      <c r="Q377" s="257"/>
    </row>
    <row r="378" spans="9:17" ht="12" x14ac:dyDescent="0.2">
      <c r="I378" s="257"/>
      <c r="J378" s="257"/>
      <c r="K378" s="257"/>
      <c r="L378" s="257"/>
      <c r="M378" s="257"/>
      <c r="N378" s="257"/>
      <c r="O378" s="257"/>
      <c r="P378" s="257"/>
      <c r="Q378" s="257"/>
    </row>
    <row r="379" spans="9:17" ht="12" x14ac:dyDescent="0.2">
      <c r="I379" s="257"/>
      <c r="J379" s="257"/>
      <c r="K379" s="257"/>
      <c r="L379" s="257"/>
      <c r="M379" s="257"/>
      <c r="N379" s="257"/>
      <c r="O379" s="257"/>
      <c r="P379" s="257"/>
      <c r="Q379" s="257"/>
    </row>
    <row r="380" spans="9:17" ht="12" x14ac:dyDescent="0.2">
      <c r="I380" s="257"/>
      <c r="J380" s="257"/>
      <c r="K380" s="257"/>
      <c r="L380" s="257"/>
      <c r="M380" s="257"/>
      <c r="N380" s="257"/>
      <c r="O380" s="257"/>
      <c r="P380" s="257"/>
      <c r="Q380" s="257"/>
    </row>
    <row r="381" spans="9:17" ht="12" x14ac:dyDescent="0.2">
      <c r="I381" s="257"/>
      <c r="J381" s="257"/>
      <c r="K381" s="257"/>
      <c r="L381" s="257"/>
      <c r="M381" s="257"/>
      <c r="N381" s="257"/>
      <c r="O381" s="257"/>
      <c r="P381" s="257"/>
      <c r="Q381" s="257"/>
    </row>
    <row r="382" spans="9:17" ht="12" x14ac:dyDescent="0.2">
      <c r="I382" s="257"/>
      <c r="J382" s="257"/>
      <c r="K382" s="257"/>
      <c r="L382" s="257"/>
      <c r="M382" s="257"/>
      <c r="N382" s="257"/>
      <c r="O382" s="257"/>
      <c r="P382" s="257"/>
      <c r="Q382" s="257"/>
    </row>
    <row r="383" spans="9:17" ht="12" x14ac:dyDescent="0.2">
      <c r="I383" s="257"/>
      <c r="J383" s="257"/>
      <c r="K383" s="257"/>
      <c r="L383" s="257"/>
      <c r="M383" s="257"/>
      <c r="N383" s="257"/>
      <c r="O383" s="257"/>
      <c r="P383" s="257"/>
      <c r="Q383" s="257"/>
    </row>
    <row r="384" spans="9:17" ht="12" x14ac:dyDescent="0.2">
      <c r="I384" s="257"/>
      <c r="J384" s="257"/>
      <c r="K384" s="257"/>
      <c r="L384" s="257"/>
      <c r="M384" s="257"/>
      <c r="N384" s="257"/>
      <c r="O384" s="257"/>
      <c r="P384" s="257"/>
      <c r="Q384" s="257"/>
    </row>
    <row r="385" spans="9:17" ht="12" x14ac:dyDescent="0.2">
      <c r="I385" s="257"/>
      <c r="J385" s="257"/>
      <c r="K385" s="257"/>
      <c r="L385" s="257"/>
      <c r="M385" s="257"/>
      <c r="N385" s="257"/>
      <c r="O385" s="257"/>
      <c r="P385" s="257"/>
      <c r="Q385" s="257"/>
    </row>
    <row r="386" spans="9:17" ht="12" x14ac:dyDescent="0.2">
      <c r="I386" s="257"/>
      <c r="J386" s="257"/>
      <c r="K386" s="257"/>
      <c r="L386" s="257"/>
      <c r="M386" s="257"/>
      <c r="N386" s="257"/>
      <c r="O386" s="257"/>
      <c r="P386" s="257"/>
      <c r="Q386" s="257"/>
    </row>
    <row r="387" spans="9:17" ht="12" x14ac:dyDescent="0.2">
      <c r="I387" s="257"/>
      <c r="J387" s="257"/>
      <c r="K387" s="257"/>
      <c r="L387" s="257"/>
      <c r="M387" s="257"/>
      <c r="N387" s="257"/>
      <c r="O387" s="257"/>
      <c r="P387" s="257"/>
      <c r="Q387" s="257"/>
    </row>
    <row r="388" spans="9:17" ht="12" x14ac:dyDescent="0.2">
      <c r="I388" s="257"/>
      <c r="J388" s="257"/>
      <c r="K388" s="257"/>
      <c r="L388" s="257"/>
      <c r="M388" s="257"/>
      <c r="N388" s="257"/>
      <c r="O388" s="257"/>
      <c r="P388" s="257"/>
      <c r="Q388" s="257"/>
    </row>
    <row r="389" spans="9:17" ht="12" x14ac:dyDescent="0.2">
      <c r="I389" s="257"/>
      <c r="J389" s="257"/>
      <c r="K389" s="257"/>
      <c r="L389" s="257"/>
      <c r="M389" s="257"/>
      <c r="N389" s="257"/>
      <c r="O389" s="257"/>
      <c r="P389" s="257"/>
      <c r="Q389" s="257"/>
    </row>
    <row r="390" spans="9:17" ht="12" x14ac:dyDescent="0.2">
      <c r="I390" s="257"/>
      <c r="J390" s="257"/>
      <c r="K390" s="257"/>
      <c r="L390" s="257"/>
      <c r="M390" s="257"/>
      <c r="N390" s="257"/>
      <c r="O390" s="257"/>
      <c r="P390" s="257"/>
      <c r="Q390" s="257"/>
    </row>
    <row r="391" spans="9:17" ht="12" x14ac:dyDescent="0.2">
      <c r="I391" s="257"/>
      <c r="J391" s="257"/>
      <c r="K391" s="257"/>
      <c r="L391" s="257"/>
      <c r="M391" s="257"/>
      <c r="N391" s="257"/>
      <c r="O391" s="257"/>
      <c r="P391" s="257"/>
      <c r="Q391" s="257"/>
    </row>
    <row r="392" spans="9:17" ht="12" x14ac:dyDescent="0.2">
      <c r="I392" s="257"/>
      <c r="J392" s="257"/>
      <c r="K392" s="257"/>
      <c r="L392" s="257"/>
      <c r="M392" s="257"/>
      <c r="N392" s="257"/>
      <c r="O392" s="257"/>
      <c r="P392" s="257"/>
      <c r="Q392" s="257"/>
    </row>
    <row r="393" spans="9:17" ht="12" x14ac:dyDescent="0.2">
      <c r="I393" s="257"/>
      <c r="J393" s="257"/>
      <c r="K393" s="257"/>
      <c r="L393" s="257"/>
      <c r="M393" s="257"/>
      <c r="N393" s="257"/>
      <c r="O393" s="257"/>
      <c r="P393" s="257"/>
      <c r="Q393" s="257"/>
    </row>
    <row r="394" spans="9:17" ht="12" x14ac:dyDescent="0.2">
      <c r="I394" s="257"/>
      <c r="J394" s="257"/>
      <c r="K394" s="257"/>
      <c r="L394" s="257"/>
      <c r="M394" s="257"/>
      <c r="N394" s="257"/>
      <c r="O394" s="257"/>
      <c r="P394" s="257"/>
      <c r="Q394" s="257"/>
    </row>
    <row r="395" spans="9:17" ht="12" x14ac:dyDescent="0.2">
      <c r="I395" s="257"/>
      <c r="J395" s="257"/>
      <c r="K395" s="257"/>
      <c r="L395" s="257"/>
      <c r="M395" s="257"/>
      <c r="N395" s="257"/>
      <c r="O395" s="257"/>
      <c r="P395" s="257"/>
      <c r="Q395" s="257"/>
    </row>
    <row r="396" spans="9:17" ht="12" x14ac:dyDescent="0.2">
      <c r="I396" s="257"/>
      <c r="J396" s="257"/>
      <c r="K396" s="257"/>
      <c r="L396" s="257"/>
      <c r="M396" s="257"/>
      <c r="N396" s="257"/>
      <c r="O396" s="257"/>
      <c r="P396" s="257"/>
      <c r="Q396" s="257"/>
    </row>
    <row r="397" spans="9:17" ht="12" x14ac:dyDescent="0.2">
      <c r="I397" s="257"/>
      <c r="J397" s="257"/>
      <c r="K397" s="257"/>
      <c r="L397" s="257"/>
      <c r="M397" s="257"/>
      <c r="N397" s="257"/>
      <c r="O397" s="257"/>
      <c r="P397" s="257"/>
      <c r="Q397" s="257"/>
    </row>
    <row r="398" spans="9:17" ht="12" x14ac:dyDescent="0.2">
      <c r="I398" s="257"/>
      <c r="J398" s="257"/>
      <c r="K398" s="257"/>
      <c r="L398" s="257"/>
      <c r="M398" s="257"/>
      <c r="N398" s="257"/>
      <c r="O398" s="257"/>
      <c r="P398" s="257"/>
      <c r="Q398" s="257"/>
    </row>
    <row r="399" spans="9:17" ht="12" x14ac:dyDescent="0.2">
      <c r="I399" s="257"/>
      <c r="J399" s="257"/>
      <c r="K399" s="257"/>
      <c r="L399" s="257"/>
      <c r="M399" s="257"/>
      <c r="N399" s="257"/>
      <c r="O399" s="257"/>
      <c r="P399" s="257"/>
      <c r="Q399" s="257"/>
    </row>
    <row r="400" spans="9:17" ht="12" x14ac:dyDescent="0.2">
      <c r="I400" s="257"/>
      <c r="J400" s="257"/>
      <c r="K400" s="257"/>
      <c r="L400" s="257"/>
      <c r="M400" s="257"/>
      <c r="N400" s="257"/>
      <c r="O400" s="257"/>
      <c r="P400" s="257"/>
      <c r="Q400" s="257"/>
    </row>
    <row r="401" spans="9:17" ht="12" x14ac:dyDescent="0.2">
      <c r="I401" s="257"/>
      <c r="J401" s="257"/>
      <c r="K401" s="257"/>
      <c r="L401" s="257"/>
      <c r="M401" s="257"/>
      <c r="N401" s="257"/>
      <c r="O401" s="257"/>
      <c r="P401" s="257"/>
      <c r="Q401" s="257"/>
    </row>
    <row r="402" spans="9:17" ht="12" x14ac:dyDescent="0.2">
      <c r="I402" s="257"/>
      <c r="J402" s="257"/>
      <c r="K402" s="257"/>
      <c r="L402" s="257"/>
      <c r="M402" s="257"/>
      <c r="N402" s="257"/>
      <c r="O402" s="257"/>
      <c r="P402" s="257"/>
      <c r="Q402" s="257"/>
    </row>
    <row r="403" spans="9:17" ht="12" x14ac:dyDescent="0.2">
      <c r="I403" s="257"/>
      <c r="J403" s="257"/>
      <c r="K403" s="257"/>
      <c r="L403" s="257"/>
      <c r="M403" s="257"/>
      <c r="N403" s="257"/>
      <c r="O403" s="257"/>
      <c r="P403" s="257"/>
      <c r="Q403" s="257"/>
    </row>
    <row r="404" spans="9:17" ht="12" x14ac:dyDescent="0.2">
      <c r="I404" s="257"/>
      <c r="J404" s="257"/>
      <c r="K404" s="257"/>
      <c r="L404" s="257"/>
      <c r="M404" s="257"/>
      <c r="N404" s="257"/>
      <c r="O404" s="257"/>
      <c r="P404" s="257"/>
      <c r="Q404" s="257"/>
    </row>
    <row r="405" spans="9:17" ht="12" x14ac:dyDescent="0.2">
      <c r="I405" s="257"/>
      <c r="J405" s="257"/>
      <c r="K405" s="257"/>
      <c r="L405" s="257"/>
      <c r="M405" s="257"/>
      <c r="N405" s="257"/>
      <c r="O405" s="257"/>
      <c r="P405" s="257"/>
      <c r="Q405" s="257"/>
    </row>
    <row r="406" spans="9:17" ht="12" x14ac:dyDescent="0.2">
      <c r="I406" s="257"/>
      <c r="J406" s="257"/>
      <c r="K406" s="257"/>
      <c r="L406" s="257"/>
      <c r="M406" s="257"/>
      <c r="N406" s="257"/>
      <c r="O406" s="257"/>
      <c r="P406" s="257"/>
      <c r="Q406" s="257"/>
    </row>
    <row r="407" spans="9:17" ht="12" x14ac:dyDescent="0.2">
      <c r="I407" s="257"/>
      <c r="J407" s="257"/>
      <c r="K407" s="257"/>
      <c r="L407" s="257"/>
      <c r="M407" s="257"/>
      <c r="N407" s="257"/>
      <c r="O407" s="257"/>
      <c r="P407" s="257"/>
      <c r="Q407" s="257"/>
    </row>
    <row r="408" spans="9:17" ht="12" x14ac:dyDescent="0.2">
      <c r="I408" s="257"/>
      <c r="J408" s="257"/>
      <c r="K408" s="257"/>
      <c r="L408" s="257"/>
      <c r="M408" s="257"/>
      <c r="N408" s="257"/>
      <c r="O408" s="257"/>
      <c r="P408" s="257"/>
      <c r="Q408" s="257"/>
    </row>
    <row r="409" spans="9:17" ht="12" x14ac:dyDescent="0.2">
      <c r="I409" s="257"/>
      <c r="J409" s="257"/>
      <c r="K409" s="257"/>
      <c r="L409" s="257"/>
      <c r="M409" s="257"/>
      <c r="N409" s="257"/>
      <c r="O409" s="257"/>
      <c r="P409" s="257"/>
      <c r="Q409" s="257"/>
    </row>
    <row r="410" spans="9:17" ht="12" x14ac:dyDescent="0.2">
      <c r="I410" s="257"/>
      <c r="J410" s="257"/>
      <c r="K410" s="257"/>
      <c r="L410" s="257"/>
      <c r="M410" s="257"/>
      <c r="N410" s="257"/>
      <c r="O410" s="257"/>
      <c r="P410" s="257"/>
      <c r="Q410" s="257"/>
    </row>
    <row r="411" spans="9:17" ht="12" x14ac:dyDescent="0.2">
      <c r="I411" s="257"/>
      <c r="J411" s="257"/>
      <c r="K411" s="257"/>
      <c r="L411" s="257"/>
      <c r="M411" s="257"/>
      <c r="N411" s="257"/>
      <c r="O411" s="257"/>
      <c r="P411" s="257"/>
      <c r="Q411" s="257"/>
    </row>
    <row r="412" spans="9:17" ht="12" x14ac:dyDescent="0.2">
      <c r="I412" s="257"/>
      <c r="J412" s="257"/>
      <c r="K412" s="257"/>
      <c r="L412" s="257"/>
      <c r="M412" s="257"/>
      <c r="N412" s="257"/>
      <c r="O412" s="257"/>
      <c r="P412" s="257"/>
      <c r="Q412" s="257"/>
    </row>
    <row r="413" spans="9:17" ht="12" x14ac:dyDescent="0.2">
      <c r="I413" s="257"/>
      <c r="J413" s="257"/>
      <c r="K413" s="257"/>
      <c r="L413" s="257"/>
      <c r="M413" s="257"/>
      <c r="N413" s="257"/>
      <c r="O413" s="257"/>
      <c r="P413" s="257"/>
      <c r="Q413" s="257"/>
    </row>
    <row r="414" spans="9:17" ht="12" x14ac:dyDescent="0.2">
      <c r="I414" s="257"/>
      <c r="J414" s="257"/>
      <c r="K414" s="257"/>
      <c r="L414" s="257"/>
      <c r="M414" s="257"/>
      <c r="N414" s="257"/>
      <c r="O414" s="257"/>
      <c r="P414" s="257"/>
      <c r="Q414" s="257"/>
    </row>
    <row r="415" spans="9:17" ht="12" x14ac:dyDescent="0.2">
      <c r="I415" s="257"/>
      <c r="J415" s="257"/>
      <c r="K415" s="257"/>
      <c r="L415" s="257"/>
      <c r="M415" s="257"/>
      <c r="N415" s="257"/>
      <c r="O415" s="257"/>
      <c r="P415" s="257"/>
      <c r="Q415" s="257"/>
    </row>
    <row r="416" spans="9:17" ht="12" x14ac:dyDescent="0.2">
      <c r="I416" s="257"/>
      <c r="J416" s="257"/>
      <c r="K416" s="257"/>
      <c r="L416" s="257"/>
      <c r="M416" s="257"/>
      <c r="N416" s="257"/>
      <c r="O416" s="257"/>
      <c r="P416" s="257"/>
      <c r="Q416" s="257"/>
    </row>
    <row r="417" spans="9:17" ht="12" x14ac:dyDescent="0.2">
      <c r="I417" s="257"/>
      <c r="J417" s="257"/>
      <c r="K417" s="257"/>
      <c r="L417" s="257"/>
      <c r="M417" s="257"/>
      <c r="N417" s="257"/>
      <c r="O417" s="257"/>
      <c r="P417" s="257"/>
      <c r="Q417" s="257"/>
    </row>
    <row r="418" spans="9:17" ht="12" x14ac:dyDescent="0.2">
      <c r="I418" s="257"/>
      <c r="J418" s="257"/>
      <c r="K418" s="257"/>
      <c r="L418" s="257"/>
      <c r="M418" s="257"/>
      <c r="N418" s="257"/>
      <c r="O418" s="257"/>
      <c r="P418" s="257"/>
      <c r="Q418" s="257"/>
    </row>
    <row r="419" spans="9:17" ht="12" x14ac:dyDescent="0.2">
      <c r="I419" s="257"/>
      <c r="J419" s="257"/>
      <c r="K419" s="257"/>
      <c r="L419" s="257"/>
      <c r="M419" s="257"/>
      <c r="N419" s="257"/>
      <c r="O419" s="257"/>
      <c r="P419" s="257"/>
      <c r="Q419" s="257"/>
    </row>
    <row r="420" spans="9:17" ht="12" x14ac:dyDescent="0.2">
      <c r="I420" s="257"/>
      <c r="J420" s="257"/>
      <c r="K420" s="257"/>
      <c r="L420" s="257"/>
      <c r="M420" s="257"/>
      <c r="N420" s="257"/>
      <c r="O420" s="257"/>
      <c r="P420" s="257"/>
      <c r="Q420" s="257"/>
    </row>
    <row r="421" spans="9:17" ht="12" x14ac:dyDescent="0.2">
      <c r="I421" s="257"/>
      <c r="J421" s="257"/>
      <c r="K421" s="257"/>
      <c r="L421" s="257"/>
      <c r="M421" s="257"/>
      <c r="N421" s="257"/>
      <c r="O421" s="257"/>
      <c r="P421" s="257"/>
      <c r="Q421" s="257"/>
    </row>
    <row r="422" spans="9:17" ht="12" x14ac:dyDescent="0.2">
      <c r="I422" s="257"/>
      <c r="J422" s="257"/>
      <c r="K422" s="257"/>
      <c r="L422" s="257"/>
      <c r="M422" s="257"/>
      <c r="N422" s="257"/>
      <c r="O422" s="257"/>
      <c r="P422" s="257"/>
      <c r="Q422" s="257"/>
    </row>
    <row r="423" spans="9:17" ht="12" x14ac:dyDescent="0.2">
      <c r="I423" s="257"/>
      <c r="J423" s="257"/>
      <c r="K423" s="257"/>
      <c r="L423" s="257"/>
      <c r="M423" s="257"/>
      <c r="N423" s="257"/>
      <c r="O423" s="257"/>
      <c r="P423" s="257"/>
      <c r="Q423" s="257"/>
    </row>
    <row r="424" spans="9:17" ht="12" x14ac:dyDescent="0.2">
      <c r="I424" s="257"/>
      <c r="J424" s="257"/>
      <c r="K424" s="257"/>
      <c r="L424" s="257"/>
      <c r="M424" s="257"/>
      <c r="N424" s="257"/>
      <c r="O424" s="257"/>
      <c r="P424" s="257"/>
      <c r="Q424" s="257"/>
    </row>
    <row r="425" spans="9:17" ht="12" x14ac:dyDescent="0.2">
      <c r="I425" s="257"/>
      <c r="J425" s="257"/>
      <c r="K425" s="257"/>
      <c r="L425" s="257"/>
      <c r="M425" s="257"/>
      <c r="N425" s="257"/>
      <c r="O425" s="257"/>
      <c r="P425" s="257"/>
      <c r="Q425" s="257"/>
    </row>
    <row r="426" spans="9:17" ht="12" x14ac:dyDescent="0.2">
      <c r="I426" s="257"/>
      <c r="J426" s="257"/>
      <c r="K426" s="257"/>
      <c r="L426" s="257"/>
      <c r="M426" s="257"/>
      <c r="N426" s="257"/>
      <c r="O426" s="257"/>
      <c r="P426" s="257"/>
      <c r="Q426" s="257"/>
    </row>
    <row r="427" spans="9:17" ht="12" x14ac:dyDescent="0.2">
      <c r="I427" s="257"/>
      <c r="J427" s="257"/>
      <c r="K427" s="257"/>
      <c r="L427" s="257"/>
      <c r="M427" s="257"/>
      <c r="N427" s="257"/>
      <c r="O427" s="257"/>
      <c r="P427" s="257"/>
      <c r="Q427" s="257"/>
    </row>
    <row r="428" spans="9:17" ht="12" x14ac:dyDescent="0.2">
      <c r="I428" s="257"/>
      <c r="J428" s="257"/>
      <c r="K428" s="257"/>
      <c r="L428" s="257"/>
      <c r="M428" s="257"/>
      <c r="N428" s="257"/>
      <c r="O428" s="257"/>
      <c r="P428" s="257"/>
      <c r="Q428" s="257"/>
    </row>
    <row r="429" spans="9:17" ht="12" x14ac:dyDescent="0.2">
      <c r="I429" s="257"/>
      <c r="J429" s="257"/>
      <c r="K429" s="257"/>
      <c r="L429" s="257"/>
      <c r="M429" s="257"/>
      <c r="N429" s="257"/>
      <c r="O429" s="257"/>
      <c r="P429" s="257"/>
      <c r="Q429" s="257"/>
    </row>
    <row r="430" spans="9:17" ht="12" x14ac:dyDescent="0.2">
      <c r="I430" s="257"/>
      <c r="J430" s="257"/>
      <c r="K430" s="257"/>
      <c r="L430" s="257"/>
      <c r="M430" s="257"/>
      <c r="N430" s="257"/>
      <c r="O430" s="257"/>
      <c r="P430" s="257"/>
      <c r="Q430" s="257"/>
    </row>
    <row r="431" spans="9:17" ht="12" x14ac:dyDescent="0.2">
      <c r="I431" s="257"/>
      <c r="J431" s="257"/>
      <c r="K431" s="257"/>
      <c r="L431" s="257"/>
      <c r="M431" s="257"/>
      <c r="N431" s="257"/>
      <c r="O431" s="257"/>
      <c r="P431" s="257"/>
      <c r="Q431" s="257"/>
    </row>
    <row r="432" spans="9:17" ht="12" x14ac:dyDescent="0.2">
      <c r="I432" s="257"/>
      <c r="J432" s="257"/>
      <c r="K432" s="257"/>
      <c r="L432" s="257"/>
      <c r="M432" s="257"/>
      <c r="N432" s="257"/>
      <c r="O432" s="257"/>
      <c r="P432" s="257"/>
      <c r="Q432" s="257"/>
    </row>
    <row r="433" spans="9:17" ht="12" x14ac:dyDescent="0.2">
      <c r="I433" s="257"/>
      <c r="J433" s="257"/>
      <c r="K433" s="257"/>
      <c r="L433" s="257"/>
      <c r="M433" s="257"/>
      <c r="N433" s="257"/>
      <c r="O433" s="257"/>
      <c r="P433" s="257"/>
      <c r="Q433" s="257"/>
    </row>
    <row r="434" spans="9:17" ht="12" x14ac:dyDescent="0.2">
      <c r="I434" s="257"/>
      <c r="J434" s="257"/>
      <c r="K434" s="257"/>
      <c r="L434" s="257"/>
      <c r="M434" s="257"/>
      <c r="N434" s="257"/>
      <c r="O434" s="257"/>
      <c r="P434" s="257"/>
      <c r="Q434" s="257"/>
    </row>
    <row r="435" spans="9:17" ht="12" x14ac:dyDescent="0.2">
      <c r="I435" s="257"/>
      <c r="J435" s="257"/>
      <c r="K435" s="257"/>
      <c r="L435" s="257"/>
      <c r="M435" s="257"/>
      <c r="N435" s="257"/>
      <c r="O435" s="257"/>
      <c r="P435" s="257"/>
      <c r="Q435" s="257"/>
    </row>
    <row r="436" spans="9:17" ht="12" x14ac:dyDescent="0.2">
      <c r="I436" s="257"/>
      <c r="J436" s="257"/>
      <c r="K436" s="257"/>
      <c r="L436" s="257"/>
      <c r="M436" s="257"/>
      <c r="N436" s="257"/>
      <c r="O436" s="257"/>
      <c r="P436" s="257"/>
      <c r="Q436" s="257"/>
    </row>
    <row r="437" spans="9:17" ht="12" x14ac:dyDescent="0.2">
      <c r="I437" s="257"/>
      <c r="J437" s="257"/>
      <c r="K437" s="257"/>
      <c r="L437" s="257"/>
      <c r="M437" s="257"/>
      <c r="N437" s="257"/>
      <c r="O437" s="257"/>
      <c r="P437" s="257"/>
      <c r="Q437" s="257"/>
    </row>
    <row r="438" spans="9:17" ht="12" x14ac:dyDescent="0.2">
      <c r="I438" s="257"/>
      <c r="J438" s="257"/>
      <c r="K438" s="257"/>
      <c r="L438" s="257"/>
      <c r="M438" s="257"/>
      <c r="N438" s="257"/>
      <c r="O438" s="257"/>
      <c r="P438" s="257"/>
      <c r="Q438" s="257"/>
    </row>
    <row r="439" spans="9:17" ht="12" x14ac:dyDescent="0.2">
      <c r="I439" s="257"/>
      <c r="J439" s="257"/>
      <c r="K439" s="257"/>
      <c r="L439" s="257"/>
      <c r="M439" s="257"/>
      <c r="N439" s="257"/>
      <c r="O439" s="257"/>
      <c r="P439" s="257"/>
      <c r="Q439" s="257"/>
    </row>
    <row r="440" spans="9:17" ht="12" x14ac:dyDescent="0.2">
      <c r="I440" s="257"/>
      <c r="J440" s="257"/>
      <c r="K440" s="257"/>
      <c r="L440" s="257"/>
      <c r="M440" s="257"/>
      <c r="N440" s="257"/>
      <c r="O440" s="257"/>
      <c r="P440" s="257"/>
      <c r="Q440" s="257"/>
    </row>
    <row r="441" spans="9:17" ht="12" x14ac:dyDescent="0.2">
      <c r="I441" s="257"/>
      <c r="J441" s="257"/>
      <c r="K441" s="257"/>
      <c r="L441" s="257"/>
      <c r="M441" s="257"/>
      <c r="N441" s="257"/>
      <c r="O441" s="257"/>
      <c r="P441" s="257"/>
      <c r="Q441" s="257"/>
    </row>
    <row r="442" spans="9:17" ht="12" x14ac:dyDescent="0.2">
      <c r="I442" s="257"/>
      <c r="J442" s="257"/>
      <c r="K442" s="257"/>
      <c r="L442" s="257"/>
      <c r="M442" s="257"/>
      <c r="N442" s="257"/>
      <c r="O442" s="257"/>
      <c r="P442" s="257"/>
      <c r="Q442" s="257"/>
    </row>
    <row r="443" spans="9:17" ht="12" x14ac:dyDescent="0.2">
      <c r="I443" s="257"/>
      <c r="J443" s="257"/>
      <c r="K443" s="257"/>
      <c r="L443" s="257"/>
      <c r="M443" s="257"/>
      <c r="N443" s="257"/>
      <c r="O443" s="257"/>
      <c r="P443" s="257"/>
      <c r="Q443" s="257"/>
    </row>
    <row r="444" spans="9:17" ht="12" x14ac:dyDescent="0.2">
      <c r="I444" s="257"/>
      <c r="J444" s="257"/>
      <c r="K444" s="257"/>
      <c r="L444" s="257"/>
      <c r="M444" s="257"/>
      <c r="N444" s="257"/>
      <c r="O444" s="257"/>
      <c r="P444" s="257"/>
      <c r="Q444" s="257"/>
    </row>
    <row r="445" spans="9:17" ht="12" x14ac:dyDescent="0.2">
      <c r="I445" s="257"/>
      <c r="J445" s="257"/>
      <c r="K445" s="257"/>
      <c r="L445" s="257"/>
      <c r="M445" s="257"/>
      <c r="N445" s="257"/>
      <c r="O445" s="257"/>
      <c r="P445" s="257"/>
      <c r="Q445" s="257"/>
    </row>
    <row r="446" spans="9:17" ht="12" x14ac:dyDescent="0.2">
      <c r="I446" s="257"/>
      <c r="J446" s="257"/>
      <c r="K446" s="257"/>
      <c r="L446" s="257"/>
      <c r="M446" s="257"/>
      <c r="N446" s="257"/>
      <c r="O446" s="257"/>
      <c r="P446" s="257"/>
      <c r="Q446" s="257"/>
    </row>
    <row r="447" spans="9:17" ht="12" x14ac:dyDescent="0.2">
      <c r="I447" s="257"/>
      <c r="J447" s="257"/>
      <c r="K447" s="257"/>
      <c r="L447" s="257"/>
      <c r="M447" s="257"/>
      <c r="N447" s="257"/>
      <c r="O447" s="257"/>
      <c r="P447" s="257"/>
      <c r="Q447" s="257"/>
    </row>
    <row r="448" spans="9:17" ht="12" x14ac:dyDescent="0.2">
      <c r="I448" s="257"/>
      <c r="J448" s="257"/>
      <c r="K448" s="257"/>
      <c r="L448" s="257"/>
      <c r="M448" s="257"/>
      <c r="N448" s="257"/>
      <c r="O448" s="257"/>
      <c r="P448" s="257"/>
      <c r="Q448" s="257"/>
    </row>
    <row r="449" spans="9:17" ht="12" x14ac:dyDescent="0.2">
      <c r="I449" s="257"/>
      <c r="J449" s="257"/>
      <c r="K449" s="257"/>
      <c r="L449" s="257"/>
      <c r="M449" s="257"/>
      <c r="N449" s="257"/>
      <c r="O449" s="257"/>
      <c r="P449" s="257"/>
      <c r="Q449" s="257"/>
    </row>
    <row r="450" spans="9:17" ht="12" x14ac:dyDescent="0.2">
      <c r="I450" s="257"/>
      <c r="J450" s="257"/>
      <c r="K450" s="257"/>
      <c r="L450" s="257"/>
      <c r="M450" s="257"/>
      <c r="N450" s="257"/>
      <c r="O450" s="257"/>
      <c r="P450" s="257"/>
      <c r="Q450" s="257"/>
    </row>
    <row r="451" spans="9:17" ht="12" x14ac:dyDescent="0.2">
      <c r="I451" s="257"/>
      <c r="J451" s="257"/>
      <c r="K451" s="257"/>
      <c r="L451" s="257"/>
      <c r="M451" s="257"/>
      <c r="N451" s="257"/>
      <c r="O451" s="257"/>
      <c r="P451" s="257"/>
      <c r="Q451" s="257"/>
    </row>
    <row r="452" spans="9:17" ht="12" x14ac:dyDescent="0.2">
      <c r="I452" s="257"/>
      <c r="J452" s="257"/>
      <c r="K452" s="257"/>
      <c r="L452" s="257"/>
      <c r="M452" s="257"/>
      <c r="N452" s="257"/>
      <c r="O452" s="257"/>
      <c r="P452" s="257"/>
      <c r="Q452" s="257"/>
    </row>
    <row r="453" spans="9:17" ht="12" x14ac:dyDescent="0.2">
      <c r="I453" s="257"/>
      <c r="J453" s="257"/>
      <c r="K453" s="257"/>
      <c r="L453" s="257"/>
      <c r="M453" s="257"/>
      <c r="N453" s="257"/>
      <c r="O453" s="257"/>
      <c r="P453" s="257"/>
      <c r="Q453" s="257"/>
    </row>
    <row r="454" spans="9:17" ht="12" x14ac:dyDescent="0.2">
      <c r="I454" s="257"/>
      <c r="J454" s="257"/>
      <c r="K454" s="257"/>
      <c r="L454" s="257"/>
      <c r="M454" s="257"/>
      <c r="N454" s="257"/>
      <c r="O454" s="257"/>
      <c r="P454" s="257"/>
      <c r="Q454" s="257"/>
    </row>
    <row r="455" spans="9:17" ht="12" x14ac:dyDescent="0.2">
      <c r="I455" s="257"/>
      <c r="J455" s="257"/>
      <c r="K455" s="257"/>
      <c r="L455" s="257"/>
      <c r="M455" s="257"/>
      <c r="N455" s="257"/>
      <c r="O455" s="257"/>
      <c r="P455" s="257"/>
      <c r="Q455" s="257"/>
    </row>
    <row r="456" spans="9:17" ht="12" x14ac:dyDescent="0.2">
      <c r="I456" s="257"/>
      <c r="J456" s="257"/>
      <c r="K456" s="257"/>
      <c r="L456" s="257"/>
      <c r="M456" s="257"/>
      <c r="N456" s="257"/>
      <c r="O456" s="257"/>
      <c r="P456" s="257"/>
      <c r="Q456" s="257"/>
    </row>
    <row r="457" spans="9:17" ht="12" x14ac:dyDescent="0.2">
      <c r="I457" s="257"/>
      <c r="J457" s="257"/>
      <c r="K457" s="257"/>
      <c r="L457" s="257"/>
      <c r="M457" s="257"/>
      <c r="N457" s="257"/>
      <c r="O457" s="257"/>
      <c r="P457" s="257"/>
      <c r="Q457" s="257"/>
    </row>
    <row r="458" spans="9:17" ht="12" x14ac:dyDescent="0.2">
      <c r="I458" s="257"/>
      <c r="J458" s="257"/>
      <c r="K458" s="257"/>
      <c r="L458" s="257"/>
      <c r="M458" s="257"/>
      <c r="N458" s="257"/>
      <c r="O458" s="257"/>
      <c r="P458" s="257"/>
      <c r="Q458" s="257"/>
    </row>
    <row r="459" spans="9:17" ht="12" x14ac:dyDescent="0.2">
      <c r="I459" s="257"/>
      <c r="J459" s="257"/>
      <c r="K459" s="257"/>
      <c r="L459" s="257"/>
      <c r="M459" s="257"/>
      <c r="N459" s="257"/>
      <c r="O459" s="257"/>
      <c r="P459" s="257"/>
      <c r="Q459" s="257"/>
    </row>
    <row r="460" spans="9:17" ht="12" x14ac:dyDescent="0.2">
      <c r="I460" s="257"/>
      <c r="J460" s="257"/>
      <c r="K460" s="257"/>
      <c r="L460" s="257"/>
      <c r="M460" s="257"/>
      <c r="N460" s="257"/>
      <c r="O460" s="257"/>
      <c r="P460" s="257"/>
      <c r="Q460" s="257"/>
    </row>
    <row r="461" spans="9:17" ht="12" x14ac:dyDescent="0.2">
      <c r="I461" s="257"/>
      <c r="J461" s="257"/>
      <c r="K461" s="257"/>
      <c r="L461" s="257"/>
      <c r="M461" s="257"/>
      <c r="N461" s="257"/>
      <c r="O461" s="257"/>
      <c r="P461" s="257"/>
      <c r="Q461" s="257"/>
    </row>
    <row r="462" spans="9:17" ht="12" x14ac:dyDescent="0.2">
      <c r="I462" s="257"/>
      <c r="J462" s="257"/>
      <c r="K462" s="257"/>
      <c r="L462" s="257"/>
      <c r="M462" s="257"/>
      <c r="N462" s="257"/>
      <c r="O462" s="257"/>
      <c r="P462" s="257"/>
      <c r="Q462" s="257"/>
    </row>
  </sheetData>
  <mergeCells count="10">
    <mergeCell ref="I13:K13"/>
    <mergeCell ref="L13:N13"/>
    <mergeCell ref="O13:Q13"/>
    <mergeCell ref="I12:Q12"/>
    <mergeCell ref="F148:G148"/>
    <mergeCell ref="A12:H12"/>
    <mergeCell ref="F144:G144"/>
    <mergeCell ref="F145:G145"/>
    <mergeCell ref="F146:G146"/>
    <mergeCell ref="F147:G147"/>
  </mergeCells>
  <pageMargins left="0.25" right="0.25" top="0.75" bottom="0.75" header="0.3" footer="0.3"/>
  <pageSetup paperSize="9" orientation="portrait" r:id="rId1"/>
  <headerFooter>
    <oddFooter>&amp;C&amp;"-,Itálico"&amp;8&amp;G&amp;R&amp;"-,Itálico"&amp;8Página &amp;P de &amp;N</oddFooter>
  </headerFooter>
  <rowBreaks count="1" manualBreakCount="1">
    <brk id="109" max="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8"/>
  <sheetViews>
    <sheetView view="pageBreakPreview" zoomScaleNormal="100" zoomScaleSheetLayoutView="100" workbookViewId="0">
      <selection activeCell="G30" sqref="E30:G31"/>
    </sheetView>
  </sheetViews>
  <sheetFormatPr defaultColWidth="8.7109375" defaultRowHeight="12" x14ac:dyDescent="0.2"/>
  <cols>
    <col min="1" max="1" width="9.28515625" style="2" customWidth="1"/>
    <col min="2" max="2" width="34.7109375" style="2" customWidth="1"/>
    <col min="3" max="7" width="11.7109375" style="2" customWidth="1"/>
    <col min="8" max="8" width="10.28515625" style="2" customWidth="1"/>
    <col min="9" max="9" width="16.7109375" style="2" customWidth="1"/>
    <col min="10" max="16384" width="8.7109375" style="2"/>
  </cols>
  <sheetData>
    <row r="1" spans="1:10" ht="10.9" customHeight="1" x14ac:dyDescent="0.25">
      <c r="B1" s="36"/>
      <c r="D1" s="36"/>
      <c r="E1" s="4"/>
      <c r="F1" s="5"/>
      <c r="G1" s="5"/>
      <c r="H1" s="35">
        <f>RESUMO!H1</f>
        <v>44965</v>
      </c>
      <c r="J1" s="6"/>
    </row>
    <row r="2" spans="1:10" ht="10.9" customHeight="1" x14ac:dyDescent="0.25">
      <c r="B2" s="36"/>
      <c r="D2" s="36"/>
      <c r="E2" s="4"/>
      <c r="F2" s="5"/>
      <c r="G2" s="5"/>
      <c r="J2" s="6"/>
    </row>
    <row r="3" spans="1:10" ht="10.9" customHeight="1" x14ac:dyDescent="0.25">
      <c r="B3" s="36"/>
      <c r="D3" s="36"/>
      <c r="E3" s="4"/>
      <c r="F3" s="5"/>
      <c r="G3" s="5"/>
      <c r="J3" s="6"/>
    </row>
    <row r="4" spans="1:10" ht="10.9" customHeight="1" x14ac:dyDescent="0.25">
      <c r="B4" s="36"/>
      <c r="D4" s="36"/>
      <c r="E4" s="4"/>
      <c r="F4" s="5"/>
      <c r="G4" s="5"/>
      <c r="J4" s="6"/>
    </row>
    <row r="5" spans="1:10" ht="10.9" customHeight="1" x14ac:dyDescent="0.25">
      <c r="B5" s="36"/>
      <c r="D5" s="36"/>
      <c r="E5" s="4"/>
      <c r="F5" s="5"/>
      <c r="G5" s="5"/>
      <c r="J5" s="6"/>
    </row>
    <row r="6" spans="1:10" ht="10.9" customHeight="1" x14ac:dyDescent="0.25">
      <c r="B6" s="36"/>
      <c r="D6" s="36"/>
      <c r="E6" s="4"/>
      <c r="F6" s="5"/>
      <c r="G6" s="5"/>
      <c r="J6" s="6"/>
    </row>
    <row r="7" spans="1:10" ht="10.9" customHeight="1" x14ac:dyDescent="0.25">
      <c r="B7" s="36"/>
      <c r="D7" s="36"/>
      <c r="E7" s="4"/>
      <c r="F7" s="5"/>
      <c r="G7" s="5"/>
      <c r="J7" s="6"/>
    </row>
    <row r="8" spans="1:10" ht="10.9" customHeight="1" x14ac:dyDescent="0.25">
      <c r="B8" s="36"/>
      <c r="D8" s="36"/>
      <c r="E8" s="4"/>
      <c r="F8" s="5"/>
      <c r="G8" s="5"/>
      <c r="J8" s="6"/>
    </row>
    <row r="9" spans="1:10" ht="10.9" customHeight="1" x14ac:dyDescent="0.2">
      <c r="A9" s="29" t="s">
        <v>1672</v>
      </c>
      <c r="B9" s="36"/>
      <c r="D9" s="36"/>
      <c r="E9" s="4"/>
      <c r="F9" s="5"/>
      <c r="G9" s="5"/>
      <c r="J9" s="6"/>
    </row>
    <row r="10" spans="1:10" ht="10.9" customHeight="1" x14ac:dyDescent="0.2">
      <c r="A10" s="29" t="s">
        <v>1673</v>
      </c>
      <c r="B10" s="37"/>
      <c r="C10" s="29"/>
      <c r="D10" s="37"/>
      <c r="E10" s="29" t="s">
        <v>1667</v>
      </c>
      <c r="F10" s="30"/>
      <c r="G10" s="29" t="s">
        <v>1668</v>
      </c>
      <c r="H10" s="29"/>
      <c r="J10" s="6"/>
    </row>
    <row r="11" spans="1:10" ht="10.9" customHeight="1" x14ac:dyDescent="0.2">
      <c r="A11" s="29" t="s">
        <v>1671</v>
      </c>
      <c r="B11" s="37"/>
      <c r="C11" s="29"/>
      <c r="D11" s="37"/>
      <c r="E11" s="29" t="s">
        <v>1670</v>
      </c>
      <c r="F11" s="30"/>
      <c r="G11" s="29" t="s">
        <v>1669</v>
      </c>
      <c r="H11" s="29"/>
      <c r="J11" s="6"/>
    </row>
    <row r="12" spans="1:10" ht="12.75" x14ac:dyDescent="0.2">
      <c r="A12" s="271" t="s">
        <v>2225</v>
      </c>
      <c r="B12" s="272"/>
      <c r="C12" s="272"/>
      <c r="D12" s="272"/>
      <c r="E12" s="272"/>
      <c r="F12" s="272"/>
      <c r="G12" s="272"/>
      <c r="H12" s="273"/>
      <c r="J12" s="6"/>
    </row>
    <row r="13" spans="1:10" ht="22.5" customHeight="1" x14ac:dyDescent="0.2">
      <c r="A13" s="204" t="s">
        <v>0</v>
      </c>
      <c r="B13" s="204" t="s">
        <v>2</v>
      </c>
      <c r="C13" s="204" t="s">
        <v>1623</v>
      </c>
      <c r="D13" s="204" t="s">
        <v>1624</v>
      </c>
      <c r="E13" s="204" t="s">
        <v>1625</v>
      </c>
      <c r="F13" s="204" t="s">
        <v>1626</v>
      </c>
      <c r="G13" s="204" t="s">
        <v>1627</v>
      </c>
      <c r="H13" s="205" t="s">
        <v>2223</v>
      </c>
      <c r="I13" s="25"/>
    </row>
    <row r="14" spans="1:10" ht="12" customHeight="1" x14ac:dyDescent="0.2">
      <c r="A14" s="290" t="s">
        <v>6</v>
      </c>
      <c r="B14" s="291" t="s">
        <v>7</v>
      </c>
      <c r="C14" s="292">
        <v>164114.70000000001</v>
      </c>
      <c r="D14" s="206">
        <v>0.25</v>
      </c>
      <c r="E14" s="206">
        <v>0.25</v>
      </c>
      <c r="F14" s="206">
        <v>0.25</v>
      </c>
      <c r="G14" s="206">
        <v>0.25</v>
      </c>
      <c r="H14" s="207">
        <v>1</v>
      </c>
      <c r="I14" s="25"/>
    </row>
    <row r="15" spans="1:10" ht="13.15" customHeight="1" x14ac:dyDescent="0.2">
      <c r="A15" s="290"/>
      <c r="B15" s="291"/>
      <c r="C15" s="292"/>
      <c r="D15" s="208">
        <v>41028.67</v>
      </c>
      <c r="E15" s="208">
        <v>41028.67</v>
      </c>
      <c r="F15" s="208">
        <v>41028.67</v>
      </c>
      <c r="G15" s="208">
        <v>41028.69</v>
      </c>
      <c r="H15" s="209">
        <f>RESUMO!G14</f>
        <v>164114.70000000001</v>
      </c>
      <c r="I15" s="25"/>
    </row>
    <row r="16" spans="1:10" ht="12" customHeight="1" x14ac:dyDescent="0.2">
      <c r="A16" s="290" t="s">
        <v>46</v>
      </c>
      <c r="B16" s="291" t="s">
        <v>47</v>
      </c>
      <c r="C16" s="292">
        <v>11081.12</v>
      </c>
      <c r="D16" s="206">
        <v>1</v>
      </c>
      <c r="E16" s="210"/>
      <c r="F16" s="210"/>
      <c r="G16" s="210"/>
      <c r="H16" s="207">
        <v>1</v>
      </c>
      <c r="I16" s="25"/>
    </row>
    <row r="17" spans="1:9" ht="13.15" customHeight="1" x14ac:dyDescent="0.2">
      <c r="A17" s="290"/>
      <c r="B17" s="291"/>
      <c r="C17" s="292"/>
      <c r="D17" s="208">
        <v>11081.12</v>
      </c>
      <c r="E17" s="211"/>
      <c r="F17" s="211"/>
      <c r="G17" s="211"/>
      <c r="H17" s="209">
        <f>RESUMO!G15</f>
        <v>11081.12</v>
      </c>
      <c r="I17" s="25"/>
    </row>
    <row r="18" spans="1:9" ht="12" customHeight="1" x14ac:dyDescent="0.2">
      <c r="A18" s="290" t="s">
        <v>60</v>
      </c>
      <c r="B18" s="291" t="s">
        <v>61</v>
      </c>
      <c r="C18" s="292">
        <v>4853.34</v>
      </c>
      <c r="D18" s="206">
        <v>0.8</v>
      </c>
      <c r="E18" s="206">
        <v>0.2</v>
      </c>
      <c r="F18" s="210"/>
      <c r="G18" s="210"/>
      <c r="H18" s="207">
        <v>1</v>
      </c>
      <c r="I18" s="25"/>
    </row>
    <row r="19" spans="1:9" ht="13.15" customHeight="1" x14ac:dyDescent="0.2">
      <c r="A19" s="290"/>
      <c r="B19" s="291"/>
      <c r="C19" s="292"/>
      <c r="D19" s="208">
        <v>3882.67</v>
      </c>
      <c r="E19" s="208">
        <v>970.67</v>
      </c>
      <c r="F19" s="211"/>
      <c r="G19" s="211"/>
      <c r="H19" s="209">
        <f>RESUMO!G16</f>
        <v>4853.34</v>
      </c>
      <c r="I19" s="25"/>
    </row>
    <row r="20" spans="1:9" ht="12" customHeight="1" x14ac:dyDescent="0.2">
      <c r="A20" s="290" t="s">
        <v>101</v>
      </c>
      <c r="B20" s="291" t="s">
        <v>102</v>
      </c>
      <c r="C20" s="292">
        <v>21950</v>
      </c>
      <c r="D20" s="206">
        <v>0.3</v>
      </c>
      <c r="E20" s="206">
        <v>0.5</v>
      </c>
      <c r="F20" s="206">
        <v>0.2</v>
      </c>
      <c r="G20" s="210"/>
      <c r="H20" s="207">
        <v>1</v>
      </c>
      <c r="I20" s="25"/>
    </row>
    <row r="21" spans="1:9" ht="13.15" customHeight="1" x14ac:dyDescent="0.2">
      <c r="A21" s="290"/>
      <c r="B21" s="291"/>
      <c r="C21" s="292"/>
      <c r="D21" s="208">
        <v>6585</v>
      </c>
      <c r="E21" s="208">
        <v>10975.02</v>
      </c>
      <c r="F21" s="208">
        <v>4389.9799999999996</v>
      </c>
      <c r="G21" s="211"/>
      <c r="H21" s="209">
        <f>RESUMO!G17</f>
        <v>21950</v>
      </c>
      <c r="I21" s="25"/>
    </row>
    <row r="22" spans="1:9" ht="12" customHeight="1" x14ac:dyDescent="0.2">
      <c r="A22" s="290" t="s">
        <v>124</v>
      </c>
      <c r="B22" s="291" t="s">
        <v>125</v>
      </c>
      <c r="C22" s="292">
        <v>371.26</v>
      </c>
      <c r="D22" s="206">
        <v>0.3</v>
      </c>
      <c r="E22" s="206">
        <v>0.7</v>
      </c>
      <c r="F22" s="210"/>
      <c r="G22" s="210"/>
      <c r="H22" s="207">
        <v>1</v>
      </c>
      <c r="I22" s="25"/>
    </row>
    <row r="23" spans="1:9" ht="13.15" customHeight="1" x14ac:dyDescent="0.2">
      <c r="A23" s="290"/>
      <c r="B23" s="291"/>
      <c r="C23" s="292"/>
      <c r="D23" s="208">
        <v>111.38</v>
      </c>
      <c r="E23" s="208">
        <v>259.88</v>
      </c>
      <c r="F23" s="211"/>
      <c r="G23" s="211"/>
      <c r="H23" s="209">
        <f>RESUMO!G18</f>
        <v>371.26</v>
      </c>
      <c r="I23" s="25"/>
    </row>
    <row r="24" spans="1:9" ht="12" customHeight="1" x14ac:dyDescent="0.2">
      <c r="A24" s="290" t="s">
        <v>129</v>
      </c>
      <c r="B24" s="291" t="s">
        <v>130</v>
      </c>
      <c r="C24" s="292">
        <v>2026.81</v>
      </c>
      <c r="D24" s="206">
        <v>0.65</v>
      </c>
      <c r="E24" s="206">
        <v>0.35</v>
      </c>
      <c r="F24" s="210"/>
      <c r="G24" s="210"/>
      <c r="H24" s="207">
        <v>1</v>
      </c>
      <c r="I24" s="25"/>
    </row>
    <row r="25" spans="1:9" ht="13.15" customHeight="1" x14ac:dyDescent="0.2">
      <c r="A25" s="290"/>
      <c r="B25" s="291"/>
      <c r="C25" s="292"/>
      <c r="D25" s="208">
        <v>1317.43</v>
      </c>
      <c r="E25" s="208">
        <v>709.38</v>
      </c>
      <c r="F25" s="211"/>
      <c r="G25" s="211"/>
      <c r="H25" s="209">
        <f>RESUMO!G19</f>
        <v>2026.81</v>
      </c>
      <c r="I25" s="25"/>
    </row>
    <row r="26" spans="1:9" ht="12" customHeight="1" x14ac:dyDescent="0.2">
      <c r="A26" s="290" t="s">
        <v>134</v>
      </c>
      <c r="B26" s="291" t="s">
        <v>135</v>
      </c>
      <c r="C26" s="292">
        <v>6849.73</v>
      </c>
      <c r="D26" s="206">
        <v>0.1</v>
      </c>
      <c r="E26" s="206">
        <v>0.8</v>
      </c>
      <c r="F26" s="206">
        <v>0.1</v>
      </c>
      <c r="G26" s="210"/>
      <c r="H26" s="207">
        <v>1</v>
      </c>
      <c r="I26" s="25"/>
    </row>
    <row r="27" spans="1:9" ht="13.15" customHeight="1" x14ac:dyDescent="0.2">
      <c r="A27" s="290"/>
      <c r="B27" s="291"/>
      <c r="C27" s="292"/>
      <c r="D27" s="208">
        <v>684.97</v>
      </c>
      <c r="E27" s="208">
        <v>5479.79</v>
      </c>
      <c r="F27" s="208">
        <v>684.97</v>
      </c>
      <c r="G27" s="211"/>
      <c r="H27" s="209">
        <f>RESUMO!G20</f>
        <v>6849.73</v>
      </c>
      <c r="I27" s="25"/>
    </row>
    <row r="28" spans="1:9" ht="12" customHeight="1" x14ac:dyDescent="0.2">
      <c r="A28" s="290" t="s">
        <v>148</v>
      </c>
      <c r="B28" s="291" t="s">
        <v>149</v>
      </c>
      <c r="C28" s="292">
        <v>66689.59</v>
      </c>
      <c r="D28" s="206">
        <v>0.1</v>
      </c>
      <c r="E28" s="206">
        <v>0.35</v>
      </c>
      <c r="F28" s="206">
        <v>0.55000000000000004</v>
      </c>
      <c r="G28" s="210"/>
      <c r="H28" s="207">
        <v>1</v>
      </c>
      <c r="I28" s="25"/>
    </row>
    <row r="29" spans="1:9" ht="13.15" customHeight="1" x14ac:dyDescent="0.2">
      <c r="A29" s="290"/>
      <c r="B29" s="291"/>
      <c r="C29" s="292"/>
      <c r="D29" s="208">
        <v>6668.95</v>
      </c>
      <c r="E29" s="208">
        <v>23341.360000000001</v>
      </c>
      <c r="F29" s="208">
        <v>36679.279999999999</v>
      </c>
      <c r="G29" s="211"/>
      <c r="H29" s="209">
        <f>RESUMO!G21</f>
        <v>66689.59</v>
      </c>
      <c r="I29" s="25"/>
    </row>
    <row r="30" spans="1:9" ht="12" customHeight="1" x14ac:dyDescent="0.2">
      <c r="A30" s="290" t="s">
        <v>185</v>
      </c>
      <c r="B30" s="291" t="s">
        <v>186</v>
      </c>
      <c r="C30" s="292">
        <v>27896.560000000001</v>
      </c>
      <c r="D30" s="210"/>
      <c r="E30" s="206">
        <v>0.35</v>
      </c>
      <c r="F30" s="206">
        <v>0.4</v>
      </c>
      <c r="G30" s="206">
        <v>0.25</v>
      </c>
      <c r="H30" s="207">
        <v>1</v>
      </c>
      <c r="I30" s="25"/>
    </row>
    <row r="31" spans="1:9" ht="13.15" customHeight="1" x14ac:dyDescent="0.2">
      <c r="A31" s="290"/>
      <c r="B31" s="291"/>
      <c r="C31" s="292"/>
      <c r="D31" s="211"/>
      <c r="E31" s="208">
        <v>9763.7999999999993</v>
      </c>
      <c r="F31" s="208">
        <v>11158.63</v>
      </c>
      <c r="G31" s="208">
        <v>6974.13</v>
      </c>
      <c r="H31" s="209">
        <f>RESUMO!G22</f>
        <v>27896.560000000001</v>
      </c>
      <c r="I31" s="25"/>
    </row>
    <row r="32" spans="1:9" ht="12" customHeight="1" x14ac:dyDescent="0.2">
      <c r="A32" s="290" t="s">
        <v>206</v>
      </c>
      <c r="B32" s="291" t="s">
        <v>207</v>
      </c>
      <c r="C32" s="292">
        <v>28552.45</v>
      </c>
      <c r="D32" s="206">
        <v>0.2</v>
      </c>
      <c r="E32" s="206">
        <v>0.4</v>
      </c>
      <c r="F32" s="206">
        <v>0.3</v>
      </c>
      <c r="G32" s="206">
        <v>0.1</v>
      </c>
      <c r="H32" s="207">
        <v>1</v>
      </c>
      <c r="I32" s="25"/>
    </row>
    <row r="33" spans="1:9" ht="13.15" customHeight="1" x14ac:dyDescent="0.2">
      <c r="A33" s="290"/>
      <c r="B33" s="291"/>
      <c r="C33" s="292"/>
      <c r="D33" s="208">
        <v>5710.49</v>
      </c>
      <c r="E33" s="208">
        <v>11420.99</v>
      </c>
      <c r="F33" s="208">
        <v>8565.74</v>
      </c>
      <c r="G33" s="208">
        <v>2855.23</v>
      </c>
      <c r="H33" s="209">
        <f>RESUMO!G23</f>
        <v>28552.45</v>
      </c>
      <c r="I33" s="25"/>
    </row>
    <row r="34" spans="1:9" ht="12" customHeight="1" x14ac:dyDescent="0.2">
      <c r="A34" s="290" t="s">
        <v>233</v>
      </c>
      <c r="B34" s="291" t="s">
        <v>234</v>
      </c>
      <c r="C34" s="292">
        <v>4471.42</v>
      </c>
      <c r="D34" s="210"/>
      <c r="E34" s="206">
        <v>0.2</v>
      </c>
      <c r="F34" s="206">
        <v>0.5</v>
      </c>
      <c r="G34" s="206">
        <v>0.3</v>
      </c>
      <c r="H34" s="207">
        <v>1</v>
      </c>
      <c r="I34" s="25"/>
    </row>
    <row r="35" spans="1:9" ht="13.15" customHeight="1" x14ac:dyDescent="0.2">
      <c r="A35" s="290"/>
      <c r="B35" s="291"/>
      <c r="C35" s="292"/>
      <c r="D35" s="211"/>
      <c r="E35" s="208">
        <v>894.29</v>
      </c>
      <c r="F35" s="208">
        <v>2235.71</v>
      </c>
      <c r="G35" s="208">
        <v>1341.42</v>
      </c>
      <c r="H35" s="209">
        <f>RESUMO!G24</f>
        <v>4471.42</v>
      </c>
      <c r="I35" s="25"/>
    </row>
    <row r="36" spans="1:9" ht="12" customHeight="1" x14ac:dyDescent="0.2">
      <c r="A36" s="290" t="s">
        <v>244</v>
      </c>
      <c r="B36" s="291" t="s">
        <v>245</v>
      </c>
      <c r="C36" s="292">
        <v>17976.509999999998</v>
      </c>
      <c r="D36" s="210"/>
      <c r="E36" s="206">
        <v>0.4</v>
      </c>
      <c r="F36" s="206">
        <v>0.6</v>
      </c>
      <c r="G36" s="210"/>
      <c r="H36" s="207">
        <v>1</v>
      </c>
      <c r="I36" s="25"/>
    </row>
    <row r="37" spans="1:9" ht="13.15" customHeight="1" x14ac:dyDescent="0.2">
      <c r="A37" s="290"/>
      <c r="B37" s="291"/>
      <c r="C37" s="292"/>
      <c r="D37" s="211"/>
      <c r="E37" s="208">
        <v>7190.61</v>
      </c>
      <c r="F37" s="208">
        <v>10785.9</v>
      </c>
      <c r="G37" s="211"/>
      <c r="H37" s="209">
        <f>RESUMO!G25</f>
        <v>17976.509999999998</v>
      </c>
      <c r="I37" s="25"/>
    </row>
    <row r="38" spans="1:9" ht="12" customHeight="1" x14ac:dyDescent="0.2">
      <c r="A38" s="290" t="s">
        <v>255</v>
      </c>
      <c r="B38" s="291" t="s">
        <v>256</v>
      </c>
      <c r="C38" s="292">
        <v>14214.51</v>
      </c>
      <c r="D38" s="210"/>
      <c r="E38" s="206">
        <v>0.1</v>
      </c>
      <c r="F38" s="206">
        <v>0.3</v>
      </c>
      <c r="G38" s="206">
        <v>0.6</v>
      </c>
      <c r="H38" s="207">
        <v>1</v>
      </c>
      <c r="I38" s="25"/>
    </row>
    <row r="39" spans="1:9" ht="13.15" customHeight="1" x14ac:dyDescent="0.2">
      <c r="A39" s="290"/>
      <c r="B39" s="291"/>
      <c r="C39" s="292"/>
      <c r="D39" s="211"/>
      <c r="E39" s="208">
        <v>1421.45</v>
      </c>
      <c r="F39" s="208">
        <v>4264.3599999999997</v>
      </c>
      <c r="G39" s="208">
        <v>8528.7000000000007</v>
      </c>
      <c r="H39" s="209">
        <f>RESUMO!G26</f>
        <v>14214.51</v>
      </c>
      <c r="I39" s="25"/>
    </row>
    <row r="40" spans="1:9" ht="12" customHeight="1" x14ac:dyDescent="0.2">
      <c r="A40" s="290" t="s">
        <v>275</v>
      </c>
      <c r="B40" s="291" t="s">
        <v>276</v>
      </c>
      <c r="C40" s="292">
        <v>187396.26</v>
      </c>
      <c r="D40" s="210"/>
      <c r="E40" s="206">
        <v>0.25</v>
      </c>
      <c r="F40" s="206">
        <v>0.45</v>
      </c>
      <c r="G40" s="206">
        <v>0.3</v>
      </c>
      <c r="H40" s="207">
        <v>1</v>
      </c>
      <c r="I40" s="25"/>
    </row>
    <row r="41" spans="1:9" ht="13.15" customHeight="1" x14ac:dyDescent="0.2">
      <c r="A41" s="290"/>
      <c r="B41" s="291"/>
      <c r="C41" s="292"/>
      <c r="D41" s="211"/>
      <c r="E41" s="208">
        <f>H41*E40</f>
        <v>46247.6175</v>
      </c>
      <c r="F41" s="208">
        <f>H41*F40</f>
        <v>83245.711500000005</v>
      </c>
      <c r="G41" s="208">
        <f>H41-E41-F41</f>
        <v>55497.141000000003</v>
      </c>
      <c r="H41" s="209">
        <f>RESUMO!G27</f>
        <v>184990.47</v>
      </c>
      <c r="I41" s="25"/>
    </row>
    <row r="42" spans="1:9" ht="12" customHeight="1" x14ac:dyDescent="0.2">
      <c r="A42" s="290" t="s">
        <v>323</v>
      </c>
      <c r="B42" s="291" t="s">
        <v>324</v>
      </c>
      <c r="C42" s="292">
        <v>32883.78</v>
      </c>
      <c r="D42" s="210"/>
      <c r="E42" s="210"/>
      <c r="F42" s="206">
        <v>0.5</v>
      </c>
      <c r="G42" s="206">
        <v>0.5</v>
      </c>
      <c r="H42" s="207">
        <v>1</v>
      </c>
      <c r="I42" s="25"/>
    </row>
    <row r="43" spans="1:9" ht="13.15" customHeight="1" x14ac:dyDescent="0.2">
      <c r="A43" s="290"/>
      <c r="B43" s="291"/>
      <c r="C43" s="292"/>
      <c r="D43" s="211"/>
      <c r="E43" s="211"/>
      <c r="F43" s="208">
        <v>16146.324999999999</v>
      </c>
      <c r="G43" s="208">
        <f>H43-F43</f>
        <v>16146.324999999999</v>
      </c>
      <c r="H43" s="209">
        <f>RESUMO!G28</f>
        <v>32292.649999999998</v>
      </c>
      <c r="I43" s="25"/>
    </row>
    <row r="44" spans="1:9" ht="12" customHeight="1" x14ac:dyDescent="0.2">
      <c r="A44" s="290" t="s">
        <v>350</v>
      </c>
      <c r="B44" s="291" t="s">
        <v>351</v>
      </c>
      <c r="C44" s="292">
        <v>8056.68</v>
      </c>
      <c r="D44" s="206">
        <v>0.25</v>
      </c>
      <c r="E44" s="206">
        <v>0.25</v>
      </c>
      <c r="F44" s="206">
        <v>0.25</v>
      </c>
      <c r="G44" s="206">
        <v>0.25</v>
      </c>
      <c r="H44" s="207">
        <v>1</v>
      </c>
      <c r="I44" s="25"/>
    </row>
    <row r="45" spans="1:9" ht="13.15" customHeight="1" x14ac:dyDescent="0.2">
      <c r="A45" s="290"/>
      <c r="B45" s="291"/>
      <c r="C45" s="292"/>
      <c r="D45" s="208">
        <v>2014.17</v>
      </c>
      <c r="E45" s="208">
        <v>2014.17</v>
      </c>
      <c r="F45" s="208">
        <v>2014.17</v>
      </c>
      <c r="G45" s="208">
        <v>2014.17</v>
      </c>
      <c r="H45" s="209">
        <f>RESUMO!G29</f>
        <v>8056.68</v>
      </c>
      <c r="I45" s="25"/>
    </row>
    <row r="46" spans="1:9" ht="12" customHeight="1" x14ac:dyDescent="0.2">
      <c r="A46" s="297"/>
      <c r="B46" s="295"/>
      <c r="C46" s="293">
        <v>599384.72</v>
      </c>
      <c r="D46" s="212">
        <f>D45+D43+D41+D39+D37+D35+D33+D31+D29+D27+D25+D23+D21+D19+D17+D15</f>
        <v>79084.850000000006</v>
      </c>
      <c r="E46" s="212">
        <f>E45+E43+E41+E39+E37+E35+E33+E31+E29+E27+E25+E23+E21+E19+E17+E15</f>
        <v>161717.69750000001</v>
      </c>
      <c r="F46" s="212">
        <f>F45+F43+F41+F39+F37+F35+F33+F31+F29+F27+F25+F23+F21+F19+F17+F15</f>
        <v>221199.44650000002</v>
      </c>
      <c r="G46" s="212">
        <f>G45+G43+G41+G39+G37+G35+G33+G31+G29+G27+G25+G23+G21+G19+G17+G15</f>
        <v>134385.80599999998</v>
      </c>
      <c r="H46" s="212">
        <f>H45+H43+H41+H39+H37+H35+H33+H31+H29+H27+H25+H23+H21+H19+H17+H15</f>
        <v>596387.80000000005</v>
      </c>
      <c r="I46" s="25"/>
    </row>
    <row r="47" spans="1:9" ht="13.15" customHeight="1" x14ac:dyDescent="0.2">
      <c r="A47" s="298"/>
      <c r="B47" s="296"/>
      <c r="C47" s="294"/>
      <c r="D47" s="213">
        <v>79084.850000000006</v>
      </c>
      <c r="E47" s="213">
        <f>E46+D47</f>
        <v>240802.54750000002</v>
      </c>
      <c r="F47" s="213">
        <f t="shared" ref="F47:G47" si="0">F46+E47</f>
        <v>462001.99400000006</v>
      </c>
      <c r="G47" s="213">
        <f t="shared" si="0"/>
        <v>596387.80000000005</v>
      </c>
      <c r="H47" s="214"/>
      <c r="I47" s="25"/>
    </row>
    <row r="48" spans="1:9" x14ac:dyDescent="0.25">
      <c r="G48" s="2">
        <f>G47/3</f>
        <v>198795.93333333335</v>
      </c>
      <c r="H48" s="19"/>
    </row>
  </sheetData>
  <mergeCells count="52">
    <mergeCell ref="C46:C47"/>
    <mergeCell ref="A44:A45"/>
    <mergeCell ref="B44:B45"/>
    <mergeCell ref="C44:C45"/>
    <mergeCell ref="B46:B47"/>
    <mergeCell ref="A46:A47"/>
    <mergeCell ref="A42:A43"/>
    <mergeCell ref="B42:B43"/>
    <mergeCell ref="C42:C43"/>
    <mergeCell ref="A40:A41"/>
    <mergeCell ref="B40:B41"/>
    <mergeCell ref="C40:C41"/>
    <mergeCell ref="A38:A39"/>
    <mergeCell ref="B38:B39"/>
    <mergeCell ref="C38:C39"/>
    <mergeCell ref="A36:A37"/>
    <mergeCell ref="B36:B37"/>
    <mergeCell ref="C36:C37"/>
    <mergeCell ref="A34:A35"/>
    <mergeCell ref="B34:B35"/>
    <mergeCell ref="C34:C35"/>
    <mergeCell ref="A32:A33"/>
    <mergeCell ref="B32:B33"/>
    <mergeCell ref="C32:C33"/>
    <mergeCell ref="A30:A31"/>
    <mergeCell ref="B30:B31"/>
    <mergeCell ref="C30:C31"/>
    <mergeCell ref="A28:A29"/>
    <mergeCell ref="B28:B29"/>
    <mergeCell ref="C28:C29"/>
    <mergeCell ref="A26:A27"/>
    <mergeCell ref="B26:B27"/>
    <mergeCell ref="C26:C27"/>
    <mergeCell ref="A24:A25"/>
    <mergeCell ref="B24:B25"/>
    <mergeCell ref="C24:C25"/>
    <mergeCell ref="A22:A23"/>
    <mergeCell ref="B22:B23"/>
    <mergeCell ref="C22:C23"/>
    <mergeCell ref="A20:A21"/>
    <mergeCell ref="B20:B21"/>
    <mergeCell ref="C20:C21"/>
    <mergeCell ref="A14:A15"/>
    <mergeCell ref="B14:B15"/>
    <mergeCell ref="C14:C15"/>
    <mergeCell ref="A12:H12"/>
    <mergeCell ref="A18:A19"/>
    <mergeCell ref="B18:B19"/>
    <mergeCell ref="C18:C19"/>
    <mergeCell ref="A16:A17"/>
    <mergeCell ref="B16:B17"/>
    <mergeCell ref="C16:C17"/>
  </mergeCells>
  <pageMargins left="0.78740157480314965" right="0" top="0" bottom="0.78740157480314965" header="0" footer="0"/>
  <pageSetup scale="85" orientation="portrait" r:id="rId1"/>
  <headerFooter>
    <oddFooter>&amp;C&amp;"-,Itálico"&amp;8&amp;G&amp;R&amp;"-,Itálico"&amp;8Página &amp;P de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O149"/>
  <sheetViews>
    <sheetView view="pageBreakPreview" zoomScaleNormal="100" zoomScaleSheetLayoutView="100" workbookViewId="0">
      <selection activeCell="G29" sqref="G14:G29"/>
    </sheetView>
  </sheetViews>
  <sheetFormatPr defaultColWidth="51" defaultRowHeight="12" x14ac:dyDescent="0.2"/>
  <cols>
    <col min="1" max="1" width="4.7109375" style="57" customWidth="1"/>
    <col min="2" max="2" width="8.7109375" style="68" customWidth="1"/>
    <col min="3" max="3" width="48.7109375" style="93" customWidth="1"/>
    <col min="4" max="4" width="8.7109375" style="68" customWidth="1"/>
    <col min="5" max="5" width="5.7109375" style="70" customWidth="1"/>
    <col min="6" max="6" width="7.7109375" style="57" customWidth="1"/>
    <col min="7" max="13" width="8.7109375" style="57" customWidth="1"/>
    <col min="14" max="16384" width="51" style="57"/>
  </cols>
  <sheetData>
    <row r="1" spans="1:15" s="2" customFormat="1" ht="10.9" customHeight="1" x14ac:dyDescent="0.25">
      <c r="B1" s="36"/>
      <c r="D1" s="36"/>
      <c r="E1" s="4"/>
      <c r="F1" s="5"/>
      <c r="G1" s="36"/>
      <c r="I1" s="36"/>
      <c r="J1" s="4"/>
      <c r="K1" s="5"/>
      <c r="L1" s="5"/>
      <c r="M1" s="35">
        <f>RESUMO!H1</f>
        <v>44965</v>
      </c>
      <c r="O1" s="6"/>
    </row>
    <row r="2" spans="1:15" s="2" customFormat="1" ht="10.9" customHeight="1" x14ac:dyDescent="0.25">
      <c r="B2" s="36"/>
      <c r="D2" s="36"/>
      <c r="E2" s="4"/>
      <c r="F2" s="5"/>
      <c r="G2" s="36"/>
      <c r="I2" s="36"/>
      <c r="J2" s="4"/>
      <c r="K2" s="5"/>
      <c r="L2" s="5"/>
      <c r="O2" s="6"/>
    </row>
    <row r="3" spans="1:15" s="2" customFormat="1" ht="10.9" customHeight="1" x14ac:dyDescent="0.25">
      <c r="B3" s="36"/>
      <c r="D3" s="36"/>
      <c r="E3" s="4"/>
      <c r="F3" s="5"/>
      <c r="G3" s="36"/>
      <c r="I3" s="36"/>
      <c r="J3" s="4"/>
      <c r="K3" s="5"/>
      <c r="L3" s="5"/>
      <c r="O3" s="6"/>
    </row>
    <row r="4" spans="1:15" s="2" customFormat="1" ht="10.9" customHeight="1" x14ac:dyDescent="0.25">
      <c r="B4" s="36"/>
      <c r="D4" s="36"/>
      <c r="E4" s="4"/>
      <c r="F4" s="5"/>
      <c r="G4" s="36"/>
      <c r="I4" s="36"/>
      <c r="J4" s="4"/>
      <c r="K4" s="5"/>
      <c r="L4" s="5"/>
      <c r="O4" s="6"/>
    </row>
    <row r="5" spans="1:15" s="2" customFormat="1" ht="10.9" customHeight="1" x14ac:dyDescent="0.25">
      <c r="B5" s="36"/>
      <c r="D5" s="36"/>
      <c r="E5" s="4"/>
      <c r="F5" s="5"/>
      <c r="G5" s="36"/>
      <c r="I5" s="36"/>
      <c r="J5" s="4"/>
      <c r="K5" s="5"/>
      <c r="L5" s="5"/>
      <c r="O5" s="6"/>
    </row>
    <row r="6" spans="1:15" s="2" customFormat="1" ht="10.9" customHeight="1" x14ac:dyDescent="0.25">
      <c r="B6" s="36"/>
      <c r="D6" s="36"/>
      <c r="E6" s="4"/>
      <c r="F6" s="5"/>
      <c r="G6" s="36"/>
      <c r="I6" s="36"/>
      <c r="J6" s="4"/>
      <c r="K6" s="5"/>
      <c r="L6" s="5"/>
      <c r="O6" s="6"/>
    </row>
    <row r="7" spans="1:15" s="2" customFormat="1" ht="10.9" customHeight="1" x14ac:dyDescent="0.25">
      <c r="B7" s="36"/>
      <c r="D7" s="36"/>
      <c r="E7" s="4"/>
      <c r="F7" s="5"/>
      <c r="G7" s="36"/>
      <c r="I7" s="36"/>
      <c r="J7" s="4"/>
      <c r="K7" s="5"/>
      <c r="L7" s="5"/>
      <c r="O7" s="6"/>
    </row>
    <row r="8" spans="1:15" s="2" customFormat="1" ht="10.9" customHeight="1" x14ac:dyDescent="0.25">
      <c r="B8" s="36"/>
      <c r="D8" s="36"/>
      <c r="E8" s="4"/>
      <c r="F8" s="5"/>
      <c r="G8" s="36"/>
      <c r="I8" s="36"/>
      <c r="J8" s="4"/>
      <c r="K8" s="5"/>
      <c r="L8" s="5"/>
      <c r="O8" s="6"/>
    </row>
    <row r="9" spans="1:15" s="2" customFormat="1" ht="10.9" customHeight="1" x14ac:dyDescent="0.2">
      <c r="A9" s="29" t="s">
        <v>1672</v>
      </c>
      <c r="B9" s="36"/>
      <c r="D9" s="36"/>
      <c r="E9" s="4"/>
      <c r="F9" s="5"/>
      <c r="G9" s="36"/>
      <c r="I9" s="36"/>
      <c r="J9" s="4"/>
      <c r="K9" s="5"/>
      <c r="L9" s="5"/>
      <c r="O9" s="6"/>
    </row>
    <row r="10" spans="1:15" s="2" customFormat="1" ht="10.9" customHeight="1" x14ac:dyDescent="0.2">
      <c r="A10" s="29" t="s">
        <v>1673</v>
      </c>
      <c r="B10" s="37"/>
      <c r="C10" s="29"/>
      <c r="D10" s="37"/>
      <c r="E10" s="29"/>
      <c r="F10" s="30"/>
      <c r="G10" s="37"/>
      <c r="H10" s="29"/>
      <c r="I10" s="37"/>
      <c r="J10" s="29" t="s">
        <v>1667</v>
      </c>
      <c r="K10" s="30"/>
      <c r="L10" s="29" t="s">
        <v>1668</v>
      </c>
      <c r="M10" s="29"/>
      <c r="O10" s="6"/>
    </row>
    <row r="11" spans="1:15" s="2" customFormat="1" ht="10.9" customHeight="1" x14ac:dyDescent="0.2">
      <c r="A11" s="29" t="s">
        <v>1671</v>
      </c>
      <c r="B11" s="37"/>
      <c r="C11" s="29"/>
      <c r="D11" s="37"/>
      <c r="E11" s="29"/>
      <c r="F11" s="30"/>
      <c r="G11" s="37"/>
      <c r="H11" s="29"/>
      <c r="I11" s="37"/>
      <c r="J11" s="29" t="s">
        <v>1670</v>
      </c>
      <c r="K11" s="30"/>
      <c r="L11" s="29" t="s">
        <v>1669</v>
      </c>
      <c r="M11" s="29"/>
      <c r="O11" s="6"/>
    </row>
    <row r="12" spans="1:15" s="2" customFormat="1" ht="12.75" x14ac:dyDescent="0.2">
      <c r="A12" s="271" t="s">
        <v>1680</v>
      </c>
      <c r="B12" s="272"/>
      <c r="C12" s="272"/>
      <c r="D12" s="272"/>
      <c r="E12" s="272"/>
      <c r="F12" s="272"/>
      <c r="G12" s="272"/>
      <c r="H12" s="272"/>
      <c r="I12" s="272"/>
      <c r="J12" s="272"/>
      <c r="K12" s="272"/>
      <c r="L12" s="272"/>
      <c r="M12" s="273"/>
      <c r="O12" s="6"/>
    </row>
    <row r="13" spans="1:15" s="56" customFormat="1" x14ac:dyDescent="0.2">
      <c r="A13" s="310" t="s">
        <v>0</v>
      </c>
      <c r="B13" s="310" t="s">
        <v>1</v>
      </c>
      <c r="C13" s="312" t="s">
        <v>2</v>
      </c>
      <c r="D13" s="310" t="s">
        <v>3</v>
      </c>
      <c r="E13" s="310" t="s">
        <v>73</v>
      </c>
      <c r="F13" s="310" t="s">
        <v>362</v>
      </c>
      <c r="G13" s="305" t="s">
        <v>363</v>
      </c>
      <c r="H13" s="306"/>
      <c r="I13" s="306"/>
      <c r="J13" s="306"/>
      <c r="K13" s="307"/>
      <c r="L13" s="308" t="s">
        <v>364</v>
      </c>
      <c r="M13" s="310" t="s">
        <v>365</v>
      </c>
    </row>
    <row r="14" spans="1:15" ht="16.5" x14ac:dyDescent="0.2">
      <c r="A14" s="311"/>
      <c r="B14" s="311"/>
      <c r="C14" s="313"/>
      <c r="D14" s="311"/>
      <c r="E14" s="311"/>
      <c r="F14" s="311"/>
      <c r="G14" s="71" t="s">
        <v>366</v>
      </c>
      <c r="H14" s="71" t="s">
        <v>367</v>
      </c>
      <c r="I14" s="72" t="s">
        <v>276</v>
      </c>
      <c r="J14" s="71" t="s">
        <v>368</v>
      </c>
      <c r="K14" s="71" t="s">
        <v>369</v>
      </c>
      <c r="L14" s="309"/>
      <c r="M14" s="311"/>
    </row>
    <row r="15" spans="1:15" x14ac:dyDescent="0.2">
      <c r="A15" s="58" t="s">
        <v>6</v>
      </c>
      <c r="B15" s="67"/>
      <c r="C15" s="87" t="s">
        <v>7</v>
      </c>
      <c r="D15" s="67"/>
      <c r="E15" s="69"/>
      <c r="F15" s="59"/>
      <c r="G15" s="59"/>
      <c r="H15" s="59"/>
      <c r="I15" s="59"/>
      <c r="J15" s="59"/>
      <c r="K15" s="59"/>
      <c r="L15" s="59"/>
      <c r="M15" s="60">
        <v>164114.70000000001</v>
      </c>
    </row>
    <row r="16" spans="1:15" x14ac:dyDescent="0.2">
      <c r="A16" s="58" t="s">
        <v>8</v>
      </c>
      <c r="B16" s="67"/>
      <c r="C16" s="87" t="s">
        <v>9</v>
      </c>
      <c r="D16" s="67" t="s">
        <v>1631</v>
      </c>
      <c r="E16" s="69" t="s">
        <v>1631</v>
      </c>
      <c r="F16" s="59"/>
      <c r="G16" s="59"/>
      <c r="H16" s="59"/>
      <c r="I16" s="59"/>
      <c r="J16" s="59"/>
      <c r="K16" s="59"/>
      <c r="L16" s="59"/>
      <c r="M16" s="60">
        <v>87820.08</v>
      </c>
    </row>
    <row r="17" spans="1:13" x14ac:dyDescent="0.25">
      <c r="A17" s="61" t="s">
        <v>10</v>
      </c>
      <c r="B17" s="66" t="s">
        <v>11</v>
      </c>
      <c r="C17" s="88" t="s">
        <v>12</v>
      </c>
      <c r="D17" s="66" t="s">
        <v>13</v>
      </c>
      <c r="E17" s="62" t="s">
        <v>14</v>
      </c>
      <c r="F17" s="63">
        <v>360</v>
      </c>
      <c r="G17" s="63">
        <v>85.07</v>
      </c>
      <c r="H17" s="63">
        <v>0</v>
      </c>
      <c r="I17" s="63">
        <v>0</v>
      </c>
      <c r="J17" s="63">
        <v>0</v>
      </c>
      <c r="K17" s="63">
        <v>17.3</v>
      </c>
      <c r="L17" s="63">
        <v>102.37</v>
      </c>
      <c r="M17" s="63">
        <v>36853.199999999997</v>
      </c>
    </row>
    <row r="18" spans="1:13" x14ac:dyDescent="0.25">
      <c r="A18" s="61" t="s">
        <v>15</v>
      </c>
      <c r="B18" s="66" t="s">
        <v>16</v>
      </c>
      <c r="C18" s="88" t="s">
        <v>17</v>
      </c>
      <c r="D18" s="66" t="s">
        <v>13</v>
      </c>
      <c r="E18" s="62" t="s">
        <v>18</v>
      </c>
      <c r="F18" s="63">
        <v>4</v>
      </c>
      <c r="G18" s="63">
        <v>5643.44</v>
      </c>
      <c r="H18" s="63">
        <v>0</v>
      </c>
      <c r="I18" s="63">
        <v>0</v>
      </c>
      <c r="J18" s="63">
        <v>0</v>
      </c>
      <c r="K18" s="63">
        <v>1147.8699999999999</v>
      </c>
      <c r="L18" s="63">
        <v>6791.31</v>
      </c>
      <c r="M18" s="63">
        <v>27165.24</v>
      </c>
    </row>
    <row r="19" spans="1:13" x14ac:dyDescent="0.25">
      <c r="A19" s="61" t="s">
        <v>19</v>
      </c>
      <c r="B19" s="66" t="s">
        <v>20</v>
      </c>
      <c r="C19" s="88" t="s">
        <v>21</v>
      </c>
      <c r="D19" s="66" t="s">
        <v>22</v>
      </c>
      <c r="E19" s="62" t="s">
        <v>18</v>
      </c>
      <c r="F19" s="63">
        <v>4</v>
      </c>
      <c r="G19" s="63">
        <v>4944.67</v>
      </c>
      <c r="H19" s="63">
        <v>0</v>
      </c>
      <c r="I19" s="63">
        <v>0</v>
      </c>
      <c r="J19" s="63">
        <v>0</v>
      </c>
      <c r="K19" s="63">
        <v>1005.74</v>
      </c>
      <c r="L19" s="63">
        <v>5950.41</v>
      </c>
      <c r="M19" s="63">
        <v>23801.64</v>
      </c>
    </row>
    <row r="20" spans="1:13" x14ac:dyDescent="0.2">
      <c r="A20" s="58" t="s">
        <v>23</v>
      </c>
      <c r="B20" s="67"/>
      <c r="C20" s="87" t="s">
        <v>24</v>
      </c>
      <c r="D20" s="67" t="s">
        <v>1631</v>
      </c>
      <c r="E20" s="69" t="s">
        <v>1631</v>
      </c>
      <c r="F20" s="59"/>
      <c r="G20" s="59"/>
      <c r="H20" s="59"/>
      <c r="I20" s="59"/>
      <c r="J20" s="59"/>
      <c r="K20" s="59"/>
      <c r="L20" s="59"/>
      <c r="M20" s="60">
        <v>28775.25</v>
      </c>
    </row>
    <row r="21" spans="1:13" ht="36" x14ac:dyDescent="0.2">
      <c r="A21" s="61" t="s">
        <v>25</v>
      </c>
      <c r="B21" s="66" t="s">
        <v>26</v>
      </c>
      <c r="C21" s="88" t="s">
        <v>27</v>
      </c>
      <c r="D21" s="66" t="s">
        <v>13</v>
      </c>
      <c r="E21" s="62" t="s">
        <v>28</v>
      </c>
      <c r="F21" s="63">
        <v>11510.1</v>
      </c>
      <c r="G21" s="63">
        <v>0.23</v>
      </c>
      <c r="H21" s="63">
        <v>1.23</v>
      </c>
      <c r="I21" s="63">
        <v>0.62</v>
      </c>
      <c r="J21" s="63">
        <v>0</v>
      </c>
      <c r="K21" s="63">
        <v>0.42</v>
      </c>
      <c r="L21" s="63">
        <v>2.5</v>
      </c>
      <c r="M21" s="63">
        <v>28775.25</v>
      </c>
    </row>
    <row r="22" spans="1:13" x14ac:dyDescent="0.2">
      <c r="A22" s="58" t="s">
        <v>29</v>
      </c>
      <c r="B22" s="67"/>
      <c r="C22" s="87" t="s">
        <v>1677</v>
      </c>
      <c r="D22" s="67" t="s">
        <v>1631</v>
      </c>
      <c r="E22" s="69" t="s">
        <v>1631</v>
      </c>
      <c r="F22" s="59"/>
      <c r="G22" s="59"/>
      <c r="H22" s="59"/>
      <c r="I22" s="59"/>
      <c r="J22" s="59"/>
      <c r="K22" s="59"/>
      <c r="L22" s="59"/>
      <c r="M22" s="60">
        <v>42710.879999999997</v>
      </c>
    </row>
    <row r="23" spans="1:13" ht="24" x14ac:dyDescent="0.2">
      <c r="A23" s="61" t="s">
        <v>31</v>
      </c>
      <c r="B23" s="66" t="s">
        <v>32</v>
      </c>
      <c r="C23" s="88" t="s">
        <v>33</v>
      </c>
      <c r="D23" s="66" t="s">
        <v>22</v>
      </c>
      <c r="E23" s="62" t="s">
        <v>34</v>
      </c>
      <c r="F23" s="63">
        <v>1040</v>
      </c>
      <c r="G23" s="63">
        <v>0</v>
      </c>
      <c r="H23" s="63">
        <v>14.1</v>
      </c>
      <c r="I23" s="63">
        <v>0</v>
      </c>
      <c r="J23" s="63">
        <v>10.5</v>
      </c>
      <c r="K23" s="63">
        <v>5</v>
      </c>
      <c r="L23" s="63">
        <v>29.6</v>
      </c>
      <c r="M23" s="63">
        <v>30784</v>
      </c>
    </row>
    <row r="24" spans="1:13" ht="27" x14ac:dyDescent="0.2">
      <c r="A24" s="64" t="s">
        <v>35</v>
      </c>
      <c r="B24" s="66" t="s">
        <v>36</v>
      </c>
      <c r="C24" s="88" t="s">
        <v>1632</v>
      </c>
      <c r="D24" s="66" t="s">
        <v>1666</v>
      </c>
      <c r="E24" s="62" t="s">
        <v>73</v>
      </c>
      <c r="F24" s="65">
        <v>1</v>
      </c>
      <c r="G24" s="65">
        <v>0</v>
      </c>
      <c r="H24" s="65">
        <v>0</v>
      </c>
      <c r="I24" s="65">
        <v>0</v>
      </c>
      <c r="J24" s="65">
        <v>553.14</v>
      </c>
      <c r="K24" s="65">
        <v>112.5</v>
      </c>
      <c r="L24" s="65">
        <v>665.64</v>
      </c>
      <c r="M24" s="65">
        <v>665.64</v>
      </c>
    </row>
    <row r="25" spans="1:13" ht="27" x14ac:dyDescent="0.2">
      <c r="A25" s="64" t="s">
        <v>39</v>
      </c>
      <c r="B25" s="66" t="s">
        <v>40</v>
      </c>
      <c r="C25" s="88" t="s">
        <v>1633</v>
      </c>
      <c r="D25" s="66" t="s">
        <v>1666</v>
      </c>
      <c r="E25" s="62" t="s">
        <v>1662</v>
      </c>
      <c r="F25" s="65">
        <v>4</v>
      </c>
      <c r="G25" s="65">
        <v>0</v>
      </c>
      <c r="H25" s="65">
        <v>1931.41</v>
      </c>
      <c r="I25" s="65">
        <v>408.06</v>
      </c>
      <c r="J25" s="65">
        <v>0</v>
      </c>
      <c r="K25" s="65">
        <v>475.84</v>
      </c>
      <c r="L25" s="65">
        <v>2815.31</v>
      </c>
      <c r="M25" s="65">
        <v>11261.24</v>
      </c>
    </row>
    <row r="26" spans="1:13" x14ac:dyDescent="0.25">
      <c r="A26" s="58" t="s">
        <v>42</v>
      </c>
      <c r="B26" s="67"/>
      <c r="C26" s="87" t="s">
        <v>43</v>
      </c>
      <c r="D26" s="67" t="s">
        <v>1631</v>
      </c>
      <c r="E26" s="69" t="s">
        <v>1631</v>
      </c>
      <c r="F26" s="59"/>
      <c r="G26" s="59"/>
      <c r="H26" s="59"/>
      <c r="I26" s="59"/>
      <c r="J26" s="59"/>
      <c r="K26" s="59"/>
      <c r="L26" s="59"/>
      <c r="M26" s="60">
        <v>4808.49</v>
      </c>
    </row>
    <row r="27" spans="1:13" ht="27" x14ac:dyDescent="0.2">
      <c r="A27" s="64" t="s">
        <v>44</v>
      </c>
      <c r="B27" s="66" t="s">
        <v>45</v>
      </c>
      <c r="C27" s="88" t="s">
        <v>1678</v>
      </c>
      <c r="D27" s="66" t="s">
        <v>1666</v>
      </c>
      <c r="E27" s="62" t="s">
        <v>14</v>
      </c>
      <c r="F27" s="65">
        <v>5402.8</v>
      </c>
      <c r="G27" s="65">
        <v>0</v>
      </c>
      <c r="H27" s="65">
        <v>0</v>
      </c>
      <c r="I27" s="65">
        <v>0</v>
      </c>
      <c r="J27" s="65">
        <v>0.74</v>
      </c>
      <c r="K27" s="65">
        <v>0.15</v>
      </c>
      <c r="L27" s="65">
        <v>0.89</v>
      </c>
      <c r="M27" s="65">
        <v>4808.49</v>
      </c>
    </row>
    <row r="28" spans="1:13" x14ac:dyDescent="0.2">
      <c r="A28" s="58" t="s">
        <v>46</v>
      </c>
      <c r="B28" s="67"/>
      <c r="C28" s="87" t="s">
        <v>47</v>
      </c>
      <c r="D28" s="67" t="s">
        <v>1631</v>
      </c>
      <c r="E28" s="69" t="s">
        <v>1631</v>
      </c>
      <c r="F28" s="59"/>
      <c r="G28" s="59"/>
      <c r="H28" s="59"/>
      <c r="I28" s="59"/>
      <c r="J28" s="59"/>
      <c r="K28" s="59"/>
      <c r="L28" s="59"/>
      <c r="M28" s="60">
        <v>11081.12</v>
      </c>
    </row>
    <row r="29" spans="1:13" x14ac:dyDescent="0.25">
      <c r="A29" s="61" t="s">
        <v>48</v>
      </c>
      <c r="B29" s="66" t="s">
        <v>49</v>
      </c>
      <c r="C29" s="88" t="s">
        <v>50</v>
      </c>
      <c r="D29" s="66" t="s">
        <v>22</v>
      </c>
      <c r="E29" s="62" t="s">
        <v>51</v>
      </c>
      <c r="F29" s="63">
        <v>6</v>
      </c>
      <c r="G29" s="63">
        <v>22.62</v>
      </c>
      <c r="H29" s="63">
        <v>10.62</v>
      </c>
      <c r="I29" s="63">
        <v>0</v>
      </c>
      <c r="J29" s="63">
        <v>0</v>
      </c>
      <c r="K29" s="63">
        <v>6.76</v>
      </c>
      <c r="L29" s="63">
        <v>40</v>
      </c>
      <c r="M29" s="63">
        <v>240</v>
      </c>
    </row>
    <row r="30" spans="1:13" x14ac:dyDescent="0.25">
      <c r="A30" s="61" t="s">
        <v>52</v>
      </c>
      <c r="B30" s="66" t="s">
        <v>53</v>
      </c>
      <c r="C30" s="88" t="s">
        <v>1634</v>
      </c>
      <c r="D30" s="66" t="s">
        <v>22</v>
      </c>
      <c r="E30" s="62" t="s">
        <v>18</v>
      </c>
      <c r="F30" s="63">
        <v>4</v>
      </c>
      <c r="G30" s="63">
        <v>0</v>
      </c>
      <c r="H30" s="63">
        <v>568.42999999999995</v>
      </c>
      <c r="I30" s="63">
        <v>0</v>
      </c>
      <c r="J30" s="63">
        <v>0</v>
      </c>
      <c r="K30" s="63">
        <v>115.61</v>
      </c>
      <c r="L30" s="63">
        <v>684.04</v>
      </c>
      <c r="M30" s="63">
        <v>2736.16</v>
      </c>
    </row>
    <row r="31" spans="1:13" ht="36" x14ac:dyDescent="0.25">
      <c r="A31" s="61" t="s">
        <v>54</v>
      </c>
      <c r="B31" s="66" t="s">
        <v>55</v>
      </c>
      <c r="C31" s="88" t="s">
        <v>56</v>
      </c>
      <c r="D31" s="66" t="s">
        <v>13</v>
      </c>
      <c r="E31" s="62" t="s">
        <v>18</v>
      </c>
      <c r="F31" s="63">
        <v>4</v>
      </c>
      <c r="G31" s="63">
        <v>0</v>
      </c>
      <c r="H31" s="63">
        <v>0</v>
      </c>
      <c r="I31" s="63">
        <v>895.27</v>
      </c>
      <c r="J31" s="63">
        <v>0</v>
      </c>
      <c r="K31" s="63">
        <v>182.09</v>
      </c>
      <c r="L31" s="63">
        <v>1077.3599999999999</v>
      </c>
      <c r="M31" s="63">
        <v>4309.4399999999996</v>
      </c>
    </row>
    <row r="32" spans="1:13" ht="36" x14ac:dyDescent="0.25">
      <c r="A32" s="61" t="s">
        <v>57</v>
      </c>
      <c r="B32" s="66" t="s">
        <v>58</v>
      </c>
      <c r="C32" s="88" t="s">
        <v>59</v>
      </c>
      <c r="D32" s="66" t="s">
        <v>13</v>
      </c>
      <c r="E32" s="62" t="s">
        <v>18</v>
      </c>
      <c r="F32" s="63">
        <v>4</v>
      </c>
      <c r="G32" s="63">
        <v>0</v>
      </c>
      <c r="H32" s="63">
        <v>0</v>
      </c>
      <c r="I32" s="63">
        <v>788.5</v>
      </c>
      <c r="J32" s="63">
        <v>0</v>
      </c>
      <c r="K32" s="63">
        <v>160.38</v>
      </c>
      <c r="L32" s="63">
        <v>948.88</v>
      </c>
      <c r="M32" s="63">
        <v>3795.52</v>
      </c>
    </row>
    <row r="33" spans="1:13" x14ac:dyDescent="0.2">
      <c r="A33" s="58" t="s">
        <v>60</v>
      </c>
      <c r="B33" s="67"/>
      <c r="C33" s="87" t="s">
        <v>61</v>
      </c>
      <c r="D33" s="67" t="s">
        <v>1631</v>
      </c>
      <c r="E33" s="69" t="s">
        <v>1631</v>
      </c>
      <c r="F33" s="59"/>
      <c r="G33" s="59"/>
      <c r="H33" s="59"/>
      <c r="I33" s="59"/>
      <c r="J33" s="59"/>
      <c r="K33" s="59"/>
      <c r="L33" s="59"/>
      <c r="M33" s="60">
        <v>4853.34</v>
      </c>
    </row>
    <row r="34" spans="1:13" x14ac:dyDescent="0.25">
      <c r="A34" s="61" t="s">
        <v>62</v>
      </c>
      <c r="B34" s="66" t="s">
        <v>63</v>
      </c>
      <c r="C34" s="88" t="s">
        <v>64</v>
      </c>
      <c r="D34" s="66" t="s">
        <v>22</v>
      </c>
      <c r="E34" s="62" t="s">
        <v>65</v>
      </c>
      <c r="F34" s="63">
        <v>28</v>
      </c>
      <c r="G34" s="63">
        <v>33.97</v>
      </c>
      <c r="H34" s="63">
        <v>32.700000000000003</v>
      </c>
      <c r="I34" s="63">
        <v>0</v>
      </c>
      <c r="J34" s="63">
        <v>0</v>
      </c>
      <c r="K34" s="63">
        <v>13.56</v>
      </c>
      <c r="L34" s="63">
        <v>80.23</v>
      </c>
      <c r="M34" s="63">
        <v>2246.44</v>
      </c>
    </row>
    <row r="35" spans="1:13" ht="24" x14ac:dyDescent="0.2">
      <c r="A35" s="61" t="s">
        <v>66</v>
      </c>
      <c r="B35" s="66" t="s">
        <v>67</v>
      </c>
      <c r="C35" s="88" t="s">
        <v>68</v>
      </c>
      <c r="D35" s="66" t="s">
        <v>13</v>
      </c>
      <c r="E35" s="62" t="s">
        <v>69</v>
      </c>
      <c r="F35" s="63">
        <v>8.65</v>
      </c>
      <c r="G35" s="63">
        <v>28.66</v>
      </c>
      <c r="H35" s="63">
        <v>0</v>
      </c>
      <c r="I35" s="63">
        <v>0</v>
      </c>
      <c r="J35" s="63">
        <v>0</v>
      </c>
      <c r="K35" s="63">
        <v>5.82</v>
      </c>
      <c r="L35" s="63">
        <v>34.479999999999997</v>
      </c>
      <c r="M35" s="63">
        <v>298.25</v>
      </c>
    </row>
    <row r="36" spans="1:13" ht="24" x14ac:dyDescent="0.2">
      <c r="A36" s="61" t="s">
        <v>70</v>
      </c>
      <c r="B36" s="66" t="s">
        <v>71</v>
      </c>
      <c r="C36" s="88" t="s">
        <v>72</v>
      </c>
      <c r="D36" s="66" t="s">
        <v>13</v>
      </c>
      <c r="E36" s="62" t="s">
        <v>73</v>
      </c>
      <c r="F36" s="63">
        <v>10</v>
      </c>
      <c r="G36" s="63">
        <v>6.34</v>
      </c>
      <c r="H36" s="63">
        <v>0</v>
      </c>
      <c r="I36" s="63">
        <v>0</v>
      </c>
      <c r="J36" s="63">
        <v>0</v>
      </c>
      <c r="K36" s="63">
        <v>1.28</v>
      </c>
      <c r="L36" s="63">
        <v>7.62</v>
      </c>
      <c r="M36" s="63">
        <v>76.2</v>
      </c>
    </row>
    <row r="37" spans="1:13" ht="24" x14ac:dyDescent="0.2">
      <c r="A37" s="61" t="s">
        <v>74</v>
      </c>
      <c r="B37" s="66" t="s">
        <v>75</v>
      </c>
      <c r="C37" s="88" t="s">
        <v>76</v>
      </c>
      <c r="D37" s="66" t="s">
        <v>13</v>
      </c>
      <c r="E37" s="62" t="s">
        <v>51</v>
      </c>
      <c r="F37" s="63">
        <v>11</v>
      </c>
      <c r="G37" s="63">
        <v>3.83</v>
      </c>
      <c r="H37" s="63">
        <v>0</v>
      </c>
      <c r="I37" s="63">
        <v>0</v>
      </c>
      <c r="J37" s="63">
        <v>0</v>
      </c>
      <c r="K37" s="63">
        <v>0.77</v>
      </c>
      <c r="L37" s="63">
        <v>4.5999999999999996</v>
      </c>
      <c r="M37" s="63">
        <v>50.6</v>
      </c>
    </row>
    <row r="38" spans="1:13" ht="24" x14ac:dyDescent="0.2">
      <c r="A38" s="61" t="s">
        <v>77</v>
      </c>
      <c r="B38" s="66" t="s">
        <v>78</v>
      </c>
      <c r="C38" s="88" t="s">
        <v>79</v>
      </c>
      <c r="D38" s="66" t="s">
        <v>13</v>
      </c>
      <c r="E38" s="62" t="s">
        <v>51</v>
      </c>
      <c r="F38" s="63">
        <v>11</v>
      </c>
      <c r="G38" s="63">
        <v>6.06</v>
      </c>
      <c r="H38" s="63">
        <v>6.41</v>
      </c>
      <c r="I38" s="63">
        <v>0</v>
      </c>
      <c r="J38" s="63">
        <v>0</v>
      </c>
      <c r="K38" s="63">
        <v>2.5299999999999998</v>
      </c>
      <c r="L38" s="63">
        <v>15</v>
      </c>
      <c r="M38" s="63">
        <v>165</v>
      </c>
    </row>
    <row r="39" spans="1:13" x14ac:dyDescent="0.2">
      <c r="A39" s="61" t="s">
        <v>80</v>
      </c>
      <c r="B39" s="66" t="s">
        <v>81</v>
      </c>
      <c r="C39" s="88" t="s">
        <v>82</v>
      </c>
      <c r="D39" s="66" t="s">
        <v>22</v>
      </c>
      <c r="E39" s="62" t="s">
        <v>51</v>
      </c>
      <c r="F39" s="63">
        <v>117.7</v>
      </c>
      <c r="G39" s="63">
        <v>4.17</v>
      </c>
      <c r="H39" s="63">
        <v>0</v>
      </c>
      <c r="I39" s="63">
        <v>0</v>
      </c>
      <c r="J39" s="63">
        <v>0</v>
      </c>
      <c r="K39" s="63">
        <v>0.84</v>
      </c>
      <c r="L39" s="63">
        <v>5.01</v>
      </c>
      <c r="M39" s="63">
        <v>589.66999999999996</v>
      </c>
    </row>
    <row r="40" spans="1:13" ht="24" x14ac:dyDescent="0.2">
      <c r="A40" s="61" t="s">
        <v>83</v>
      </c>
      <c r="B40" s="66" t="s">
        <v>84</v>
      </c>
      <c r="C40" s="88" t="s">
        <v>85</v>
      </c>
      <c r="D40" s="66" t="s">
        <v>22</v>
      </c>
      <c r="E40" s="62" t="s">
        <v>73</v>
      </c>
      <c r="F40" s="63">
        <v>10</v>
      </c>
      <c r="G40" s="63">
        <v>71.86</v>
      </c>
      <c r="H40" s="63">
        <v>0</v>
      </c>
      <c r="I40" s="63">
        <v>0</v>
      </c>
      <c r="J40" s="63">
        <v>0</v>
      </c>
      <c r="K40" s="63">
        <v>14.61</v>
      </c>
      <c r="L40" s="63">
        <v>86.47</v>
      </c>
      <c r="M40" s="63">
        <v>864.7</v>
      </c>
    </row>
    <row r="41" spans="1:13" ht="24" x14ac:dyDescent="0.2">
      <c r="A41" s="61" t="s">
        <v>86</v>
      </c>
      <c r="B41" s="66" t="s">
        <v>87</v>
      </c>
      <c r="C41" s="88" t="s">
        <v>88</v>
      </c>
      <c r="D41" s="66" t="s">
        <v>13</v>
      </c>
      <c r="E41" s="62" t="s">
        <v>73</v>
      </c>
      <c r="F41" s="63">
        <v>19</v>
      </c>
      <c r="G41" s="63">
        <v>0.71</v>
      </c>
      <c r="H41" s="63">
        <v>0</v>
      </c>
      <c r="I41" s="63">
        <v>0</v>
      </c>
      <c r="J41" s="63">
        <v>0</v>
      </c>
      <c r="K41" s="63">
        <v>0.14000000000000001</v>
      </c>
      <c r="L41" s="63">
        <v>0.85</v>
      </c>
      <c r="M41" s="63">
        <v>16.149999999999999</v>
      </c>
    </row>
    <row r="42" spans="1:13" ht="24" x14ac:dyDescent="0.2">
      <c r="A42" s="61" t="s">
        <v>89</v>
      </c>
      <c r="B42" s="66" t="s">
        <v>90</v>
      </c>
      <c r="C42" s="88" t="s">
        <v>91</v>
      </c>
      <c r="D42" s="66" t="s">
        <v>13</v>
      </c>
      <c r="E42" s="62" t="s">
        <v>51</v>
      </c>
      <c r="F42" s="63">
        <v>2.21</v>
      </c>
      <c r="G42" s="63">
        <v>12.35</v>
      </c>
      <c r="H42" s="63">
        <v>0</v>
      </c>
      <c r="I42" s="63">
        <v>0</v>
      </c>
      <c r="J42" s="63">
        <v>0</v>
      </c>
      <c r="K42" s="63">
        <v>2.5099999999999998</v>
      </c>
      <c r="L42" s="63">
        <v>14.86</v>
      </c>
      <c r="M42" s="63">
        <v>32.840000000000003</v>
      </c>
    </row>
    <row r="43" spans="1:13" ht="27" x14ac:dyDescent="0.2">
      <c r="A43" s="64" t="s">
        <v>92</v>
      </c>
      <c r="B43" s="66" t="s">
        <v>93</v>
      </c>
      <c r="C43" s="88" t="s">
        <v>94</v>
      </c>
      <c r="D43" s="66" t="s">
        <v>1666</v>
      </c>
      <c r="E43" s="62" t="s">
        <v>73</v>
      </c>
      <c r="F43" s="65">
        <v>7</v>
      </c>
      <c r="G43" s="65">
        <v>46.45</v>
      </c>
      <c r="H43" s="65">
        <v>0</v>
      </c>
      <c r="I43" s="65">
        <v>0</v>
      </c>
      <c r="J43" s="65">
        <v>0</v>
      </c>
      <c r="K43" s="65">
        <v>9.44</v>
      </c>
      <c r="L43" s="65">
        <v>55.89</v>
      </c>
      <c r="M43" s="65">
        <v>391.23</v>
      </c>
    </row>
    <row r="44" spans="1:13" ht="24" x14ac:dyDescent="0.2">
      <c r="A44" s="61" t="s">
        <v>95</v>
      </c>
      <c r="B44" s="66" t="s">
        <v>96</v>
      </c>
      <c r="C44" s="88" t="s">
        <v>97</v>
      </c>
      <c r="D44" s="66" t="s">
        <v>13</v>
      </c>
      <c r="E44" s="62" t="s">
        <v>51</v>
      </c>
      <c r="F44" s="63">
        <v>15</v>
      </c>
      <c r="G44" s="63">
        <v>4.75</v>
      </c>
      <c r="H44" s="63">
        <v>0</v>
      </c>
      <c r="I44" s="63">
        <v>0</v>
      </c>
      <c r="J44" s="63">
        <v>0</v>
      </c>
      <c r="K44" s="63">
        <v>0.96</v>
      </c>
      <c r="L44" s="63">
        <v>5.71</v>
      </c>
      <c r="M44" s="63">
        <v>85.65</v>
      </c>
    </row>
    <row r="45" spans="1:13" ht="24" x14ac:dyDescent="0.2">
      <c r="A45" s="61" t="s">
        <v>98</v>
      </c>
      <c r="B45" s="66" t="s">
        <v>99</v>
      </c>
      <c r="C45" s="88" t="s">
        <v>100</v>
      </c>
      <c r="D45" s="66" t="s">
        <v>13</v>
      </c>
      <c r="E45" s="62" t="s">
        <v>51</v>
      </c>
      <c r="F45" s="63">
        <v>11.85</v>
      </c>
      <c r="G45" s="63">
        <v>2.57</v>
      </c>
      <c r="H45" s="63">
        <v>0</v>
      </c>
      <c r="I45" s="63">
        <v>0</v>
      </c>
      <c r="J45" s="63">
        <v>0</v>
      </c>
      <c r="K45" s="63">
        <v>0.52</v>
      </c>
      <c r="L45" s="63">
        <v>3.09</v>
      </c>
      <c r="M45" s="63">
        <v>36.61</v>
      </c>
    </row>
    <row r="46" spans="1:13" x14ac:dyDescent="0.2">
      <c r="A46" s="58" t="s">
        <v>101</v>
      </c>
      <c r="B46" s="67"/>
      <c r="C46" s="87" t="s">
        <v>102</v>
      </c>
      <c r="D46" s="67" t="s">
        <v>1631</v>
      </c>
      <c r="E46" s="69" t="s">
        <v>1631</v>
      </c>
      <c r="F46" s="59"/>
      <c r="G46" s="59"/>
      <c r="H46" s="59"/>
      <c r="I46" s="59"/>
      <c r="J46" s="59"/>
      <c r="K46" s="59"/>
      <c r="L46" s="59"/>
      <c r="M46" s="60">
        <v>21950</v>
      </c>
    </row>
    <row r="47" spans="1:13" ht="27" x14ac:dyDescent="0.2">
      <c r="A47" s="61" t="s">
        <v>103</v>
      </c>
      <c r="B47" s="66" t="s">
        <v>104</v>
      </c>
      <c r="C47" s="88" t="s">
        <v>1635</v>
      </c>
      <c r="D47" s="66" t="s">
        <v>1666</v>
      </c>
      <c r="E47" s="62" t="s">
        <v>780</v>
      </c>
      <c r="F47" s="63">
        <v>138.69</v>
      </c>
      <c r="G47" s="63">
        <v>11.28</v>
      </c>
      <c r="H47" s="63">
        <v>62.55</v>
      </c>
      <c r="I47" s="63">
        <v>0.68</v>
      </c>
      <c r="J47" s="63">
        <v>0.03</v>
      </c>
      <c r="K47" s="63">
        <v>15.16</v>
      </c>
      <c r="L47" s="63">
        <v>89.7</v>
      </c>
      <c r="M47" s="63">
        <v>12440.49</v>
      </c>
    </row>
    <row r="48" spans="1:13" x14ac:dyDescent="0.2">
      <c r="A48" s="61" t="s">
        <v>106</v>
      </c>
      <c r="B48" s="66" t="s">
        <v>107</v>
      </c>
      <c r="C48" s="88" t="s">
        <v>108</v>
      </c>
      <c r="D48" s="66" t="s">
        <v>22</v>
      </c>
      <c r="E48" s="62" t="s">
        <v>65</v>
      </c>
      <c r="F48" s="63">
        <v>5.5</v>
      </c>
      <c r="G48" s="63">
        <v>9.43</v>
      </c>
      <c r="H48" s="63">
        <v>75.42</v>
      </c>
      <c r="I48" s="63">
        <v>0</v>
      </c>
      <c r="J48" s="63">
        <v>0</v>
      </c>
      <c r="K48" s="63">
        <v>17.25</v>
      </c>
      <c r="L48" s="63">
        <v>102.1</v>
      </c>
      <c r="M48" s="63">
        <v>561.54999999999995</v>
      </c>
    </row>
    <row r="49" spans="1:13" ht="36" x14ac:dyDescent="0.2">
      <c r="A49" s="61" t="s">
        <v>109</v>
      </c>
      <c r="B49" s="66" t="s">
        <v>110</v>
      </c>
      <c r="C49" s="88" t="s">
        <v>111</v>
      </c>
      <c r="D49" s="66" t="s">
        <v>13</v>
      </c>
      <c r="E49" s="62" t="s">
        <v>73</v>
      </c>
      <c r="F49" s="63">
        <v>10</v>
      </c>
      <c r="G49" s="63">
        <v>0</v>
      </c>
      <c r="H49" s="63">
        <v>15.9</v>
      </c>
      <c r="I49" s="63">
        <v>0</v>
      </c>
      <c r="J49" s="63">
        <v>0</v>
      </c>
      <c r="K49" s="63">
        <v>3.23</v>
      </c>
      <c r="L49" s="63">
        <v>19.13</v>
      </c>
      <c r="M49" s="63">
        <v>191.3</v>
      </c>
    </row>
    <row r="50" spans="1:13" ht="36" x14ac:dyDescent="0.2">
      <c r="A50" s="61" t="s">
        <v>112</v>
      </c>
      <c r="B50" s="66" t="s">
        <v>113</v>
      </c>
      <c r="C50" s="88" t="s">
        <v>114</v>
      </c>
      <c r="D50" s="66" t="s">
        <v>13</v>
      </c>
      <c r="E50" s="62" t="s">
        <v>65</v>
      </c>
      <c r="F50" s="63">
        <v>12.42</v>
      </c>
      <c r="G50" s="63">
        <v>8.59</v>
      </c>
      <c r="H50" s="63">
        <v>70.900000000000006</v>
      </c>
      <c r="I50" s="63">
        <v>0</v>
      </c>
      <c r="J50" s="63">
        <v>0</v>
      </c>
      <c r="K50" s="63">
        <v>16.16</v>
      </c>
      <c r="L50" s="63">
        <v>95.65</v>
      </c>
      <c r="M50" s="63">
        <v>1187.97</v>
      </c>
    </row>
    <row r="51" spans="1:13" ht="24" x14ac:dyDescent="0.2">
      <c r="A51" s="61" t="s">
        <v>115</v>
      </c>
      <c r="B51" s="66" t="s">
        <v>116</v>
      </c>
      <c r="C51" s="88" t="s">
        <v>117</v>
      </c>
      <c r="D51" s="66" t="s">
        <v>22</v>
      </c>
      <c r="E51" s="62" t="s">
        <v>51</v>
      </c>
      <c r="F51" s="63">
        <v>21.71</v>
      </c>
      <c r="G51" s="63">
        <v>89.89</v>
      </c>
      <c r="H51" s="63">
        <v>103.18</v>
      </c>
      <c r="I51" s="63">
        <v>0</v>
      </c>
      <c r="J51" s="63">
        <v>0</v>
      </c>
      <c r="K51" s="63">
        <v>39.270000000000003</v>
      </c>
      <c r="L51" s="63">
        <v>232.34</v>
      </c>
      <c r="M51" s="63">
        <v>5044.1000000000004</v>
      </c>
    </row>
    <row r="52" spans="1:13" ht="24" x14ac:dyDescent="0.2">
      <c r="A52" s="61" t="s">
        <v>118</v>
      </c>
      <c r="B52" s="66" t="s">
        <v>119</v>
      </c>
      <c r="C52" s="88" t="s">
        <v>120</v>
      </c>
      <c r="D52" s="66" t="s">
        <v>13</v>
      </c>
      <c r="E52" s="62" t="s">
        <v>65</v>
      </c>
      <c r="F52" s="63">
        <v>10.93</v>
      </c>
      <c r="G52" s="63">
        <v>0</v>
      </c>
      <c r="H52" s="63">
        <v>39.96</v>
      </c>
      <c r="I52" s="63">
        <v>0</v>
      </c>
      <c r="J52" s="63">
        <v>0</v>
      </c>
      <c r="K52" s="63">
        <v>8.1199999999999992</v>
      </c>
      <c r="L52" s="63">
        <v>48.08</v>
      </c>
      <c r="M52" s="63">
        <v>525.51</v>
      </c>
    </row>
    <row r="53" spans="1:13" ht="24" x14ac:dyDescent="0.2">
      <c r="A53" s="61" t="s">
        <v>121</v>
      </c>
      <c r="B53" s="66" t="s">
        <v>122</v>
      </c>
      <c r="C53" s="88" t="s">
        <v>123</v>
      </c>
      <c r="D53" s="66" t="s">
        <v>13</v>
      </c>
      <c r="E53" s="62" t="s">
        <v>51</v>
      </c>
      <c r="F53" s="63">
        <v>181.57</v>
      </c>
      <c r="G53" s="63">
        <v>4.5</v>
      </c>
      <c r="H53" s="63">
        <v>4.6500000000000004</v>
      </c>
      <c r="I53" s="63">
        <v>0</v>
      </c>
      <c r="J53" s="63">
        <v>0</v>
      </c>
      <c r="K53" s="63">
        <v>1.86</v>
      </c>
      <c r="L53" s="63">
        <v>11.01</v>
      </c>
      <c r="M53" s="63">
        <v>1999.08</v>
      </c>
    </row>
    <row r="54" spans="1:13" x14ac:dyDescent="0.2">
      <c r="A54" s="58" t="s">
        <v>124</v>
      </c>
      <c r="B54" s="67"/>
      <c r="C54" s="87" t="s">
        <v>125</v>
      </c>
      <c r="D54" s="67" t="s">
        <v>1631</v>
      </c>
      <c r="E54" s="69" t="s">
        <v>1631</v>
      </c>
      <c r="F54" s="59"/>
      <c r="G54" s="59"/>
      <c r="H54" s="59"/>
      <c r="I54" s="59"/>
      <c r="J54" s="59"/>
      <c r="K54" s="59"/>
      <c r="L54" s="59"/>
      <c r="M54" s="60">
        <v>371.26</v>
      </c>
    </row>
    <row r="55" spans="1:13" ht="24" x14ac:dyDescent="0.2">
      <c r="A55" s="61" t="s">
        <v>126</v>
      </c>
      <c r="B55" s="66" t="s">
        <v>127</v>
      </c>
      <c r="C55" s="88" t="s">
        <v>128</v>
      </c>
      <c r="D55" s="66" t="s">
        <v>13</v>
      </c>
      <c r="E55" s="62" t="s">
        <v>51</v>
      </c>
      <c r="F55" s="63">
        <v>11.85</v>
      </c>
      <c r="G55" s="63">
        <v>12.74</v>
      </c>
      <c r="H55" s="63">
        <v>13.3</v>
      </c>
      <c r="I55" s="63">
        <v>0</v>
      </c>
      <c r="J55" s="63">
        <v>0</v>
      </c>
      <c r="K55" s="63">
        <v>5.29</v>
      </c>
      <c r="L55" s="63">
        <v>31.33</v>
      </c>
      <c r="M55" s="63">
        <v>371.26</v>
      </c>
    </row>
    <row r="56" spans="1:13" x14ac:dyDescent="0.2">
      <c r="A56" s="58" t="s">
        <v>129</v>
      </c>
      <c r="B56" s="67"/>
      <c r="C56" s="87" t="s">
        <v>130</v>
      </c>
      <c r="D56" s="67" t="s">
        <v>1631</v>
      </c>
      <c r="E56" s="69" t="s">
        <v>1631</v>
      </c>
      <c r="F56" s="59"/>
      <c r="G56" s="59"/>
      <c r="H56" s="59"/>
      <c r="I56" s="59"/>
      <c r="J56" s="59"/>
      <c r="K56" s="59"/>
      <c r="L56" s="59"/>
      <c r="M56" s="60">
        <v>2026.81</v>
      </c>
    </row>
    <row r="57" spans="1:13" ht="60" x14ac:dyDescent="0.2">
      <c r="A57" s="61" t="s">
        <v>131</v>
      </c>
      <c r="B57" s="66" t="s">
        <v>132</v>
      </c>
      <c r="C57" s="88" t="s">
        <v>133</v>
      </c>
      <c r="D57" s="66" t="s">
        <v>13</v>
      </c>
      <c r="E57" s="62" t="s">
        <v>51</v>
      </c>
      <c r="F57" s="63">
        <v>27.86</v>
      </c>
      <c r="G57" s="63">
        <v>34.06</v>
      </c>
      <c r="H57" s="63">
        <v>26.39</v>
      </c>
      <c r="I57" s="63">
        <v>0.01</v>
      </c>
      <c r="J57" s="63">
        <v>0</v>
      </c>
      <c r="K57" s="63">
        <v>12.29</v>
      </c>
      <c r="L57" s="63">
        <v>72.75</v>
      </c>
      <c r="M57" s="63">
        <v>2026.81</v>
      </c>
    </row>
    <row r="58" spans="1:13" x14ac:dyDescent="0.2">
      <c r="A58" s="58" t="s">
        <v>134</v>
      </c>
      <c r="B58" s="67"/>
      <c r="C58" s="87" t="s">
        <v>135</v>
      </c>
      <c r="D58" s="67" t="s">
        <v>1631</v>
      </c>
      <c r="E58" s="69" t="s">
        <v>1631</v>
      </c>
      <c r="F58" s="59"/>
      <c r="G58" s="59"/>
      <c r="H58" s="59"/>
      <c r="I58" s="59"/>
      <c r="J58" s="59"/>
      <c r="K58" s="59"/>
      <c r="L58" s="59"/>
      <c r="M58" s="60">
        <v>6849.73</v>
      </c>
    </row>
    <row r="59" spans="1:13" ht="48" x14ac:dyDescent="0.2">
      <c r="A59" s="61" t="s">
        <v>136</v>
      </c>
      <c r="B59" s="66" t="s">
        <v>137</v>
      </c>
      <c r="C59" s="88" t="s">
        <v>138</v>
      </c>
      <c r="D59" s="66" t="s">
        <v>13</v>
      </c>
      <c r="E59" s="62" t="s">
        <v>51</v>
      </c>
      <c r="F59" s="63">
        <v>53.84</v>
      </c>
      <c r="G59" s="63">
        <v>4.1900000000000004</v>
      </c>
      <c r="H59" s="63">
        <v>1.75</v>
      </c>
      <c r="I59" s="63">
        <v>0</v>
      </c>
      <c r="J59" s="63">
        <v>0</v>
      </c>
      <c r="K59" s="63">
        <v>1.2</v>
      </c>
      <c r="L59" s="63">
        <v>7.14</v>
      </c>
      <c r="M59" s="63">
        <v>384.41</v>
      </c>
    </row>
    <row r="60" spans="1:13" ht="48" x14ac:dyDescent="0.2">
      <c r="A60" s="61" t="s">
        <v>139</v>
      </c>
      <c r="B60" s="66" t="s">
        <v>140</v>
      </c>
      <c r="C60" s="88" t="s">
        <v>141</v>
      </c>
      <c r="D60" s="66" t="s">
        <v>13</v>
      </c>
      <c r="E60" s="62" t="s">
        <v>51</v>
      </c>
      <c r="F60" s="63">
        <v>53.84</v>
      </c>
      <c r="G60" s="63">
        <v>27.39</v>
      </c>
      <c r="H60" s="63">
        <v>23.27</v>
      </c>
      <c r="I60" s="63">
        <v>0</v>
      </c>
      <c r="J60" s="63">
        <v>0</v>
      </c>
      <c r="K60" s="63">
        <v>10.3</v>
      </c>
      <c r="L60" s="63">
        <v>60.96</v>
      </c>
      <c r="M60" s="63">
        <v>3282.08</v>
      </c>
    </row>
    <row r="61" spans="1:13" ht="24" x14ac:dyDescent="0.2">
      <c r="A61" s="61" t="s">
        <v>142</v>
      </c>
      <c r="B61" s="66" t="s">
        <v>143</v>
      </c>
      <c r="C61" s="88" t="s">
        <v>144</v>
      </c>
      <c r="D61" s="66" t="s">
        <v>22</v>
      </c>
      <c r="E61" s="62" t="s">
        <v>51</v>
      </c>
      <c r="F61" s="63">
        <v>31.09</v>
      </c>
      <c r="G61" s="63">
        <v>5.21</v>
      </c>
      <c r="H61" s="63">
        <v>2.97</v>
      </c>
      <c r="I61" s="63">
        <v>0</v>
      </c>
      <c r="J61" s="63">
        <v>0</v>
      </c>
      <c r="K61" s="63">
        <v>1.66</v>
      </c>
      <c r="L61" s="63">
        <v>9.84</v>
      </c>
      <c r="M61" s="63">
        <v>305.92</v>
      </c>
    </row>
    <row r="62" spans="1:13" ht="48" x14ac:dyDescent="0.2">
      <c r="A62" s="61" t="s">
        <v>145</v>
      </c>
      <c r="B62" s="66" t="s">
        <v>146</v>
      </c>
      <c r="C62" s="88" t="s">
        <v>147</v>
      </c>
      <c r="D62" s="66" t="s">
        <v>13</v>
      </c>
      <c r="E62" s="62" t="s">
        <v>51</v>
      </c>
      <c r="F62" s="63">
        <v>35.47</v>
      </c>
      <c r="G62" s="63">
        <v>21.58</v>
      </c>
      <c r="H62" s="63">
        <v>45.83</v>
      </c>
      <c r="I62" s="63">
        <v>0</v>
      </c>
      <c r="J62" s="63">
        <v>0</v>
      </c>
      <c r="K62" s="63">
        <v>13.71</v>
      </c>
      <c r="L62" s="63">
        <v>81.12</v>
      </c>
      <c r="M62" s="63">
        <v>2877.32</v>
      </c>
    </row>
    <row r="63" spans="1:13" x14ac:dyDescent="0.2">
      <c r="A63" s="58" t="s">
        <v>148</v>
      </c>
      <c r="B63" s="67"/>
      <c r="C63" s="87" t="s">
        <v>149</v>
      </c>
      <c r="D63" s="67" t="s">
        <v>1631</v>
      </c>
      <c r="E63" s="69" t="s">
        <v>1631</v>
      </c>
      <c r="F63" s="59"/>
      <c r="G63" s="59"/>
      <c r="H63" s="59"/>
      <c r="I63" s="59"/>
      <c r="J63" s="59"/>
      <c r="K63" s="59"/>
      <c r="L63" s="59"/>
      <c r="M63" s="60">
        <v>66689.59</v>
      </c>
    </row>
    <row r="64" spans="1:13" ht="36" x14ac:dyDescent="0.2">
      <c r="A64" s="61" t="s">
        <v>150</v>
      </c>
      <c r="B64" s="66" t="s">
        <v>151</v>
      </c>
      <c r="C64" s="88" t="s">
        <v>152</v>
      </c>
      <c r="D64" s="66" t="s">
        <v>13</v>
      </c>
      <c r="E64" s="62" t="s">
        <v>69</v>
      </c>
      <c r="F64" s="63">
        <v>0.66</v>
      </c>
      <c r="G64" s="63">
        <v>66.64</v>
      </c>
      <c r="H64" s="63">
        <v>0</v>
      </c>
      <c r="I64" s="63">
        <v>0</v>
      </c>
      <c r="J64" s="63">
        <v>0</v>
      </c>
      <c r="K64" s="63">
        <v>13.55</v>
      </c>
      <c r="L64" s="63">
        <v>80.19</v>
      </c>
      <c r="M64" s="63">
        <v>52.92</v>
      </c>
    </row>
    <row r="65" spans="1:13" ht="36" x14ac:dyDescent="0.2">
      <c r="A65" s="61" t="s">
        <v>153</v>
      </c>
      <c r="B65" s="66" t="s">
        <v>154</v>
      </c>
      <c r="C65" s="88" t="s">
        <v>155</v>
      </c>
      <c r="D65" s="66" t="s">
        <v>13</v>
      </c>
      <c r="E65" s="62" t="s">
        <v>51</v>
      </c>
      <c r="F65" s="63">
        <v>3.36</v>
      </c>
      <c r="G65" s="63">
        <v>1.63</v>
      </c>
      <c r="H65" s="63">
        <v>0.09</v>
      </c>
      <c r="I65" s="63">
        <v>0.06</v>
      </c>
      <c r="J65" s="63">
        <v>0</v>
      </c>
      <c r="K65" s="63">
        <v>0.36</v>
      </c>
      <c r="L65" s="63">
        <v>2.14</v>
      </c>
      <c r="M65" s="63">
        <v>7.19</v>
      </c>
    </row>
    <row r="66" spans="1:13" ht="24" x14ac:dyDescent="0.2">
      <c r="A66" s="61" t="s">
        <v>156</v>
      </c>
      <c r="B66" s="66" t="s">
        <v>157</v>
      </c>
      <c r="C66" s="88" t="s">
        <v>1636</v>
      </c>
      <c r="D66" s="66" t="s">
        <v>158</v>
      </c>
      <c r="E66" s="62" t="s">
        <v>73</v>
      </c>
      <c r="F66" s="63">
        <v>1</v>
      </c>
      <c r="G66" s="63">
        <v>309.95999999999998</v>
      </c>
      <c r="H66" s="63">
        <v>949.14</v>
      </c>
      <c r="I66" s="63">
        <v>0</v>
      </c>
      <c r="J66" s="63">
        <v>0</v>
      </c>
      <c r="K66" s="63">
        <v>256.10000000000002</v>
      </c>
      <c r="L66" s="63">
        <v>1515.2</v>
      </c>
      <c r="M66" s="63">
        <v>1515.2</v>
      </c>
    </row>
    <row r="67" spans="1:13" ht="24" x14ac:dyDescent="0.2">
      <c r="A67" s="61" t="s">
        <v>159</v>
      </c>
      <c r="B67" s="66" t="s">
        <v>160</v>
      </c>
      <c r="C67" s="88" t="s">
        <v>1637</v>
      </c>
      <c r="D67" s="66" t="s">
        <v>22</v>
      </c>
      <c r="E67" s="62" t="s">
        <v>65</v>
      </c>
      <c r="F67" s="63">
        <v>4.9000000000000004</v>
      </c>
      <c r="G67" s="63">
        <v>31.26</v>
      </c>
      <c r="H67" s="63">
        <v>201.79</v>
      </c>
      <c r="I67" s="63">
        <v>0</v>
      </c>
      <c r="J67" s="63">
        <v>0</v>
      </c>
      <c r="K67" s="63">
        <v>47.4</v>
      </c>
      <c r="L67" s="63">
        <v>280.45</v>
      </c>
      <c r="M67" s="63">
        <v>1374.2</v>
      </c>
    </row>
    <row r="68" spans="1:13" ht="36" x14ac:dyDescent="0.2">
      <c r="A68" s="61" t="s">
        <v>161</v>
      </c>
      <c r="B68" s="66" t="s">
        <v>162</v>
      </c>
      <c r="C68" s="88" t="s">
        <v>1638</v>
      </c>
      <c r="D68" s="66" t="s">
        <v>158</v>
      </c>
      <c r="E68" s="62" t="s">
        <v>73</v>
      </c>
      <c r="F68" s="63">
        <v>1</v>
      </c>
      <c r="G68" s="63">
        <v>68.069999999999993</v>
      </c>
      <c r="H68" s="63">
        <v>69.739999999999995</v>
      </c>
      <c r="I68" s="63">
        <v>0</v>
      </c>
      <c r="J68" s="63">
        <v>0</v>
      </c>
      <c r="K68" s="63">
        <v>28.03</v>
      </c>
      <c r="L68" s="63">
        <v>165.84</v>
      </c>
      <c r="M68" s="63">
        <v>165.84</v>
      </c>
    </row>
    <row r="69" spans="1:13" ht="27" x14ac:dyDescent="0.2">
      <c r="A69" s="61" t="s">
        <v>163</v>
      </c>
      <c r="B69" s="66" t="s">
        <v>164</v>
      </c>
      <c r="C69" s="88" t="s">
        <v>165</v>
      </c>
      <c r="D69" s="66" t="s">
        <v>1666</v>
      </c>
      <c r="E69" s="62" t="s">
        <v>73</v>
      </c>
      <c r="F69" s="63">
        <v>1</v>
      </c>
      <c r="G69" s="63">
        <v>0</v>
      </c>
      <c r="H69" s="63">
        <v>0</v>
      </c>
      <c r="I69" s="63">
        <v>47609.98</v>
      </c>
      <c r="J69" s="63">
        <v>0</v>
      </c>
      <c r="K69" s="63">
        <v>9683.86</v>
      </c>
      <c r="L69" s="63">
        <v>57293.84</v>
      </c>
      <c r="M69" s="63">
        <v>57293.84</v>
      </c>
    </row>
    <row r="70" spans="1:13" x14ac:dyDescent="0.2">
      <c r="A70" s="61" t="s">
        <v>166</v>
      </c>
      <c r="B70" s="66" t="s">
        <v>157</v>
      </c>
      <c r="C70" s="88" t="s">
        <v>1639</v>
      </c>
      <c r="D70" s="66" t="s">
        <v>158</v>
      </c>
      <c r="E70" s="62" t="s">
        <v>73</v>
      </c>
      <c r="F70" s="63">
        <v>1</v>
      </c>
      <c r="G70" s="63">
        <v>309.95999999999998</v>
      </c>
      <c r="H70" s="63">
        <v>949.14</v>
      </c>
      <c r="I70" s="63">
        <v>0</v>
      </c>
      <c r="J70" s="63">
        <v>0</v>
      </c>
      <c r="K70" s="63">
        <v>256.10000000000002</v>
      </c>
      <c r="L70" s="63">
        <v>1515.2</v>
      </c>
      <c r="M70" s="63">
        <v>1515.2</v>
      </c>
    </row>
    <row r="71" spans="1:13" ht="48" x14ac:dyDescent="0.2">
      <c r="A71" s="61" t="s">
        <v>167</v>
      </c>
      <c r="B71" s="66" t="s">
        <v>168</v>
      </c>
      <c r="C71" s="88" t="s">
        <v>169</v>
      </c>
      <c r="D71" s="66" t="s">
        <v>13</v>
      </c>
      <c r="E71" s="62" t="s">
        <v>51</v>
      </c>
      <c r="F71" s="63">
        <v>26.46</v>
      </c>
      <c r="G71" s="63">
        <v>14.76</v>
      </c>
      <c r="H71" s="63">
        <v>76</v>
      </c>
      <c r="I71" s="63">
        <v>0</v>
      </c>
      <c r="J71" s="63">
        <v>0</v>
      </c>
      <c r="K71" s="63">
        <v>18.46</v>
      </c>
      <c r="L71" s="63">
        <v>109.22</v>
      </c>
      <c r="M71" s="63">
        <v>2889.96</v>
      </c>
    </row>
    <row r="72" spans="1:13" ht="24" x14ac:dyDescent="0.2">
      <c r="A72" s="61" t="s">
        <v>170</v>
      </c>
      <c r="B72" s="66" t="s">
        <v>171</v>
      </c>
      <c r="C72" s="88" t="s">
        <v>172</v>
      </c>
      <c r="D72" s="66" t="s">
        <v>13</v>
      </c>
      <c r="E72" s="62" t="s">
        <v>51</v>
      </c>
      <c r="F72" s="63">
        <v>51.4</v>
      </c>
      <c r="G72" s="63">
        <v>9.02</v>
      </c>
      <c r="H72" s="63">
        <v>9.4</v>
      </c>
      <c r="I72" s="63">
        <v>0</v>
      </c>
      <c r="J72" s="63">
        <v>0</v>
      </c>
      <c r="K72" s="63">
        <v>3.74</v>
      </c>
      <c r="L72" s="63">
        <v>22.16</v>
      </c>
      <c r="M72" s="63">
        <v>1139.02</v>
      </c>
    </row>
    <row r="73" spans="1:13" ht="36" x14ac:dyDescent="0.2">
      <c r="A73" s="61" t="s">
        <v>173</v>
      </c>
      <c r="B73" s="66" t="s">
        <v>174</v>
      </c>
      <c r="C73" s="88" t="s">
        <v>175</v>
      </c>
      <c r="D73" s="66" t="s">
        <v>13</v>
      </c>
      <c r="E73" s="62" t="s">
        <v>51</v>
      </c>
      <c r="F73" s="63">
        <v>4.9000000000000004</v>
      </c>
      <c r="G73" s="63">
        <v>14.01</v>
      </c>
      <c r="H73" s="63">
        <v>17.68</v>
      </c>
      <c r="I73" s="63">
        <v>0.04</v>
      </c>
      <c r="J73" s="63">
        <v>0.03</v>
      </c>
      <c r="K73" s="63">
        <v>6.45</v>
      </c>
      <c r="L73" s="63">
        <v>38.21</v>
      </c>
      <c r="M73" s="63">
        <v>187.22</v>
      </c>
    </row>
    <row r="74" spans="1:13" ht="36" x14ac:dyDescent="0.2">
      <c r="A74" s="61" t="s">
        <v>176</v>
      </c>
      <c r="B74" s="66" t="s">
        <v>177</v>
      </c>
      <c r="C74" s="88" t="s">
        <v>178</v>
      </c>
      <c r="D74" s="66" t="s">
        <v>13</v>
      </c>
      <c r="E74" s="62" t="s">
        <v>51</v>
      </c>
      <c r="F74" s="63">
        <v>3.46</v>
      </c>
      <c r="G74" s="63">
        <v>10.28</v>
      </c>
      <c r="H74" s="63">
        <v>15.77</v>
      </c>
      <c r="I74" s="63">
        <v>0</v>
      </c>
      <c r="J74" s="63">
        <v>0</v>
      </c>
      <c r="K74" s="63">
        <v>5.29</v>
      </c>
      <c r="L74" s="63">
        <v>31.34</v>
      </c>
      <c r="M74" s="63">
        <v>108.43</v>
      </c>
    </row>
    <row r="75" spans="1:13" ht="24" x14ac:dyDescent="0.2">
      <c r="A75" s="61" t="s">
        <v>179</v>
      </c>
      <c r="B75" s="66" t="s">
        <v>180</v>
      </c>
      <c r="C75" s="88" t="s">
        <v>181</v>
      </c>
      <c r="D75" s="66" t="s">
        <v>13</v>
      </c>
      <c r="E75" s="62" t="s">
        <v>69</v>
      </c>
      <c r="F75" s="63">
        <v>1.02</v>
      </c>
      <c r="G75" s="63">
        <v>43.12</v>
      </c>
      <c r="H75" s="63">
        <v>0</v>
      </c>
      <c r="I75" s="63">
        <v>0</v>
      </c>
      <c r="J75" s="63">
        <v>0</v>
      </c>
      <c r="K75" s="63">
        <v>8.77</v>
      </c>
      <c r="L75" s="63">
        <v>51.89</v>
      </c>
      <c r="M75" s="63">
        <v>52.92</v>
      </c>
    </row>
    <row r="76" spans="1:13" ht="48" x14ac:dyDescent="0.2">
      <c r="A76" s="61" t="s">
        <v>182</v>
      </c>
      <c r="B76" s="66" t="s">
        <v>183</v>
      </c>
      <c r="C76" s="88" t="s">
        <v>184</v>
      </c>
      <c r="D76" s="66" t="s">
        <v>13</v>
      </c>
      <c r="E76" s="62" t="s">
        <v>69</v>
      </c>
      <c r="F76" s="63">
        <v>0.28999999999999998</v>
      </c>
      <c r="G76" s="63">
        <v>310.23</v>
      </c>
      <c r="H76" s="63">
        <v>797.79</v>
      </c>
      <c r="I76" s="63">
        <v>1.89</v>
      </c>
      <c r="J76" s="63">
        <v>0.9</v>
      </c>
      <c r="K76" s="63">
        <v>225.93</v>
      </c>
      <c r="L76" s="63">
        <v>1336.74</v>
      </c>
      <c r="M76" s="63">
        <v>387.65</v>
      </c>
    </row>
    <row r="77" spans="1:13" x14ac:dyDescent="0.2">
      <c r="A77" s="58" t="s">
        <v>185</v>
      </c>
      <c r="B77" s="67"/>
      <c r="C77" s="87" t="s">
        <v>186</v>
      </c>
      <c r="D77" s="67" t="s">
        <v>1631</v>
      </c>
      <c r="E77" s="69" t="s">
        <v>1631</v>
      </c>
      <c r="F77" s="59"/>
      <c r="G77" s="59"/>
      <c r="H77" s="59"/>
      <c r="I77" s="59"/>
      <c r="J77" s="59"/>
      <c r="K77" s="59"/>
      <c r="L77" s="59"/>
      <c r="M77" s="60">
        <v>27896.560000000001</v>
      </c>
    </row>
    <row r="78" spans="1:13" ht="60" x14ac:dyDescent="0.2">
      <c r="A78" s="61" t="s">
        <v>187</v>
      </c>
      <c r="B78" s="66" t="s">
        <v>188</v>
      </c>
      <c r="C78" s="88" t="s">
        <v>189</v>
      </c>
      <c r="D78" s="66" t="s">
        <v>13</v>
      </c>
      <c r="E78" s="62" t="s">
        <v>73</v>
      </c>
      <c r="F78" s="63">
        <v>7</v>
      </c>
      <c r="G78" s="63">
        <v>13.78</v>
      </c>
      <c r="H78" s="63">
        <v>837.04</v>
      </c>
      <c r="I78" s="63">
        <v>0</v>
      </c>
      <c r="J78" s="63">
        <v>0</v>
      </c>
      <c r="K78" s="63">
        <v>173.05</v>
      </c>
      <c r="L78" s="63">
        <v>1023.87</v>
      </c>
      <c r="M78" s="63">
        <v>7167.09</v>
      </c>
    </row>
    <row r="79" spans="1:13" ht="60" x14ac:dyDescent="0.2">
      <c r="A79" s="61" t="s">
        <v>190</v>
      </c>
      <c r="B79" s="66" t="s">
        <v>191</v>
      </c>
      <c r="C79" s="88" t="s">
        <v>192</v>
      </c>
      <c r="D79" s="66" t="s">
        <v>13</v>
      </c>
      <c r="E79" s="62" t="s">
        <v>73</v>
      </c>
      <c r="F79" s="63">
        <v>5</v>
      </c>
      <c r="G79" s="63">
        <v>11.22</v>
      </c>
      <c r="H79" s="63">
        <v>762.31</v>
      </c>
      <c r="I79" s="63">
        <v>0</v>
      </c>
      <c r="J79" s="63">
        <v>0</v>
      </c>
      <c r="K79" s="63">
        <v>157.33000000000001</v>
      </c>
      <c r="L79" s="63">
        <v>930.86</v>
      </c>
      <c r="M79" s="63">
        <v>4654.3</v>
      </c>
    </row>
    <row r="80" spans="1:13" ht="36" x14ac:dyDescent="0.2">
      <c r="A80" s="61" t="s">
        <v>193</v>
      </c>
      <c r="B80" s="66" t="s">
        <v>194</v>
      </c>
      <c r="C80" s="88" t="s">
        <v>195</v>
      </c>
      <c r="D80" s="66" t="s">
        <v>13</v>
      </c>
      <c r="E80" s="62" t="s">
        <v>73</v>
      </c>
      <c r="F80" s="63">
        <v>12</v>
      </c>
      <c r="G80" s="63">
        <v>20.25</v>
      </c>
      <c r="H80" s="63">
        <v>94.68</v>
      </c>
      <c r="I80" s="63">
        <v>0</v>
      </c>
      <c r="J80" s="63">
        <v>0</v>
      </c>
      <c r="K80" s="63">
        <v>23.37</v>
      </c>
      <c r="L80" s="63">
        <v>138.30000000000001</v>
      </c>
      <c r="M80" s="63">
        <v>1659.6</v>
      </c>
    </row>
    <row r="81" spans="1:13" ht="24" x14ac:dyDescent="0.2">
      <c r="A81" s="61" t="s">
        <v>196</v>
      </c>
      <c r="B81" s="66" t="s">
        <v>197</v>
      </c>
      <c r="C81" s="88" t="s">
        <v>198</v>
      </c>
      <c r="D81" s="66" t="s">
        <v>13</v>
      </c>
      <c r="E81" s="62" t="s">
        <v>73</v>
      </c>
      <c r="F81" s="63">
        <v>1</v>
      </c>
      <c r="G81" s="63">
        <v>73.97</v>
      </c>
      <c r="H81" s="63">
        <v>1180.81</v>
      </c>
      <c r="I81" s="63">
        <v>0</v>
      </c>
      <c r="J81" s="63">
        <v>0</v>
      </c>
      <c r="K81" s="63">
        <v>255.22</v>
      </c>
      <c r="L81" s="63">
        <v>1510</v>
      </c>
      <c r="M81" s="63">
        <v>1510</v>
      </c>
    </row>
    <row r="82" spans="1:13" ht="48" x14ac:dyDescent="0.2">
      <c r="A82" s="61" t="s">
        <v>199</v>
      </c>
      <c r="B82" s="66" t="s">
        <v>200</v>
      </c>
      <c r="C82" s="88" t="s">
        <v>1640</v>
      </c>
      <c r="D82" s="66" t="s">
        <v>1666</v>
      </c>
      <c r="E82" s="62" t="s">
        <v>73</v>
      </c>
      <c r="F82" s="63">
        <v>1</v>
      </c>
      <c r="G82" s="63">
        <v>164.25</v>
      </c>
      <c r="H82" s="63">
        <v>8851.33</v>
      </c>
      <c r="I82" s="63">
        <v>0</v>
      </c>
      <c r="J82" s="63">
        <v>0</v>
      </c>
      <c r="K82" s="63">
        <v>1833.76</v>
      </c>
      <c r="L82" s="63">
        <v>10849.34</v>
      </c>
      <c r="M82" s="63">
        <v>10849.34</v>
      </c>
    </row>
    <row r="83" spans="1:13" ht="27" x14ac:dyDescent="0.2">
      <c r="A83" s="61" t="s">
        <v>201</v>
      </c>
      <c r="B83" s="66" t="s">
        <v>202</v>
      </c>
      <c r="C83" s="88" t="s">
        <v>203</v>
      </c>
      <c r="D83" s="66" t="s">
        <v>1666</v>
      </c>
      <c r="E83" s="62" t="s">
        <v>780</v>
      </c>
      <c r="F83" s="63">
        <v>14.4</v>
      </c>
      <c r="G83" s="63">
        <v>14.77</v>
      </c>
      <c r="H83" s="63">
        <v>76.5</v>
      </c>
      <c r="I83" s="63">
        <v>0</v>
      </c>
      <c r="J83" s="63">
        <v>0</v>
      </c>
      <c r="K83" s="63">
        <v>18.559999999999999</v>
      </c>
      <c r="L83" s="63">
        <v>109.83</v>
      </c>
      <c r="M83" s="63">
        <v>1581.55</v>
      </c>
    </row>
    <row r="84" spans="1:13" x14ac:dyDescent="0.2">
      <c r="A84" s="61" t="s">
        <v>204</v>
      </c>
      <c r="B84" s="66" t="s">
        <v>205</v>
      </c>
      <c r="C84" s="88" t="s">
        <v>1641</v>
      </c>
      <c r="D84" s="66" t="s">
        <v>22</v>
      </c>
      <c r="E84" s="62" t="s">
        <v>51</v>
      </c>
      <c r="F84" s="63">
        <v>2.21</v>
      </c>
      <c r="G84" s="63">
        <v>12.48</v>
      </c>
      <c r="H84" s="63">
        <v>166.01</v>
      </c>
      <c r="I84" s="63">
        <v>0</v>
      </c>
      <c r="J84" s="63">
        <v>0</v>
      </c>
      <c r="K84" s="63">
        <v>36.299999999999997</v>
      </c>
      <c r="L84" s="63">
        <v>214.79</v>
      </c>
      <c r="M84" s="63">
        <v>474.68</v>
      </c>
    </row>
    <row r="85" spans="1:13" x14ac:dyDescent="0.2">
      <c r="A85" s="58" t="s">
        <v>206</v>
      </c>
      <c r="B85" s="67"/>
      <c r="C85" s="87" t="s">
        <v>207</v>
      </c>
      <c r="D85" s="67" t="s">
        <v>1631</v>
      </c>
      <c r="E85" s="69" t="s">
        <v>1631</v>
      </c>
      <c r="F85" s="59"/>
      <c r="G85" s="59"/>
      <c r="H85" s="59"/>
      <c r="I85" s="59"/>
      <c r="J85" s="59"/>
      <c r="K85" s="59"/>
      <c r="L85" s="59"/>
      <c r="M85" s="60">
        <v>28552.45</v>
      </c>
    </row>
    <row r="86" spans="1:13" x14ac:dyDescent="0.2">
      <c r="A86" s="58" t="s">
        <v>208</v>
      </c>
      <c r="B86" s="67"/>
      <c r="C86" s="87" t="s">
        <v>209</v>
      </c>
      <c r="D86" s="67" t="s">
        <v>1631</v>
      </c>
      <c r="E86" s="69" t="s">
        <v>1631</v>
      </c>
      <c r="F86" s="59"/>
      <c r="G86" s="59"/>
      <c r="H86" s="59"/>
      <c r="I86" s="59"/>
      <c r="J86" s="59"/>
      <c r="K86" s="59"/>
      <c r="L86" s="59"/>
      <c r="M86" s="60">
        <v>18519.560000000001</v>
      </c>
    </row>
    <row r="87" spans="1:13" ht="36" x14ac:dyDescent="0.2">
      <c r="A87" s="61" t="s">
        <v>210</v>
      </c>
      <c r="B87" s="66" t="s">
        <v>211</v>
      </c>
      <c r="C87" s="88" t="s">
        <v>212</v>
      </c>
      <c r="D87" s="66" t="s">
        <v>13</v>
      </c>
      <c r="E87" s="62" t="s">
        <v>73</v>
      </c>
      <c r="F87" s="63">
        <v>24</v>
      </c>
      <c r="G87" s="63">
        <v>76.459999999999994</v>
      </c>
      <c r="H87" s="63">
        <v>65.12</v>
      </c>
      <c r="I87" s="63">
        <v>0</v>
      </c>
      <c r="J87" s="63">
        <v>0</v>
      </c>
      <c r="K87" s="63">
        <v>28.79</v>
      </c>
      <c r="L87" s="63">
        <v>170.37</v>
      </c>
      <c r="M87" s="63">
        <v>4088.88</v>
      </c>
    </row>
    <row r="88" spans="1:13" ht="36" x14ac:dyDescent="0.2">
      <c r="A88" s="61" t="s">
        <v>213</v>
      </c>
      <c r="B88" s="66" t="s">
        <v>214</v>
      </c>
      <c r="C88" s="88" t="s">
        <v>215</v>
      </c>
      <c r="D88" s="66" t="s">
        <v>13</v>
      </c>
      <c r="E88" s="62" t="s">
        <v>73</v>
      </c>
      <c r="F88" s="63">
        <v>9</v>
      </c>
      <c r="G88" s="63">
        <v>69.319999999999993</v>
      </c>
      <c r="H88" s="63">
        <v>59.64</v>
      </c>
      <c r="I88" s="63">
        <v>0</v>
      </c>
      <c r="J88" s="63">
        <v>0</v>
      </c>
      <c r="K88" s="63">
        <v>26.23</v>
      </c>
      <c r="L88" s="63">
        <v>155.19</v>
      </c>
      <c r="M88" s="63">
        <v>1396.71</v>
      </c>
    </row>
    <row r="89" spans="1:13" ht="36" x14ac:dyDescent="0.2">
      <c r="A89" s="61" t="s">
        <v>216</v>
      </c>
      <c r="B89" s="66" t="s">
        <v>217</v>
      </c>
      <c r="C89" s="88" t="s">
        <v>1642</v>
      </c>
      <c r="D89" s="66" t="s">
        <v>1666</v>
      </c>
      <c r="E89" s="62" t="s">
        <v>73</v>
      </c>
      <c r="F89" s="63">
        <v>18</v>
      </c>
      <c r="G89" s="63">
        <v>3.6</v>
      </c>
      <c r="H89" s="63">
        <v>169.15</v>
      </c>
      <c r="I89" s="63">
        <v>0</v>
      </c>
      <c r="J89" s="63">
        <v>0</v>
      </c>
      <c r="K89" s="63">
        <v>35.130000000000003</v>
      </c>
      <c r="L89" s="63">
        <v>207.88</v>
      </c>
      <c r="M89" s="63">
        <v>3741.84</v>
      </c>
    </row>
    <row r="90" spans="1:13" ht="36" x14ac:dyDescent="0.2">
      <c r="A90" s="61" t="s">
        <v>219</v>
      </c>
      <c r="B90" s="66" t="s">
        <v>220</v>
      </c>
      <c r="C90" s="88" t="s">
        <v>1643</v>
      </c>
      <c r="D90" s="66" t="s">
        <v>1666</v>
      </c>
      <c r="E90" s="62" t="s">
        <v>73</v>
      </c>
      <c r="F90" s="63">
        <v>17</v>
      </c>
      <c r="G90" s="63">
        <v>3.6</v>
      </c>
      <c r="H90" s="63">
        <v>41.65</v>
      </c>
      <c r="I90" s="63">
        <v>0</v>
      </c>
      <c r="J90" s="63">
        <v>0</v>
      </c>
      <c r="K90" s="63">
        <v>9.1999999999999993</v>
      </c>
      <c r="L90" s="63">
        <v>54.45</v>
      </c>
      <c r="M90" s="63">
        <v>925.65</v>
      </c>
    </row>
    <row r="91" spans="1:13" ht="36" x14ac:dyDescent="0.2">
      <c r="A91" s="61" t="s">
        <v>221</v>
      </c>
      <c r="B91" s="66" t="s">
        <v>222</v>
      </c>
      <c r="C91" s="88" t="s">
        <v>1644</v>
      </c>
      <c r="D91" s="66" t="s">
        <v>158</v>
      </c>
      <c r="E91" s="62" t="s">
        <v>73</v>
      </c>
      <c r="F91" s="63">
        <v>12</v>
      </c>
      <c r="G91" s="63">
        <v>14.45</v>
      </c>
      <c r="H91" s="63">
        <v>11.2</v>
      </c>
      <c r="I91" s="63">
        <v>0</v>
      </c>
      <c r="J91" s="63">
        <v>0</v>
      </c>
      <c r="K91" s="63">
        <v>5.21</v>
      </c>
      <c r="L91" s="63">
        <v>30.86</v>
      </c>
      <c r="M91" s="63">
        <v>370.32</v>
      </c>
    </row>
    <row r="92" spans="1:13" ht="24" x14ac:dyDescent="0.2">
      <c r="A92" s="61" t="s">
        <v>223</v>
      </c>
      <c r="B92" s="66" t="s">
        <v>224</v>
      </c>
      <c r="C92" s="88" t="s">
        <v>225</v>
      </c>
      <c r="D92" s="66" t="s">
        <v>13</v>
      </c>
      <c r="E92" s="62" t="s">
        <v>73</v>
      </c>
      <c r="F92" s="63">
        <v>6</v>
      </c>
      <c r="G92" s="63">
        <v>4.04</v>
      </c>
      <c r="H92" s="63">
        <v>17.690000000000001</v>
      </c>
      <c r="I92" s="63">
        <v>0</v>
      </c>
      <c r="J92" s="63">
        <v>0</v>
      </c>
      <c r="K92" s="63">
        <v>4.41</v>
      </c>
      <c r="L92" s="63">
        <v>26.14</v>
      </c>
      <c r="M92" s="63">
        <v>156.84</v>
      </c>
    </row>
    <row r="93" spans="1:13" ht="36" x14ac:dyDescent="0.2">
      <c r="A93" s="61" t="s">
        <v>226</v>
      </c>
      <c r="B93" s="66" t="s">
        <v>227</v>
      </c>
      <c r="C93" s="88" t="s">
        <v>228</v>
      </c>
      <c r="D93" s="66" t="s">
        <v>13</v>
      </c>
      <c r="E93" s="62" t="s">
        <v>73</v>
      </c>
      <c r="F93" s="63">
        <v>2</v>
      </c>
      <c r="G93" s="63">
        <v>72.25</v>
      </c>
      <c r="H93" s="63">
        <v>3184.91</v>
      </c>
      <c r="I93" s="63">
        <v>0</v>
      </c>
      <c r="J93" s="63">
        <v>0</v>
      </c>
      <c r="K93" s="63">
        <v>662.5</v>
      </c>
      <c r="L93" s="63">
        <v>3919.66</v>
      </c>
      <c r="M93" s="63">
        <v>7839.32</v>
      </c>
    </row>
    <row r="94" spans="1:13" x14ac:dyDescent="0.2">
      <c r="A94" s="58" t="s">
        <v>229</v>
      </c>
      <c r="B94" s="67"/>
      <c r="C94" s="87" t="s">
        <v>230</v>
      </c>
      <c r="D94" s="67" t="s">
        <v>1631</v>
      </c>
      <c r="E94" s="69" t="s">
        <v>1631</v>
      </c>
      <c r="F94" s="59"/>
      <c r="G94" s="59"/>
      <c r="H94" s="59"/>
      <c r="I94" s="59"/>
      <c r="J94" s="59"/>
      <c r="K94" s="59"/>
      <c r="L94" s="59"/>
      <c r="M94" s="60">
        <v>10032.89</v>
      </c>
    </row>
    <row r="95" spans="1:13" ht="27" x14ac:dyDescent="0.2">
      <c r="A95" s="64" t="s">
        <v>231</v>
      </c>
      <c r="B95" s="66" t="s">
        <v>232</v>
      </c>
      <c r="C95" s="88" t="s">
        <v>1645</v>
      </c>
      <c r="D95" s="66" t="s">
        <v>1666</v>
      </c>
      <c r="E95" s="62" t="s">
        <v>73</v>
      </c>
      <c r="F95" s="65">
        <v>1</v>
      </c>
      <c r="G95" s="65">
        <v>311.73</v>
      </c>
      <c r="H95" s="65">
        <v>8025.39</v>
      </c>
      <c r="I95" s="65">
        <v>0</v>
      </c>
      <c r="J95" s="65">
        <v>0</v>
      </c>
      <c r="K95" s="65">
        <v>1695.77</v>
      </c>
      <c r="L95" s="65">
        <v>10032.89</v>
      </c>
      <c r="M95" s="65">
        <v>10032.89</v>
      </c>
    </row>
    <row r="96" spans="1:13" x14ac:dyDescent="0.2">
      <c r="A96" s="58" t="s">
        <v>233</v>
      </c>
      <c r="B96" s="67"/>
      <c r="C96" s="87" t="s">
        <v>234</v>
      </c>
      <c r="D96" s="67" t="s">
        <v>1631</v>
      </c>
      <c r="E96" s="69" t="s">
        <v>1631</v>
      </c>
      <c r="F96" s="59"/>
      <c r="G96" s="59"/>
      <c r="H96" s="59"/>
      <c r="I96" s="59"/>
      <c r="J96" s="59"/>
      <c r="K96" s="59"/>
      <c r="L96" s="59"/>
      <c r="M96" s="60">
        <v>4471.42</v>
      </c>
    </row>
    <row r="97" spans="1:13" ht="36" x14ac:dyDescent="0.2">
      <c r="A97" s="61" t="s">
        <v>235</v>
      </c>
      <c r="B97" s="66" t="s">
        <v>236</v>
      </c>
      <c r="C97" s="88" t="s">
        <v>237</v>
      </c>
      <c r="D97" s="66" t="s">
        <v>13</v>
      </c>
      <c r="E97" s="62" t="s">
        <v>73</v>
      </c>
      <c r="F97" s="63">
        <v>2</v>
      </c>
      <c r="G97" s="63">
        <v>23.1</v>
      </c>
      <c r="H97" s="63">
        <v>556.41999999999996</v>
      </c>
      <c r="I97" s="63">
        <v>0</v>
      </c>
      <c r="J97" s="63">
        <v>0</v>
      </c>
      <c r="K97" s="63">
        <v>117.87</v>
      </c>
      <c r="L97" s="63">
        <v>697.39</v>
      </c>
      <c r="M97" s="63">
        <v>1394.78</v>
      </c>
    </row>
    <row r="98" spans="1:13" ht="24" x14ac:dyDescent="0.2">
      <c r="A98" s="61" t="s">
        <v>238</v>
      </c>
      <c r="B98" s="66" t="s">
        <v>239</v>
      </c>
      <c r="C98" s="88" t="s">
        <v>240</v>
      </c>
      <c r="D98" s="66" t="s">
        <v>13</v>
      </c>
      <c r="E98" s="62" t="s">
        <v>73</v>
      </c>
      <c r="F98" s="63">
        <v>2</v>
      </c>
      <c r="G98" s="63">
        <v>11.14</v>
      </c>
      <c r="H98" s="63">
        <v>216.95</v>
      </c>
      <c r="I98" s="63">
        <v>0</v>
      </c>
      <c r="J98" s="63">
        <v>0</v>
      </c>
      <c r="K98" s="63">
        <v>46.39</v>
      </c>
      <c r="L98" s="63">
        <v>274.48</v>
      </c>
      <c r="M98" s="63">
        <v>548.96</v>
      </c>
    </row>
    <row r="99" spans="1:13" ht="60" x14ac:dyDescent="0.2">
      <c r="A99" s="61" t="s">
        <v>241</v>
      </c>
      <c r="B99" s="66" t="s">
        <v>242</v>
      </c>
      <c r="C99" s="88" t="s">
        <v>243</v>
      </c>
      <c r="D99" s="66" t="s">
        <v>1666</v>
      </c>
      <c r="E99" s="62" t="s">
        <v>73</v>
      </c>
      <c r="F99" s="63">
        <v>4</v>
      </c>
      <c r="G99" s="63">
        <v>27.02</v>
      </c>
      <c r="H99" s="63">
        <v>298.10000000000002</v>
      </c>
      <c r="I99" s="63">
        <v>0</v>
      </c>
      <c r="J99" s="63">
        <v>200</v>
      </c>
      <c r="K99" s="63">
        <v>106.8</v>
      </c>
      <c r="L99" s="63">
        <v>631.91999999999996</v>
      </c>
      <c r="M99" s="63">
        <v>2527.6799999999998</v>
      </c>
    </row>
    <row r="100" spans="1:13" x14ac:dyDescent="0.2">
      <c r="A100" s="58" t="s">
        <v>244</v>
      </c>
      <c r="B100" s="67"/>
      <c r="C100" s="87" t="s">
        <v>245</v>
      </c>
      <c r="D100" s="67" t="s">
        <v>1631</v>
      </c>
      <c r="E100" s="69" t="s">
        <v>1631</v>
      </c>
      <c r="F100" s="59"/>
      <c r="G100" s="59"/>
      <c r="H100" s="59"/>
      <c r="I100" s="59"/>
      <c r="J100" s="59"/>
      <c r="K100" s="59"/>
      <c r="L100" s="59"/>
      <c r="M100" s="60">
        <v>17976.509999999998</v>
      </c>
    </row>
    <row r="101" spans="1:13" ht="24" x14ac:dyDescent="0.2">
      <c r="A101" s="61" t="s">
        <v>246</v>
      </c>
      <c r="B101" s="66" t="s">
        <v>247</v>
      </c>
      <c r="C101" s="88" t="s">
        <v>248</v>
      </c>
      <c r="D101" s="66" t="s">
        <v>13</v>
      </c>
      <c r="E101" s="62" t="s">
        <v>65</v>
      </c>
      <c r="F101" s="63">
        <v>37.67</v>
      </c>
      <c r="G101" s="63">
        <v>8.81</v>
      </c>
      <c r="H101" s="63">
        <v>104.03</v>
      </c>
      <c r="I101" s="63">
        <v>0</v>
      </c>
      <c r="J101" s="63">
        <v>0</v>
      </c>
      <c r="K101" s="63">
        <v>22.95</v>
      </c>
      <c r="L101" s="63">
        <v>135.79</v>
      </c>
      <c r="M101" s="63">
        <v>5115.2</v>
      </c>
    </row>
    <row r="102" spans="1:13" ht="36" x14ac:dyDescent="0.2">
      <c r="A102" s="61" t="s">
        <v>249</v>
      </c>
      <c r="B102" s="66" t="s">
        <v>250</v>
      </c>
      <c r="C102" s="88" t="s">
        <v>251</v>
      </c>
      <c r="D102" s="66" t="s">
        <v>13</v>
      </c>
      <c r="E102" s="62" t="s">
        <v>51</v>
      </c>
      <c r="F102" s="63">
        <v>124.55</v>
      </c>
      <c r="G102" s="63">
        <v>11.24</v>
      </c>
      <c r="H102" s="63">
        <v>68.12</v>
      </c>
      <c r="I102" s="63">
        <v>0.04</v>
      </c>
      <c r="J102" s="63">
        <v>0.06</v>
      </c>
      <c r="K102" s="63">
        <v>16.16</v>
      </c>
      <c r="L102" s="63">
        <v>95.62</v>
      </c>
      <c r="M102" s="63">
        <v>11909.47</v>
      </c>
    </row>
    <row r="103" spans="1:13" ht="36" x14ac:dyDescent="0.2">
      <c r="A103" s="61" t="s">
        <v>252</v>
      </c>
      <c r="B103" s="66" t="s">
        <v>253</v>
      </c>
      <c r="C103" s="88" t="s">
        <v>254</v>
      </c>
      <c r="D103" s="66" t="s">
        <v>13</v>
      </c>
      <c r="E103" s="62" t="s">
        <v>51</v>
      </c>
      <c r="F103" s="63">
        <v>5.61</v>
      </c>
      <c r="G103" s="63">
        <v>20.99</v>
      </c>
      <c r="H103" s="63">
        <v>120.01</v>
      </c>
      <c r="I103" s="63">
        <v>0</v>
      </c>
      <c r="J103" s="63">
        <v>0</v>
      </c>
      <c r="K103" s="63">
        <v>28.67</v>
      </c>
      <c r="L103" s="63">
        <v>169.67</v>
      </c>
      <c r="M103" s="63">
        <v>951.84</v>
      </c>
    </row>
    <row r="104" spans="1:13" x14ac:dyDescent="0.2">
      <c r="A104" s="58" t="s">
        <v>255</v>
      </c>
      <c r="B104" s="67"/>
      <c r="C104" s="87" t="s">
        <v>256</v>
      </c>
      <c r="D104" s="67" t="s">
        <v>1631</v>
      </c>
      <c r="E104" s="69" t="s">
        <v>1631</v>
      </c>
      <c r="F104" s="59"/>
      <c r="G104" s="59"/>
      <c r="H104" s="59"/>
      <c r="I104" s="59"/>
      <c r="J104" s="59"/>
      <c r="K104" s="59"/>
      <c r="L104" s="59"/>
      <c r="M104" s="60">
        <v>14214.51</v>
      </c>
    </row>
    <row r="105" spans="1:13" x14ac:dyDescent="0.2">
      <c r="A105" s="61" t="s">
        <v>257</v>
      </c>
      <c r="B105" s="66" t="s">
        <v>258</v>
      </c>
      <c r="C105" s="88" t="s">
        <v>259</v>
      </c>
      <c r="D105" s="66" t="s">
        <v>22</v>
      </c>
      <c r="E105" s="62" t="s">
        <v>51</v>
      </c>
      <c r="F105" s="63">
        <v>713.33</v>
      </c>
      <c r="G105" s="63">
        <v>2.81</v>
      </c>
      <c r="H105" s="63">
        <v>0</v>
      </c>
      <c r="I105" s="63">
        <v>0</v>
      </c>
      <c r="J105" s="63">
        <v>0</v>
      </c>
      <c r="K105" s="63">
        <v>0.56999999999999995</v>
      </c>
      <c r="L105" s="63">
        <v>3.38</v>
      </c>
      <c r="M105" s="63">
        <v>2411.0500000000002</v>
      </c>
    </row>
    <row r="106" spans="1:13" ht="24" x14ac:dyDescent="0.2">
      <c r="A106" s="61" t="s">
        <v>260</v>
      </c>
      <c r="B106" s="66" t="s">
        <v>261</v>
      </c>
      <c r="C106" s="88" t="s">
        <v>262</v>
      </c>
      <c r="D106" s="66" t="s">
        <v>13</v>
      </c>
      <c r="E106" s="62" t="s">
        <v>51</v>
      </c>
      <c r="F106" s="63">
        <v>265.39</v>
      </c>
      <c r="G106" s="63">
        <v>6.75</v>
      </c>
      <c r="H106" s="63">
        <v>4.03</v>
      </c>
      <c r="I106" s="63">
        <v>0</v>
      </c>
      <c r="J106" s="63">
        <v>0</v>
      </c>
      <c r="K106" s="63">
        <v>2.19</v>
      </c>
      <c r="L106" s="63">
        <v>12.97</v>
      </c>
      <c r="M106" s="63">
        <v>3442.1</v>
      </c>
    </row>
    <row r="107" spans="1:13" ht="24" x14ac:dyDescent="0.2">
      <c r="A107" s="61" t="s">
        <v>263</v>
      </c>
      <c r="B107" s="66" t="s">
        <v>264</v>
      </c>
      <c r="C107" s="88" t="s">
        <v>265</v>
      </c>
      <c r="D107" s="66" t="s">
        <v>13</v>
      </c>
      <c r="E107" s="62" t="s">
        <v>51</v>
      </c>
      <c r="F107" s="63">
        <v>764.73</v>
      </c>
      <c r="G107" s="63">
        <v>3.5</v>
      </c>
      <c r="H107" s="63">
        <v>3.33</v>
      </c>
      <c r="I107" s="63">
        <v>0</v>
      </c>
      <c r="J107" s="63">
        <v>0</v>
      </c>
      <c r="K107" s="63">
        <v>1.38</v>
      </c>
      <c r="L107" s="63">
        <v>8.2100000000000009</v>
      </c>
      <c r="M107" s="63">
        <v>6278.43</v>
      </c>
    </row>
    <row r="108" spans="1:13" ht="24" x14ac:dyDescent="0.2">
      <c r="A108" s="61" t="s">
        <v>266</v>
      </c>
      <c r="B108" s="66" t="s">
        <v>267</v>
      </c>
      <c r="C108" s="88" t="s">
        <v>268</v>
      </c>
      <c r="D108" s="66" t="s">
        <v>13</v>
      </c>
      <c r="E108" s="62" t="s">
        <v>51</v>
      </c>
      <c r="F108" s="63">
        <v>147</v>
      </c>
      <c r="G108" s="63">
        <v>4.5599999999999996</v>
      </c>
      <c r="H108" s="63">
        <v>3.33</v>
      </c>
      <c r="I108" s="63">
        <v>0</v>
      </c>
      <c r="J108" s="63">
        <v>0</v>
      </c>
      <c r="K108" s="63">
        <v>1.6</v>
      </c>
      <c r="L108" s="63">
        <v>9.49</v>
      </c>
      <c r="M108" s="63">
        <v>1395.03</v>
      </c>
    </row>
    <row r="109" spans="1:13" ht="24" x14ac:dyDescent="0.2">
      <c r="A109" s="61" t="s">
        <v>269</v>
      </c>
      <c r="B109" s="66" t="s">
        <v>270</v>
      </c>
      <c r="C109" s="88" t="s">
        <v>271</v>
      </c>
      <c r="D109" s="66" t="s">
        <v>13</v>
      </c>
      <c r="E109" s="62" t="s">
        <v>51</v>
      </c>
      <c r="F109" s="63">
        <v>46.35</v>
      </c>
      <c r="G109" s="63">
        <v>0.72</v>
      </c>
      <c r="H109" s="63">
        <v>0.83</v>
      </c>
      <c r="I109" s="63">
        <v>0</v>
      </c>
      <c r="J109" s="63">
        <v>0</v>
      </c>
      <c r="K109" s="63">
        <v>0.31</v>
      </c>
      <c r="L109" s="63">
        <v>1.86</v>
      </c>
      <c r="M109" s="63">
        <v>86.21</v>
      </c>
    </row>
    <row r="110" spans="1:13" ht="24" x14ac:dyDescent="0.2">
      <c r="A110" s="61" t="s">
        <v>272</v>
      </c>
      <c r="B110" s="66" t="s">
        <v>273</v>
      </c>
      <c r="C110" s="88" t="s">
        <v>274</v>
      </c>
      <c r="D110" s="66" t="s">
        <v>13</v>
      </c>
      <c r="E110" s="62" t="s">
        <v>51</v>
      </c>
      <c r="F110" s="63">
        <v>55.1</v>
      </c>
      <c r="G110" s="63">
        <v>5.3</v>
      </c>
      <c r="H110" s="63">
        <v>3.78</v>
      </c>
      <c r="I110" s="63">
        <v>0</v>
      </c>
      <c r="J110" s="63">
        <v>0</v>
      </c>
      <c r="K110" s="63">
        <v>1.84</v>
      </c>
      <c r="L110" s="63">
        <v>10.92</v>
      </c>
      <c r="M110" s="63">
        <v>601.69000000000005</v>
      </c>
    </row>
    <row r="111" spans="1:13" x14ac:dyDescent="0.2">
      <c r="A111" s="58" t="s">
        <v>275</v>
      </c>
      <c r="B111" s="67"/>
      <c r="C111" s="87" t="s">
        <v>276</v>
      </c>
      <c r="D111" s="67" t="s">
        <v>1631</v>
      </c>
      <c r="E111" s="69" t="s">
        <v>1631</v>
      </c>
      <c r="F111" s="59"/>
      <c r="G111" s="59"/>
      <c r="H111" s="59"/>
      <c r="I111" s="59"/>
      <c r="J111" s="59"/>
      <c r="K111" s="59"/>
      <c r="L111" s="59"/>
      <c r="M111" s="60">
        <f>M112+M119+M121</f>
        <v>184990.47</v>
      </c>
    </row>
    <row r="112" spans="1:13" x14ac:dyDescent="0.2">
      <c r="A112" s="58" t="s">
        <v>277</v>
      </c>
      <c r="B112" s="67"/>
      <c r="C112" s="87" t="s">
        <v>278</v>
      </c>
      <c r="D112" s="67" t="s">
        <v>1631</v>
      </c>
      <c r="E112" s="69" t="s">
        <v>1631</v>
      </c>
      <c r="F112" s="59"/>
      <c r="G112" s="59"/>
      <c r="H112" s="59"/>
      <c r="I112" s="59"/>
      <c r="J112" s="59"/>
      <c r="K112" s="59"/>
      <c r="L112" s="59"/>
      <c r="M112" s="60">
        <v>90919.99</v>
      </c>
    </row>
    <row r="113" spans="1:13" ht="36" x14ac:dyDescent="0.2">
      <c r="A113" s="61" t="s">
        <v>279</v>
      </c>
      <c r="B113" s="66" t="s">
        <v>280</v>
      </c>
      <c r="C113" s="94" t="s">
        <v>281</v>
      </c>
      <c r="D113" s="66" t="s">
        <v>13</v>
      </c>
      <c r="E113" s="62" t="s">
        <v>73</v>
      </c>
      <c r="F113" s="63">
        <v>2</v>
      </c>
      <c r="G113" s="63">
        <v>11.74</v>
      </c>
      <c r="H113" s="63">
        <v>528.94000000000005</v>
      </c>
      <c r="I113" s="63">
        <v>0</v>
      </c>
      <c r="J113" s="63">
        <v>0</v>
      </c>
      <c r="K113" s="63">
        <v>60.01</v>
      </c>
      <c r="L113" s="63">
        <v>600.69000000000005</v>
      </c>
      <c r="M113" s="63">
        <v>1201.3800000000001</v>
      </c>
    </row>
    <row r="114" spans="1:13" ht="36" x14ac:dyDescent="0.2">
      <c r="A114" s="61" t="s">
        <v>282</v>
      </c>
      <c r="B114" s="66" t="s">
        <v>283</v>
      </c>
      <c r="C114" s="88" t="s">
        <v>284</v>
      </c>
      <c r="D114" s="66" t="s">
        <v>13</v>
      </c>
      <c r="E114" s="62" t="s">
        <v>73</v>
      </c>
      <c r="F114" s="63">
        <v>2</v>
      </c>
      <c r="G114" s="63">
        <v>11.74</v>
      </c>
      <c r="H114" s="63">
        <v>155.04</v>
      </c>
      <c r="I114" s="63">
        <v>0</v>
      </c>
      <c r="J114" s="63">
        <v>0</v>
      </c>
      <c r="K114" s="63">
        <v>18.510000000000002</v>
      </c>
      <c r="L114" s="63">
        <v>185.29</v>
      </c>
      <c r="M114" s="63">
        <v>370.58</v>
      </c>
    </row>
    <row r="115" spans="1:13" ht="48" x14ac:dyDescent="0.2">
      <c r="A115" s="61" t="s">
        <v>285</v>
      </c>
      <c r="B115" s="66" t="s">
        <v>286</v>
      </c>
      <c r="C115" s="88" t="s">
        <v>1646</v>
      </c>
      <c r="D115" s="66" t="s">
        <v>1666</v>
      </c>
      <c r="E115" s="62" t="s">
        <v>73</v>
      </c>
      <c r="F115" s="63">
        <v>1</v>
      </c>
      <c r="G115" s="63">
        <v>1452.53</v>
      </c>
      <c r="H115" s="63">
        <v>3252.14</v>
      </c>
      <c r="I115" s="63">
        <v>16887.22</v>
      </c>
      <c r="J115" s="63">
        <v>0</v>
      </c>
      <c r="K115" s="63">
        <v>2396.69</v>
      </c>
      <c r="L115" s="63">
        <v>23988.58</v>
      </c>
      <c r="M115" s="63">
        <v>23988.58</v>
      </c>
    </row>
    <row r="116" spans="1:13" ht="27" x14ac:dyDescent="0.2">
      <c r="A116" s="61" t="s">
        <v>287</v>
      </c>
      <c r="B116" s="66" t="s">
        <v>288</v>
      </c>
      <c r="C116" s="88" t="s">
        <v>289</v>
      </c>
      <c r="D116" s="66" t="s">
        <v>1666</v>
      </c>
      <c r="E116" s="62" t="s">
        <v>1663</v>
      </c>
      <c r="F116" s="63">
        <v>94.43</v>
      </c>
      <c r="G116" s="63">
        <v>8.9700000000000006</v>
      </c>
      <c r="H116" s="63">
        <v>98.86</v>
      </c>
      <c r="I116" s="63">
        <v>0</v>
      </c>
      <c r="J116" s="63">
        <v>0</v>
      </c>
      <c r="K116" s="63">
        <v>21.93</v>
      </c>
      <c r="L116" s="63">
        <v>129.76</v>
      </c>
      <c r="M116" s="63">
        <v>12253.23</v>
      </c>
    </row>
    <row r="117" spans="1:13" ht="36" x14ac:dyDescent="0.2">
      <c r="A117" s="61" t="s">
        <v>291</v>
      </c>
      <c r="B117" s="66" t="s">
        <v>292</v>
      </c>
      <c r="C117" s="88" t="s">
        <v>293</v>
      </c>
      <c r="D117" s="66" t="s">
        <v>13</v>
      </c>
      <c r="E117" s="62" t="s">
        <v>51</v>
      </c>
      <c r="F117" s="63">
        <v>9.7200000000000006</v>
      </c>
      <c r="G117" s="63">
        <v>110.09</v>
      </c>
      <c r="H117" s="63">
        <v>888.41</v>
      </c>
      <c r="I117" s="63">
        <v>0</v>
      </c>
      <c r="J117" s="63">
        <v>0</v>
      </c>
      <c r="K117" s="63">
        <v>110.83</v>
      </c>
      <c r="L117" s="63">
        <v>1109.33</v>
      </c>
      <c r="M117" s="63">
        <v>10782.68</v>
      </c>
    </row>
    <row r="118" spans="1:13" ht="36" x14ac:dyDescent="0.2">
      <c r="A118" s="61" t="s">
        <v>294</v>
      </c>
      <c r="B118" s="66" t="s">
        <v>295</v>
      </c>
      <c r="C118" s="88" t="s">
        <v>1647</v>
      </c>
      <c r="D118" s="66" t="s">
        <v>1666</v>
      </c>
      <c r="E118" s="62" t="s">
        <v>73</v>
      </c>
      <c r="F118" s="63">
        <v>1</v>
      </c>
      <c r="G118" s="63">
        <v>0</v>
      </c>
      <c r="H118" s="63">
        <v>0</v>
      </c>
      <c r="I118" s="63">
        <v>38095</v>
      </c>
      <c r="J118" s="63">
        <v>0</v>
      </c>
      <c r="K118" s="63">
        <v>4228.54</v>
      </c>
      <c r="L118" s="63">
        <v>42323.54</v>
      </c>
      <c r="M118" s="63">
        <v>42323.54</v>
      </c>
    </row>
    <row r="119" spans="1:13" x14ac:dyDescent="0.2">
      <c r="A119" s="58" t="s">
        <v>296</v>
      </c>
      <c r="B119" s="67"/>
      <c r="C119" s="87" t="s">
        <v>297</v>
      </c>
      <c r="D119" s="67" t="s">
        <v>1631</v>
      </c>
      <c r="E119" s="69" t="s">
        <v>1631</v>
      </c>
      <c r="F119" s="59"/>
      <c r="G119" s="59"/>
      <c r="H119" s="59"/>
      <c r="I119" s="59"/>
      <c r="J119" s="59"/>
      <c r="K119" s="59"/>
      <c r="L119" s="59"/>
      <c r="M119" s="60">
        <f>M120</f>
        <v>63509.17</v>
      </c>
    </row>
    <row r="120" spans="1:13" ht="60" x14ac:dyDescent="0.2">
      <c r="A120" s="61" t="s">
        <v>298</v>
      </c>
      <c r="B120" s="66" t="s">
        <v>299</v>
      </c>
      <c r="C120" s="88" t="s">
        <v>1648</v>
      </c>
      <c r="D120" s="66" t="s">
        <v>1666</v>
      </c>
      <c r="E120" s="62" t="s">
        <v>73</v>
      </c>
      <c r="F120" s="63">
        <v>1</v>
      </c>
      <c r="G120" s="63">
        <v>0</v>
      </c>
      <c r="H120" s="63">
        <v>0</v>
      </c>
      <c r="I120" s="63">
        <f>COMPOSICOES!F864</f>
        <v>57163.97</v>
      </c>
      <c r="J120" s="63">
        <v>0</v>
      </c>
      <c r="K120" s="63">
        <f>L120-I120</f>
        <v>6345.1999999999971</v>
      </c>
      <c r="L120" s="63">
        <f>'PLANILHA ORCAMENTARIA'!H120</f>
        <v>63509.17</v>
      </c>
      <c r="M120" s="63">
        <f>L120</f>
        <v>63509.17</v>
      </c>
    </row>
    <row r="121" spans="1:13" x14ac:dyDescent="0.2">
      <c r="A121" s="58" t="s">
        <v>300</v>
      </c>
      <c r="B121" s="67"/>
      <c r="C121" s="87" t="s">
        <v>301</v>
      </c>
      <c r="D121" s="67" t="s">
        <v>1631</v>
      </c>
      <c r="E121" s="69" t="s">
        <v>1631</v>
      </c>
      <c r="F121" s="59"/>
      <c r="G121" s="59"/>
      <c r="H121" s="59"/>
      <c r="I121" s="59"/>
      <c r="J121" s="59"/>
      <c r="K121" s="59"/>
      <c r="L121" s="59"/>
      <c r="M121" s="60">
        <v>30561.31</v>
      </c>
    </row>
    <row r="122" spans="1:13" ht="24" x14ac:dyDescent="0.2">
      <c r="A122" s="61" t="s">
        <v>302</v>
      </c>
      <c r="B122" s="66" t="s">
        <v>303</v>
      </c>
      <c r="C122" s="88" t="s">
        <v>304</v>
      </c>
      <c r="D122" s="66" t="s">
        <v>158</v>
      </c>
      <c r="E122" s="62" t="s">
        <v>73</v>
      </c>
      <c r="F122" s="63">
        <v>1</v>
      </c>
      <c r="G122" s="63">
        <v>43.6</v>
      </c>
      <c r="H122" s="63">
        <v>4516.99</v>
      </c>
      <c r="I122" s="63">
        <v>0</v>
      </c>
      <c r="J122" s="63">
        <v>0</v>
      </c>
      <c r="K122" s="63">
        <v>506.22</v>
      </c>
      <c r="L122" s="63">
        <v>5066.8100000000004</v>
      </c>
      <c r="M122" s="63">
        <v>5066.8100000000004</v>
      </c>
    </row>
    <row r="123" spans="1:13" ht="27" x14ac:dyDescent="0.2">
      <c r="A123" s="61" t="s">
        <v>305</v>
      </c>
      <c r="B123" s="66" t="s">
        <v>306</v>
      </c>
      <c r="C123" s="88" t="s">
        <v>1649</v>
      </c>
      <c r="D123" s="66" t="s">
        <v>1666</v>
      </c>
      <c r="E123" s="62" t="s">
        <v>73</v>
      </c>
      <c r="F123" s="63">
        <v>1</v>
      </c>
      <c r="G123" s="63">
        <v>32.15</v>
      </c>
      <c r="H123" s="63">
        <v>0</v>
      </c>
      <c r="I123" s="63">
        <v>1742.61</v>
      </c>
      <c r="J123" s="63">
        <v>0</v>
      </c>
      <c r="K123" s="63">
        <v>196.99</v>
      </c>
      <c r="L123" s="63">
        <v>1971.75</v>
      </c>
      <c r="M123" s="63">
        <v>1971.75</v>
      </c>
    </row>
    <row r="124" spans="1:13" ht="48" x14ac:dyDescent="0.2">
      <c r="A124" s="61" t="s">
        <v>307</v>
      </c>
      <c r="B124" s="66" t="s">
        <v>308</v>
      </c>
      <c r="C124" s="88" t="s">
        <v>1650</v>
      </c>
      <c r="D124" s="66" t="s">
        <v>22</v>
      </c>
      <c r="E124" s="62" t="s">
        <v>73</v>
      </c>
      <c r="F124" s="63">
        <v>21</v>
      </c>
      <c r="G124" s="63">
        <v>178.31</v>
      </c>
      <c r="H124" s="63">
        <v>306.49</v>
      </c>
      <c r="I124" s="63">
        <v>0</v>
      </c>
      <c r="J124" s="63">
        <v>0</v>
      </c>
      <c r="K124" s="63">
        <v>53.81</v>
      </c>
      <c r="L124" s="63">
        <v>538.61</v>
      </c>
      <c r="M124" s="63">
        <v>11310.81</v>
      </c>
    </row>
    <row r="125" spans="1:13" ht="27" x14ac:dyDescent="0.2">
      <c r="A125" s="64" t="s">
        <v>309</v>
      </c>
      <c r="B125" s="66" t="s">
        <v>310</v>
      </c>
      <c r="C125" s="88" t="s">
        <v>311</v>
      </c>
      <c r="D125" s="66" t="s">
        <v>1666</v>
      </c>
      <c r="E125" s="62" t="s">
        <v>73</v>
      </c>
      <c r="F125" s="65">
        <v>2</v>
      </c>
      <c r="G125" s="65">
        <v>76.930000000000007</v>
      </c>
      <c r="H125" s="65">
        <v>942.64</v>
      </c>
      <c r="I125" s="65">
        <v>0</v>
      </c>
      <c r="J125" s="65">
        <v>0</v>
      </c>
      <c r="K125" s="65">
        <v>113.17</v>
      </c>
      <c r="L125" s="65">
        <v>1132.74</v>
      </c>
      <c r="M125" s="65">
        <v>2265.48</v>
      </c>
    </row>
    <row r="126" spans="1:13" ht="36" x14ac:dyDescent="0.2">
      <c r="A126" s="61" t="s">
        <v>312</v>
      </c>
      <c r="B126" s="66" t="s">
        <v>313</v>
      </c>
      <c r="C126" s="88" t="s">
        <v>1651</v>
      </c>
      <c r="D126" s="66" t="s">
        <v>13</v>
      </c>
      <c r="E126" s="62" t="s">
        <v>73</v>
      </c>
      <c r="F126" s="63">
        <v>1</v>
      </c>
      <c r="G126" s="63">
        <v>103.49</v>
      </c>
      <c r="H126" s="63">
        <v>283.98</v>
      </c>
      <c r="I126" s="63">
        <v>0</v>
      </c>
      <c r="J126" s="63">
        <v>0</v>
      </c>
      <c r="K126" s="63">
        <v>78.81</v>
      </c>
      <c r="L126" s="63">
        <v>466.28</v>
      </c>
      <c r="M126" s="63">
        <v>466.28</v>
      </c>
    </row>
    <row r="127" spans="1:13" ht="24" x14ac:dyDescent="0.2">
      <c r="A127" s="61" t="s">
        <v>314</v>
      </c>
      <c r="B127" s="66" t="s">
        <v>315</v>
      </c>
      <c r="C127" s="88" t="s">
        <v>1652</v>
      </c>
      <c r="D127" s="66" t="s">
        <v>22</v>
      </c>
      <c r="E127" s="62" t="s">
        <v>65</v>
      </c>
      <c r="F127" s="63">
        <v>5</v>
      </c>
      <c r="G127" s="63">
        <v>14.44</v>
      </c>
      <c r="H127" s="63">
        <v>61.68</v>
      </c>
      <c r="I127" s="63">
        <v>0</v>
      </c>
      <c r="J127" s="63">
        <v>0</v>
      </c>
      <c r="K127" s="63">
        <v>15.48</v>
      </c>
      <c r="L127" s="63">
        <v>91.6</v>
      </c>
      <c r="M127" s="63">
        <v>458</v>
      </c>
    </row>
    <row r="128" spans="1:13" ht="27" x14ac:dyDescent="0.2">
      <c r="A128" s="64" t="s">
        <v>316</v>
      </c>
      <c r="B128" s="66" t="s">
        <v>317</v>
      </c>
      <c r="C128" s="88" t="s">
        <v>1653</v>
      </c>
      <c r="D128" s="66" t="s">
        <v>1666</v>
      </c>
      <c r="E128" s="62" t="s">
        <v>73</v>
      </c>
      <c r="F128" s="65">
        <v>1</v>
      </c>
      <c r="G128" s="65">
        <v>253.4</v>
      </c>
      <c r="H128" s="65">
        <v>964.05</v>
      </c>
      <c r="I128" s="65">
        <v>0</v>
      </c>
      <c r="J128" s="65">
        <v>0</v>
      </c>
      <c r="K128" s="65">
        <v>247.62</v>
      </c>
      <c r="L128" s="65">
        <v>1465.07</v>
      </c>
      <c r="M128" s="65">
        <v>1465.07</v>
      </c>
    </row>
    <row r="129" spans="1:13" ht="27" x14ac:dyDescent="0.2">
      <c r="A129" s="64" t="s">
        <v>318</v>
      </c>
      <c r="B129" s="66" t="s">
        <v>319</v>
      </c>
      <c r="C129" s="88" t="s">
        <v>1654</v>
      </c>
      <c r="D129" s="66" t="s">
        <v>1666</v>
      </c>
      <c r="E129" s="62" t="s">
        <v>73</v>
      </c>
      <c r="F129" s="65">
        <v>2</v>
      </c>
      <c r="G129" s="65">
        <v>9</v>
      </c>
      <c r="H129" s="65">
        <v>0</v>
      </c>
      <c r="I129" s="65">
        <v>2048.81</v>
      </c>
      <c r="J129" s="65">
        <v>0</v>
      </c>
      <c r="K129" s="65">
        <v>228.41</v>
      </c>
      <c r="L129" s="65">
        <v>2286.2199999999998</v>
      </c>
      <c r="M129" s="65">
        <v>4572.4399999999996</v>
      </c>
    </row>
    <row r="130" spans="1:13" ht="27" x14ac:dyDescent="0.2">
      <c r="A130" s="61" t="s">
        <v>320</v>
      </c>
      <c r="B130" s="66" t="s">
        <v>321</v>
      </c>
      <c r="C130" s="88" t="s">
        <v>322</v>
      </c>
      <c r="D130" s="66" t="s">
        <v>1666</v>
      </c>
      <c r="E130" s="62" t="s">
        <v>73</v>
      </c>
      <c r="F130" s="63">
        <v>1</v>
      </c>
      <c r="G130" s="63">
        <v>428.59</v>
      </c>
      <c r="H130" s="63">
        <v>2029.17</v>
      </c>
      <c r="I130" s="63">
        <v>22.44</v>
      </c>
      <c r="J130" s="63">
        <v>0</v>
      </c>
      <c r="K130" s="63">
        <v>504.47</v>
      </c>
      <c r="L130" s="63">
        <v>2984.67</v>
      </c>
      <c r="M130" s="63">
        <v>2984.67</v>
      </c>
    </row>
    <row r="131" spans="1:13" x14ac:dyDescent="0.2">
      <c r="A131" s="58" t="s">
        <v>323</v>
      </c>
      <c r="B131" s="67"/>
      <c r="C131" s="87" t="s">
        <v>324</v>
      </c>
      <c r="D131" s="67" t="s">
        <v>1631</v>
      </c>
      <c r="E131" s="69" t="s">
        <v>1631</v>
      </c>
      <c r="F131" s="59"/>
      <c r="G131" s="59"/>
      <c r="H131" s="59"/>
      <c r="I131" s="59"/>
      <c r="J131" s="59"/>
      <c r="K131" s="59"/>
      <c r="L131" s="59"/>
      <c r="M131" s="60">
        <f>SUM(M132:M141)</f>
        <v>32292.649999999998</v>
      </c>
    </row>
    <row r="132" spans="1:13" ht="36" x14ac:dyDescent="0.2">
      <c r="A132" s="61" t="s">
        <v>325</v>
      </c>
      <c r="B132" s="66" t="s">
        <v>326</v>
      </c>
      <c r="C132" s="88" t="s">
        <v>1655</v>
      </c>
      <c r="D132" s="66" t="s">
        <v>1666</v>
      </c>
      <c r="E132" s="62" t="s">
        <v>73</v>
      </c>
      <c r="F132" s="63">
        <v>1</v>
      </c>
      <c r="G132" s="63">
        <v>0</v>
      </c>
      <c r="H132" s="63">
        <v>0</v>
      </c>
      <c r="I132" s="63">
        <v>0</v>
      </c>
      <c r="J132" s="63">
        <v>5100</v>
      </c>
      <c r="K132" s="63">
        <v>1037.3399999999999</v>
      </c>
      <c r="L132" s="63">
        <v>6137.34</v>
      </c>
      <c r="M132" s="63">
        <v>6137.34</v>
      </c>
    </row>
    <row r="133" spans="1:13" x14ac:dyDescent="0.2">
      <c r="A133" s="61" t="s">
        <v>327</v>
      </c>
      <c r="B133" s="66" t="s">
        <v>328</v>
      </c>
      <c r="C133" s="88" t="s">
        <v>329</v>
      </c>
      <c r="D133" s="66" t="s">
        <v>13</v>
      </c>
      <c r="E133" s="62" t="s">
        <v>73</v>
      </c>
      <c r="F133" s="63">
        <v>1</v>
      </c>
      <c r="G133" s="63">
        <v>0</v>
      </c>
      <c r="H133" s="63">
        <v>1815.61</v>
      </c>
      <c r="I133" s="63">
        <v>0</v>
      </c>
      <c r="J133" s="63">
        <v>0</v>
      </c>
      <c r="K133" s="63">
        <v>369.29</v>
      </c>
      <c r="L133" s="63">
        <v>2184.9</v>
      </c>
      <c r="M133" s="63">
        <v>2184.9</v>
      </c>
    </row>
    <row r="134" spans="1:13" ht="24" x14ac:dyDescent="0.2">
      <c r="A134" s="61" t="s">
        <v>330</v>
      </c>
      <c r="B134" s="66" t="s">
        <v>331</v>
      </c>
      <c r="C134" s="88" t="s">
        <v>1656</v>
      </c>
      <c r="D134" s="66" t="s">
        <v>158</v>
      </c>
      <c r="E134" s="62" t="s">
        <v>73</v>
      </c>
      <c r="F134" s="63">
        <v>12</v>
      </c>
      <c r="G134" s="63">
        <v>0</v>
      </c>
      <c r="H134" s="63">
        <v>38.369999999999997</v>
      </c>
      <c r="I134" s="63">
        <v>0</v>
      </c>
      <c r="J134" s="63">
        <v>0</v>
      </c>
      <c r="K134" s="63">
        <v>7.8</v>
      </c>
      <c r="L134" s="63">
        <v>46.17</v>
      </c>
      <c r="M134" s="63">
        <v>554.04</v>
      </c>
    </row>
    <row r="135" spans="1:13" ht="36" x14ac:dyDescent="0.2">
      <c r="A135" s="61" t="s">
        <v>332</v>
      </c>
      <c r="B135" s="66" t="s">
        <v>333</v>
      </c>
      <c r="C135" s="88" t="s">
        <v>1657</v>
      </c>
      <c r="D135" s="66" t="s">
        <v>1666</v>
      </c>
      <c r="E135" s="62" t="s">
        <v>73</v>
      </c>
      <c r="F135" s="63">
        <v>120</v>
      </c>
      <c r="G135" s="63">
        <v>11.26</v>
      </c>
      <c r="H135" s="63">
        <v>0</v>
      </c>
      <c r="I135" s="63">
        <v>0</v>
      </c>
      <c r="J135" s="63">
        <v>9.9</v>
      </c>
      <c r="K135" s="63">
        <f>L135-G135-J135</f>
        <v>4.3000000000000007</v>
      </c>
      <c r="L135" s="63">
        <v>25.46</v>
      </c>
      <c r="M135" s="63">
        <f>'PLANILHA ORCAMENTARIA'!H135</f>
        <v>3055.67</v>
      </c>
    </row>
    <row r="136" spans="1:13" ht="27" x14ac:dyDescent="0.2">
      <c r="A136" s="64" t="s">
        <v>334</v>
      </c>
      <c r="B136" s="66" t="s">
        <v>335</v>
      </c>
      <c r="C136" s="88" t="s">
        <v>1658</v>
      </c>
      <c r="D136" s="66" t="s">
        <v>1666</v>
      </c>
      <c r="E136" s="62" t="s">
        <v>73</v>
      </c>
      <c r="F136" s="65">
        <v>1</v>
      </c>
      <c r="G136" s="65">
        <v>166.77</v>
      </c>
      <c r="H136" s="65">
        <v>374.42</v>
      </c>
      <c r="I136" s="65">
        <v>0</v>
      </c>
      <c r="J136" s="65">
        <v>0</v>
      </c>
      <c r="K136" s="65">
        <v>110.07</v>
      </c>
      <c r="L136" s="65">
        <v>651.26</v>
      </c>
      <c r="M136" s="65">
        <v>651.26</v>
      </c>
    </row>
    <row r="137" spans="1:13" ht="48" x14ac:dyDescent="0.2">
      <c r="A137" s="61" t="s">
        <v>336</v>
      </c>
      <c r="B137" s="66" t="s">
        <v>337</v>
      </c>
      <c r="C137" s="88" t="s">
        <v>1659</v>
      </c>
      <c r="D137" s="66" t="s">
        <v>158</v>
      </c>
      <c r="E137" s="62" t="s">
        <v>73</v>
      </c>
      <c r="F137" s="63">
        <v>7</v>
      </c>
      <c r="G137" s="63">
        <v>0</v>
      </c>
      <c r="H137" s="63">
        <v>35.49</v>
      </c>
      <c r="I137" s="63">
        <v>0</v>
      </c>
      <c r="J137" s="63">
        <v>0</v>
      </c>
      <c r="K137" s="63">
        <v>7.21</v>
      </c>
      <c r="L137" s="63">
        <v>42.7</v>
      </c>
      <c r="M137" s="63">
        <v>298.89999999999998</v>
      </c>
    </row>
    <row r="138" spans="1:13" x14ac:dyDescent="0.2">
      <c r="A138" s="61" t="s">
        <v>338</v>
      </c>
      <c r="B138" s="66" t="s">
        <v>339</v>
      </c>
      <c r="C138" s="88" t="s">
        <v>340</v>
      </c>
      <c r="D138" s="66" t="s">
        <v>22</v>
      </c>
      <c r="E138" s="62" t="s">
        <v>73</v>
      </c>
      <c r="F138" s="63">
        <v>4</v>
      </c>
      <c r="G138" s="63">
        <v>2.72</v>
      </c>
      <c r="H138" s="63">
        <v>67.91</v>
      </c>
      <c r="I138" s="63">
        <v>0</v>
      </c>
      <c r="J138" s="63">
        <v>0</v>
      </c>
      <c r="K138" s="63">
        <v>14.36</v>
      </c>
      <c r="L138" s="63">
        <v>84.99</v>
      </c>
      <c r="M138" s="63">
        <v>339.96</v>
      </c>
    </row>
    <row r="139" spans="1:13" ht="24" x14ac:dyDescent="0.2">
      <c r="A139" s="61" t="s">
        <v>341</v>
      </c>
      <c r="B139" s="66" t="s">
        <v>342</v>
      </c>
      <c r="C139" s="88" t="s">
        <v>1660</v>
      </c>
      <c r="D139" s="66" t="s">
        <v>158</v>
      </c>
      <c r="E139" s="62" t="s">
        <v>65</v>
      </c>
      <c r="F139" s="63">
        <v>12</v>
      </c>
      <c r="G139" s="63">
        <v>0</v>
      </c>
      <c r="H139" s="63">
        <v>0.39</v>
      </c>
      <c r="I139" s="63">
        <v>0</v>
      </c>
      <c r="J139" s="63">
        <v>0</v>
      </c>
      <c r="K139" s="63">
        <v>7.0000000000000007E-2</v>
      </c>
      <c r="L139" s="63">
        <v>0.46</v>
      </c>
      <c r="M139" s="63">
        <v>5.52</v>
      </c>
    </row>
    <row r="140" spans="1:13" ht="24" x14ac:dyDescent="0.2">
      <c r="A140" s="61" t="s">
        <v>344</v>
      </c>
      <c r="B140" s="66" t="s">
        <v>345</v>
      </c>
      <c r="C140" s="88" t="s">
        <v>1661</v>
      </c>
      <c r="D140" s="66" t="s">
        <v>158</v>
      </c>
      <c r="E140" s="62" t="s">
        <v>51</v>
      </c>
      <c r="F140" s="63">
        <v>24</v>
      </c>
      <c r="G140" s="63">
        <v>20.53</v>
      </c>
      <c r="H140" s="63">
        <v>28.66</v>
      </c>
      <c r="I140" s="63">
        <v>0</v>
      </c>
      <c r="J140" s="63">
        <v>0</v>
      </c>
      <c r="K140" s="63">
        <v>10</v>
      </c>
      <c r="L140" s="63">
        <v>59.19</v>
      </c>
      <c r="M140" s="63">
        <v>1420.56</v>
      </c>
    </row>
    <row r="141" spans="1:13" ht="24" x14ac:dyDescent="0.2">
      <c r="A141" s="61" t="s">
        <v>347</v>
      </c>
      <c r="B141" s="66" t="s">
        <v>348</v>
      </c>
      <c r="C141" s="88" t="s">
        <v>349</v>
      </c>
      <c r="D141" s="66" t="s">
        <v>22</v>
      </c>
      <c r="E141" s="62" t="s">
        <v>65</v>
      </c>
      <c r="F141" s="63">
        <v>50</v>
      </c>
      <c r="G141" s="63">
        <v>0</v>
      </c>
      <c r="H141" s="63">
        <v>293.25</v>
      </c>
      <c r="I141" s="63">
        <v>0</v>
      </c>
      <c r="J141" s="63">
        <v>0</v>
      </c>
      <c r="K141" s="63">
        <v>59.64</v>
      </c>
      <c r="L141" s="63">
        <v>352.89</v>
      </c>
      <c r="M141" s="63">
        <v>17644.5</v>
      </c>
    </row>
    <row r="142" spans="1:13" x14ac:dyDescent="0.2">
      <c r="A142" s="58" t="s">
        <v>350</v>
      </c>
      <c r="B142" s="67"/>
      <c r="C142" s="87" t="s">
        <v>351</v>
      </c>
      <c r="D142" s="67" t="s">
        <v>1631</v>
      </c>
      <c r="E142" s="69" t="s">
        <v>1631</v>
      </c>
      <c r="F142" s="59"/>
      <c r="G142" s="59"/>
      <c r="H142" s="59"/>
      <c r="I142" s="59"/>
      <c r="J142" s="59"/>
      <c r="K142" s="59"/>
      <c r="L142" s="59"/>
      <c r="M142" s="60">
        <v>8056.68</v>
      </c>
    </row>
    <row r="143" spans="1:13" ht="27" x14ac:dyDescent="0.2">
      <c r="A143" s="79" t="s">
        <v>352</v>
      </c>
      <c r="B143" s="80" t="s">
        <v>353</v>
      </c>
      <c r="C143" s="89" t="s">
        <v>354</v>
      </c>
      <c r="D143" s="80" t="s">
        <v>1666</v>
      </c>
      <c r="E143" s="81" t="s">
        <v>1662</v>
      </c>
      <c r="F143" s="82">
        <v>3</v>
      </c>
      <c r="G143" s="82">
        <v>1744</v>
      </c>
      <c r="H143" s="82">
        <v>425.85</v>
      </c>
      <c r="I143" s="82">
        <v>61.8</v>
      </c>
      <c r="J143" s="65">
        <v>0</v>
      </c>
      <c r="K143" s="65">
        <v>453.91</v>
      </c>
      <c r="L143" s="65">
        <v>2685.56</v>
      </c>
      <c r="M143" s="65">
        <v>8056.68</v>
      </c>
    </row>
    <row r="144" spans="1:13" x14ac:dyDescent="0.2">
      <c r="A144" s="83"/>
      <c r="B144" s="84"/>
      <c r="C144" s="90" t="s">
        <v>1631</v>
      </c>
      <c r="D144" s="84"/>
      <c r="E144" s="85"/>
      <c r="F144" s="83"/>
      <c r="G144" s="83"/>
      <c r="H144" s="83"/>
      <c r="I144" s="86"/>
      <c r="J144" s="299" t="s">
        <v>356</v>
      </c>
      <c r="K144" s="300"/>
      <c r="L144" s="301"/>
      <c r="M144" s="26">
        <f>M148-M147-M146-M145</f>
        <v>456344.29000000004</v>
      </c>
    </row>
    <row r="145" spans="1:13" x14ac:dyDescent="0.2">
      <c r="A145" s="51"/>
      <c r="B145" s="76"/>
      <c r="C145" s="91" t="s">
        <v>1631</v>
      </c>
      <c r="D145" s="76"/>
      <c r="E145" s="77"/>
      <c r="F145" s="51"/>
      <c r="G145" s="51"/>
      <c r="H145" s="51"/>
      <c r="I145" s="78"/>
      <c r="J145" s="299" t="s">
        <v>357</v>
      </c>
      <c r="K145" s="300"/>
      <c r="L145" s="301"/>
      <c r="M145" s="27">
        <v>50857.71</v>
      </c>
    </row>
    <row r="146" spans="1:13" x14ac:dyDescent="0.2">
      <c r="A146" s="51"/>
      <c r="B146" s="76"/>
      <c r="C146" s="91" t="s">
        <v>1631</v>
      </c>
      <c r="D146" s="76"/>
      <c r="E146" s="77"/>
      <c r="F146" s="51"/>
      <c r="G146" s="51"/>
      <c r="H146" s="51"/>
      <c r="I146" s="78"/>
      <c r="J146" s="299" t="s">
        <v>358</v>
      </c>
      <c r="K146" s="300"/>
      <c r="L146" s="301"/>
      <c r="M146" s="27">
        <f>72563.82-99.13</f>
        <v>72464.69</v>
      </c>
    </row>
    <row r="147" spans="1:13" x14ac:dyDescent="0.2">
      <c r="A147" s="51"/>
      <c r="B147" s="76"/>
      <c r="C147" s="91" t="s">
        <v>1631</v>
      </c>
      <c r="D147" s="76"/>
      <c r="E147" s="77"/>
      <c r="F147" s="51"/>
      <c r="G147" s="51"/>
      <c r="H147" s="51"/>
      <c r="I147" s="78"/>
      <c r="J147" s="299" t="s">
        <v>359</v>
      </c>
      <c r="K147" s="300"/>
      <c r="L147" s="301"/>
      <c r="M147" s="27">
        <f>16961.47-240.36</f>
        <v>16721.11</v>
      </c>
    </row>
    <row r="148" spans="1:13" x14ac:dyDescent="0.2">
      <c r="A148" s="51"/>
      <c r="B148" s="76"/>
      <c r="C148" s="91" t="s">
        <v>1631</v>
      </c>
      <c r="D148" s="76"/>
      <c r="E148" s="77"/>
      <c r="F148" s="51"/>
      <c r="G148" s="51"/>
      <c r="H148" s="51"/>
      <c r="I148" s="78"/>
      <c r="J148" s="302" t="s">
        <v>360</v>
      </c>
      <c r="K148" s="303"/>
      <c r="L148" s="304"/>
      <c r="M148" s="28">
        <v>596387.80000000005</v>
      </c>
    </row>
    <row r="149" spans="1:13" x14ac:dyDescent="0.2">
      <c r="A149" s="73"/>
      <c r="B149" s="74"/>
      <c r="C149" s="92"/>
      <c r="D149" s="74"/>
      <c r="E149" s="75"/>
      <c r="F149" s="73"/>
      <c r="G149" s="73"/>
      <c r="H149" s="73"/>
      <c r="I149" s="73"/>
      <c r="J149" s="73"/>
      <c r="K149" s="73"/>
      <c r="L149" s="73"/>
      <c r="M149" s="73"/>
    </row>
  </sheetData>
  <autoFilter ref="A15:M143"/>
  <mergeCells count="15">
    <mergeCell ref="J147:L147"/>
    <mergeCell ref="J148:L148"/>
    <mergeCell ref="A12:M12"/>
    <mergeCell ref="G13:K13"/>
    <mergeCell ref="L13:L14"/>
    <mergeCell ref="M13:M14"/>
    <mergeCell ref="J144:L144"/>
    <mergeCell ref="J145:L145"/>
    <mergeCell ref="J146:L146"/>
    <mergeCell ref="A13:A14"/>
    <mergeCell ref="B13:B14"/>
    <mergeCell ref="C13:C14"/>
    <mergeCell ref="D13:D14"/>
    <mergeCell ref="E13:E14"/>
    <mergeCell ref="F13:F14"/>
  </mergeCells>
  <pageMargins left="0.78740157480314965" right="0" top="0" bottom="0.78740157480314965" header="0" footer="0"/>
  <pageSetup paperSize="9" scale="73" orientation="landscape" r:id="rId1"/>
  <headerFooter>
    <oddFooter>&amp;C&amp;"-,Itálico"&amp;8&amp;G&amp;R&amp;"-,Itálico"&amp;8Página &amp;P de &amp;N</oddFooter>
  </headerFooter>
  <rowBreaks count="1" manualBreakCount="1">
    <brk id="122" max="12"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1053"/>
  <sheetViews>
    <sheetView view="pageBreakPreview" topLeftCell="A593" zoomScaleNormal="100" zoomScaleSheetLayoutView="100" workbookViewId="0">
      <selection activeCell="F605" sqref="F605"/>
    </sheetView>
  </sheetViews>
  <sheetFormatPr defaultColWidth="8.7109375" defaultRowHeight="11.25" x14ac:dyDescent="0.2"/>
  <cols>
    <col min="1" max="1" width="9.7109375" style="108" customWidth="1"/>
    <col min="2" max="2" width="39.7109375" style="116" customWidth="1"/>
    <col min="3" max="3" width="7.7109375" style="36" customWidth="1"/>
    <col min="4" max="4" width="6.28515625" style="1" customWidth="1"/>
    <col min="5" max="5" width="8.7109375" style="121" customWidth="1"/>
    <col min="6" max="6" width="12.7109375" style="126" customWidth="1"/>
    <col min="7" max="7" width="8.7109375" style="126" customWidth="1"/>
    <col min="8" max="16384" width="8.7109375" style="1"/>
  </cols>
  <sheetData>
    <row r="1" spans="1:9" s="2" customFormat="1" ht="10.9" customHeight="1" x14ac:dyDescent="0.2">
      <c r="B1" s="36"/>
      <c r="D1" s="36"/>
      <c r="E1" s="4"/>
      <c r="F1" s="5"/>
      <c r="G1" s="35">
        <f>RESUMO!H1</f>
        <v>44965</v>
      </c>
      <c r="I1" s="6"/>
    </row>
    <row r="2" spans="1:9" s="2" customFormat="1" ht="10.9" customHeight="1" x14ac:dyDescent="0.2">
      <c r="B2" s="36"/>
      <c r="D2" s="36"/>
      <c r="E2" s="4"/>
      <c r="F2" s="5"/>
      <c r="G2" s="5"/>
      <c r="I2" s="6"/>
    </row>
    <row r="3" spans="1:9" s="2" customFormat="1" ht="10.9" customHeight="1" x14ac:dyDescent="0.2">
      <c r="B3" s="36"/>
      <c r="D3" s="36"/>
      <c r="E3" s="4"/>
      <c r="F3" s="5"/>
      <c r="G3" s="5"/>
      <c r="I3" s="6"/>
    </row>
    <row r="4" spans="1:9" s="2" customFormat="1" ht="10.9" customHeight="1" x14ac:dyDescent="0.2">
      <c r="B4" s="36"/>
      <c r="D4" s="36"/>
      <c r="E4" s="4"/>
      <c r="F4" s="5"/>
      <c r="G4" s="5"/>
      <c r="I4" s="6"/>
    </row>
    <row r="5" spans="1:9" s="2" customFormat="1" ht="10.9" customHeight="1" x14ac:dyDescent="0.2">
      <c r="B5" s="36"/>
      <c r="D5" s="36"/>
      <c r="E5" s="4"/>
      <c r="F5" s="5"/>
      <c r="G5" s="5"/>
      <c r="I5" s="6"/>
    </row>
    <row r="6" spans="1:9" s="2" customFormat="1" ht="10.9" customHeight="1" x14ac:dyDescent="0.2">
      <c r="B6" s="36"/>
      <c r="D6" s="36"/>
      <c r="E6" s="4"/>
      <c r="F6" s="5"/>
      <c r="G6" s="5"/>
      <c r="I6" s="6"/>
    </row>
    <row r="7" spans="1:9" s="2" customFormat="1" ht="10.9" customHeight="1" x14ac:dyDescent="0.2">
      <c r="B7" s="36"/>
      <c r="D7" s="36"/>
      <c r="E7" s="4"/>
      <c r="F7" s="5"/>
      <c r="G7" s="5"/>
      <c r="I7" s="6"/>
    </row>
    <row r="8" spans="1:9" s="2" customFormat="1" ht="10.9" customHeight="1" x14ac:dyDescent="0.2">
      <c r="B8" s="36"/>
      <c r="D8" s="36"/>
      <c r="E8" s="4"/>
      <c r="F8" s="5"/>
      <c r="G8" s="5"/>
      <c r="I8" s="6"/>
    </row>
    <row r="9" spans="1:9" s="2" customFormat="1" ht="10.9" customHeight="1" x14ac:dyDescent="0.2">
      <c r="A9" s="29" t="s">
        <v>1672</v>
      </c>
      <c r="B9" s="36"/>
      <c r="D9" s="36"/>
      <c r="E9" s="4"/>
      <c r="F9" s="5"/>
      <c r="G9" s="5"/>
      <c r="I9" s="6"/>
    </row>
    <row r="10" spans="1:9" s="2" customFormat="1" ht="10.9" customHeight="1" x14ac:dyDescent="0.2">
      <c r="A10" s="29" t="s">
        <v>1673</v>
      </c>
      <c r="B10" s="37"/>
      <c r="C10" s="29"/>
      <c r="D10" s="37"/>
      <c r="E10" s="29" t="s">
        <v>1667</v>
      </c>
      <c r="F10" s="31" t="s">
        <v>1668</v>
      </c>
      <c r="I10" s="6"/>
    </row>
    <row r="11" spans="1:9" s="2" customFormat="1" ht="10.9" customHeight="1" x14ac:dyDescent="0.2">
      <c r="A11" s="29" t="s">
        <v>1671</v>
      </c>
      <c r="B11" s="37"/>
      <c r="C11" s="29"/>
      <c r="D11" s="37"/>
      <c r="E11" s="29" t="s">
        <v>1670</v>
      </c>
      <c r="F11" s="31" t="s">
        <v>1669</v>
      </c>
      <c r="I11" s="6"/>
    </row>
    <row r="12" spans="1:9" s="2" customFormat="1" ht="12.75" x14ac:dyDescent="0.2">
      <c r="A12" s="271" t="s">
        <v>1808</v>
      </c>
      <c r="B12" s="272"/>
      <c r="C12" s="272"/>
      <c r="D12" s="272"/>
      <c r="E12" s="272"/>
      <c r="F12" s="272"/>
      <c r="G12" s="272"/>
      <c r="I12" s="6"/>
    </row>
    <row r="13" spans="1:9" ht="22.5" x14ac:dyDescent="0.2">
      <c r="A13" s="98" t="s">
        <v>1807</v>
      </c>
      <c r="B13" s="112" t="s">
        <v>372</v>
      </c>
      <c r="C13" s="109"/>
      <c r="D13" s="99"/>
      <c r="E13" s="117"/>
      <c r="F13" s="122"/>
      <c r="G13" s="122"/>
    </row>
    <row r="14" spans="1:9" ht="22.5" x14ac:dyDescent="0.2">
      <c r="A14" s="100" t="s">
        <v>1</v>
      </c>
      <c r="B14" s="113" t="s">
        <v>366</v>
      </c>
      <c r="C14" s="101" t="s">
        <v>3</v>
      </c>
      <c r="D14" s="101" t="s">
        <v>542</v>
      </c>
      <c r="E14" s="118" t="s">
        <v>543</v>
      </c>
      <c r="F14" s="123" t="s">
        <v>544</v>
      </c>
      <c r="G14" s="123" t="s">
        <v>545</v>
      </c>
    </row>
    <row r="15" spans="1:9" x14ac:dyDescent="0.2">
      <c r="A15" s="106" t="s">
        <v>11</v>
      </c>
      <c r="B15" s="114" t="s">
        <v>12</v>
      </c>
      <c r="C15" s="106" t="s">
        <v>13</v>
      </c>
      <c r="D15" s="102" t="s">
        <v>14</v>
      </c>
      <c r="E15" s="119">
        <v>1</v>
      </c>
      <c r="F15" s="103">
        <v>85.07</v>
      </c>
      <c r="G15" s="103">
        <v>85.07</v>
      </c>
    </row>
    <row r="16" spans="1:9" ht="18" x14ac:dyDescent="0.2">
      <c r="A16" s="107"/>
      <c r="B16" s="115"/>
      <c r="C16" s="42"/>
      <c r="D16" s="95"/>
      <c r="E16" s="120"/>
      <c r="F16" s="124" t="s">
        <v>1798</v>
      </c>
      <c r="G16" s="104">
        <v>85.07</v>
      </c>
    </row>
    <row r="17" spans="1:7" x14ac:dyDescent="0.2">
      <c r="A17" s="107"/>
      <c r="B17" s="115"/>
      <c r="C17" s="42"/>
      <c r="D17" s="95"/>
      <c r="E17" s="120"/>
      <c r="F17" s="125" t="s">
        <v>546</v>
      </c>
      <c r="G17" s="105">
        <v>85.07</v>
      </c>
    </row>
    <row r="18" spans="1:7" ht="22.5" x14ac:dyDescent="0.2">
      <c r="A18" s="98" t="s">
        <v>1807</v>
      </c>
      <c r="B18" s="112" t="s">
        <v>374</v>
      </c>
      <c r="C18" s="109"/>
      <c r="D18" s="99"/>
      <c r="E18" s="117"/>
      <c r="F18" s="122"/>
      <c r="G18" s="122"/>
    </row>
    <row r="19" spans="1:7" ht="22.5" x14ac:dyDescent="0.2">
      <c r="A19" s="100" t="s">
        <v>1</v>
      </c>
      <c r="B19" s="113" t="s">
        <v>366</v>
      </c>
      <c r="C19" s="101" t="s">
        <v>3</v>
      </c>
      <c r="D19" s="101" t="s">
        <v>542</v>
      </c>
      <c r="E19" s="118" t="s">
        <v>543</v>
      </c>
      <c r="F19" s="123" t="s">
        <v>544</v>
      </c>
      <c r="G19" s="123" t="s">
        <v>545</v>
      </c>
    </row>
    <row r="20" spans="1:7" x14ac:dyDescent="0.2">
      <c r="A20" s="106" t="s">
        <v>16</v>
      </c>
      <c r="B20" s="114" t="s">
        <v>17</v>
      </c>
      <c r="C20" s="106" t="s">
        <v>13</v>
      </c>
      <c r="D20" s="102" t="s">
        <v>18</v>
      </c>
      <c r="E20" s="119">
        <v>1</v>
      </c>
      <c r="F20" s="103">
        <v>5643.44</v>
      </c>
      <c r="G20" s="103">
        <v>5643.44</v>
      </c>
    </row>
    <row r="21" spans="1:7" ht="18" x14ac:dyDescent="0.2">
      <c r="A21" s="107"/>
      <c r="B21" s="115"/>
      <c r="C21" s="42"/>
      <c r="D21" s="95"/>
      <c r="E21" s="120"/>
      <c r="F21" s="124" t="s">
        <v>1798</v>
      </c>
      <c r="G21" s="104">
        <v>5643.44</v>
      </c>
    </row>
    <row r="22" spans="1:7" x14ac:dyDescent="0.2">
      <c r="A22" s="107"/>
      <c r="B22" s="115"/>
      <c r="C22" s="42"/>
      <c r="D22" s="95"/>
      <c r="E22" s="120"/>
      <c r="F22" s="125" t="s">
        <v>546</v>
      </c>
      <c r="G22" s="105">
        <v>5643.44</v>
      </c>
    </row>
    <row r="23" spans="1:7" ht="22.5" x14ac:dyDescent="0.2">
      <c r="A23" s="98" t="s">
        <v>1807</v>
      </c>
      <c r="B23" s="112" t="s">
        <v>375</v>
      </c>
      <c r="C23" s="109"/>
      <c r="D23" s="99"/>
      <c r="E23" s="117"/>
      <c r="F23" s="122"/>
      <c r="G23" s="122"/>
    </row>
    <row r="24" spans="1:7" ht="22.5" x14ac:dyDescent="0.2">
      <c r="A24" s="100" t="s">
        <v>1</v>
      </c>
      <c r="B24" s="113" t="s">
        <v>366</v>
      </c>
      <c r="C24" s="101" t="s">
        <v>3</v>
      </c>
      <c r="D24" s="101" t="s">
        <v>542</v>
      </c>
      <c r="E24" s="118" t="s">
        <v>543</v>
      </c>
      <c r="F24" s="123" t="s">
        <v>544</v>
      </c>
      <c r="G24" s="123" t="s">
        <v>545</v>
      </c>
    </row>
    <row r="25" spans="1:7" x14ac:dyDescent="0.2">
      <c r="A25" s="106" t="s">
        <v>547</v>
      </c>
      <c r="B25" s="114" t="s">
        <v>548</v>
      </c>
      <c r="C25" s="106" t="s">
        <v>22</v>
      </c>
      <c r="D25" s="102" t="s">
        <v>14</v>
      </c>
      <c r="E25" s="119">
        <v>453.64</v>
      </c>
      <c r="F25" s="103">
        <v>10.9</v>
      </c>
      <c r="G25" s="103">
        <v>4944.67</v>
      </c>
    </row>
    <row r="26" spans="1:7" ht="18" x14ac:dyDescent="0.2">
      <c r="A26" s="107"/>
      <c r="B26" s="115"/>
      <c r="C26" s="42"/>
      <c r="D26" s="95"/>
      <c r="E26" s="120"/>
      <c r="F26" s="124" t="s">
        <v>1798</v>
      </c>
      <c r="G26" s="104">
        <v>4944.67</v>
      </c>
    </row>
    <row r="27" spans="1:7" x14ac:dyDescent="0.2">
      <c r="A27" s="107"/>
      <c r="B27" s="115"/>
      <c r="C27" s="42"/>
      <c r="D27" s="95"/>
      <c r="E27" s="120"/>
      <c r="F27" s="125" t="s">
        <v>546</v>
      </c>
      <c r="G27" s="105">
        <v>4944.67</v>
      </c>
    </row>
    <row r="28" spans="1:7" ht="33.75" x14ac:dyDescent="0.2">
      <c r="A28" s="98" t="s">
        <v>1807</v>
      </c>
      <c r="B28" s="112" t="s">
        <v>377</v>
      </c>
      <c r="C28" s="109"/>
      <c r="D28" s="99"/>
      <c r="E28" s="117"/>
      <c r="F28" s="122"/>
      <c r="G28" s="122"/>
    </row>
    <row r="29" spans="1:7" ht="22.5" x14ac:dyDescent="0.2">
      <c r="A29" s="100" t="s">
        <v>1</v>
      </c>
      <c r="B29" s="113" t="s">
        <v>1681</v>
      </c>
      <c r="C29" s="101" t="s">
        <v>3</v>
      </c>
      <c r="D29" s="101" t="s">
        <v>542</v>
      </c>
      <c r="E29" s="118" t="s">
        <v>543</v>
      </c>
      <c r="F29" s="123" t="s">
        <v>544</v>
      </c>
      <c r="G29" s="123" t="s">
        <v>545</v>
      </c>
    </row>
    <row r="30" spans="1:7" ht="56.25" x14ac:dyDescent="0.2">
      <c r="A30" s="106" t="s">
        <v>550</v>
      </c>
      <c r="B30" s="114" t="s">
        <v>551</v>
      </c>
      <c r="C30" s="106" t="s">
        <v>13</v>
      </c>
      <c r="D30" s="102" t="s">
        <v>552</v>
      </c>
      <c r="E30" s="119">
        <v>4.3E-3</v>
      </c>
      <c r="F30" s="103">
        <v>39.18</v>
      </c>
      <c r="G30" s="103">
        <v>0.16</v>
      </c>
    </row>
    <row r="31" spans="1:7" ht="56.25" x14ac:dyDescent="0.2">
      <c r="A31" s="106" t="s">
        <v>553</v>
      </c>
      <c r="B31" s="114" t="s">
        <v>554</v>
      </c>
      <c r="C31" s="106" t="s">
        <v>13</v>
      </c>
      <c r="D31" s="102" t="s">
        <v>555</v>
      </c>
      <c r="E31" s="119">
        <v>1.01E-2</v>
      </c>
      <c r="F31" s="103">
        <v>190.91</v>
      </c>
      <c r="G31" s="103">
        <v>1.92</v>
      </c>
    </row>
    <row r="32" spans="1:7" ht="18" x14ac:dyDescent="0.2">
      <c r="A32" s="107"/>
      <c r="B32" s="115"/>
      <c r="C32" s="42"/>
      <c r="D32" s="95"/>
      <c r="E32" s="120"/>
      <c r="F32" s="124" t="s">
        <v>1799</v>
      </c>
      <c r="G32" s="104">
        <v>2.08</v>
      </c>
    </row>
    <row r="33" spans="1:7" x14ac:dyDescent="0.2">
      <c r="A33" s="107"/>
      <c r="B33" s="115"/>
      <c r="C33" s="42"/>
      <c r="D33" s="95"/>
      <c r="E33" s="120"/>
      <c r="F33" s="125" t="s">
        <v>546</v>
      </c>
      <c r="G33" s="105">
        <v>2.08</v>
      </c>
    </row>
    <row r="34" spans="1:7" ht="22.5" x14ac:dyDescent="0.2">
      <c r="A34" s="98" t="s">
        <v>1807</v>
      </c>
      <c r="B34" s="112" t="s">
        <v>556</v>
      </c>
      <c r="C34" s="109"/>
      <c r="D34" s="99"/>
      <c r="E34" s="117"/>
      <c r="F34" s="122"/>
      <c r="G34" s="122"/>
    </row>
    <row r="35" spans="1:7" ht="22.5" x14ac:dyDescent="0.2">
      <c r="A35" s="100" t="s">
        <v>1</v>
      </c>
      <c r="B35" s="113" t="s">
        <v>367</v>
      </c>
      <c r="C35" s="101" t="s">
        <v>3</v>
      </c>
      <c r="D35" s="101" t="s">
        <v>542</v>
      </c>
      <c r="E35" s="118" t="s">
        <v>543</v>
      </c>
      <c r="F35" s="123" t="s">
        <v>544</v>
      </c>
      <c r="G35" s="123" t="s">
        <v>545</v>
      </c>
    </row>
    <row r="36" spans="1:7" x14ac:dyDescent="0.2">
      <c r="A36" s="106" t="s">
        <v>558</v>
      </c>
      <c r="B36" s="114" t="s">
        <v>1723</v>
      </c>
      <c r="C36" s="106" t="s">
        <v>22</v>
      </c>
      <c r="D36" s="102" t="s">
        <v>73</v>
      </c>
      <c r="E36" s="119">
        <v>1</v>
      </c>
      <c r="F36" s="103">
        <v>3.82</v>
      </c>
      <c r="G36" s="103">
        <v>3.82</v>
      </c>
    </row>
    <row r="37" spans="1:7" x14ac:dyDescent="0.2">
      <c r="A37" s="106" t="s">
        <v>559</v>
      </c>
      <c r="B37" s="114" t="s">
        <v>560</v>
      </c>
      <c r="C37" s="106" t="s">
        <v>22</v>
      </c>
      <c r="D37" s="102" t="s">
        <v>73</v>
      </c>
      <c r="E37" s="119">
        <v>1</v>
      </c>
      <c r="F37" s="103">
        <v>3.82</v>
      </c>
      <c r="G37" s="103">
        <v>3.82</v>
      </c>
    </row>
    <row r="38" spans="1:7" ht="22.5" x14ac:dyDescent="0.2">
      <c r="A38" s="106" t="s">
        <v>561</v>
      </c>
      <c r="B38" s="114" t="s">
        <v>562</v>
      </c>
      <c r="C38" s="106" t="s">
        <v>22</v>
      </c>
      <c r="D38" s="102" t="s">
        <v>73</v>
      </c>
      <c r="E38" s="119">
        <v>1</v>
      </c>
      <c r="F38" s="103">
        <v>6.46</v>
      </c>
      <c r="G38" s="103">
        <v>6.46</v>
      </c>
    </row>
    <row r="39" spans="1:7" ht="18" x14ac:dyDescent="0.2">
      <c r="A39" s="107"/>
      <c r="B39" s="115"/>
      <c r="C39" s="42"/>
      <c r="D39" s="95"/>
      <c r="E39" s="120"/>
      <c r="F39" s="124" t="s">
        <v>1800</v>
      </c>
      <c r="G39" s="104">
        <v>14.1</v>
      </c>
    </row>
    <row r="40" spans="1:7" ht="22.5" x14ac:dyDescent="0.2">
      <c r="A40" s="100" t="s">
        <v>1</v>
      </c>
      <c r="B40" s="113" t="s">
        <v>1681</v>
      </c>
      <c r="C40" s="101" t="s">
        <v>3</v>
      </c>
      <c r="D40" s="101" t="s">
        <v>542</v>
      </c>
      <c r="E40" s="118" t="s">
        <v>543</v>
      </c>
      <c r="F40" s="123" t="s">
        <v>544</v>
      </c>
      <c r="G40" s="123" t="s">
        <v>545</v>
      </c>
    </row>
    <row r="41" spans="1:7" ht="18" x14ac:dyDescent="0.2">
      <c r="A41" s="106" t="s">
        <v>563</v>
      </c>
      <c r="B41" s="114" t="s">
        <v>1724</v>
      </c>
      <c r="C41" s="106" t="s">
        <v>564</v>
      </c>
      <c r="D41" s="102" t="s">
        <v>73</v>
      </c>
      <c r="E41" s="119">
        <v>1</v>
      </c>
      <c r="F41" s="103">
        <v>10.5</v>
      </c>
      <c r="G41" s="103">
        <v>10.5</v>
      </c>
    </row>
    <row r="42" spans="1:7" ht="18" x14ac:dyDescent="0.2">
      <c r="A42" s="107"/>
      <c r="B42" s="115"/>
      <c r="C42" s="42"/>
      <c r="D42" s="95"/>
      <c r="E42" s="120"/>
      <c r="F42" s="124" t="s">
        <v>1799</v>
      </c>
      <c r="G42" s="104">
        <v>10.5</v>
      </c>
    </row>
    <row r="43" spans="1:7" x14ac:dyDescent="0.2">
      <c r="A43" s="107"/>
      <c r="B43" s="115"/>
      <c r="C43" s="42"/>
      <c r="D43" s="95"/>
      <c r="E43" s="120"/>
      <c r="F43" s="125" t="s">
        <v>546</v>
      </c>
      <c r="G43" s="105">
        <v>24.6</v>
      </c>
    </row>
    <row r="44" spans="1:7" ht="22.5" x14ac:dyDescent="0.2">
      <c r="A44" s="98" t="s">
        <v>1807</v>
      </c>
      <c r="B44" s="112" t="s">
        <v>1682</v>
      </c>
      <c r="C44" s="109"/>
      <c r="D44" s="99"/>
      <c r="E44" s="117"/>
      <c r="F44" s="122"/>
      <c r="G44" s="122"/>
    </row>
    <row r="45" spans="1:7" ht="22.5" x14ac:dyDescent="0.2">
      <c r="A45" s="100" t="s">
        <v>1</v>
      </c>
      <c r="B45" s="113" t="s">
        <v>1683</v>
      </c>
      <c r="C45" s="101" t="s">
        <v>3</v>
      </c>
      <c r="D45" s="101" t="s">
        <v>542</v>
      </c>
      <c r="E45" s="118" t="s">
        <v>543</v>
      </c>
      <c r="F45" s="123" t="s">
        <v>544</v>
      </c>
      <c r="G45" s="123" t="s">
        <v>545</v>
      </c>
    </row>
    <row r="46" spans="1:7" ht="22.5" x14ac:dyDescent="0.2">
      <c r="A46" s="106" t="s">
        <v>566</v>
      </c>
      <c r="B46" s="114" t="s">
        <v>1725</v>
      </c>
      <c r="C46" s="106" t="s">
        <v>564</v>
      </c>
      <c r="D46" s="102" t="s">
        <v>73</v>
      </c>
      <c r="E46" s="119">
        <v>1</v>
      </c>
      <c r="F46" s="103">
        <v>233.94</v>
      </c>
      <c r="G46" s="103">
        <v>233.94</v>
      </c>
    </row>
    <row r="47" spans="1:7" ht="18" x14ac:dyDescent="0.2">
      <c r="A47" s="106" t="s">
        <v>36</v>
      </c>
      <c r="B47" s="114" t="s">
        <v>1726</v>
      </c>
      <c r="C47" s="106" t="s">
        <v>564</v>
      </c>
      <c r="D47" s="102" t="s">
        <v>73</v>
      </c>
      <c r="E47" s="119">
        <v>2</v>
      </c>
      <c r="F47" s="103">
        <v>159.6</v>
      </c>
      <c r="G47" s="103">
        <v>319.2</v>
      </c>
    </row>
    <row r="48" spans="1:7" x14ac:dyDescent="0.2">
      <c r="A48" s="107"/>
      <c r="B48" s="115"/>
      <c r="C48" s="42"/>
      <c r="D48" s="95"/>
      <c r="E48" s="120"/>
      <c r="F48" s="124" t="s">
        <v>1801</v>
      </c>
      <c r="G48" s="104">
        <v>553.14</v>
      </c>
    </row>
    <row r="49" spans="1:7" x14ac:dyDescent="0.2">
      <c r="A49" s="107"/>
      <c r="B49" s="115"/>
      <c r="C49" s="42"/>
      <c r="D49" s="95"/>
      <c r="E49" s="120"/>
      <c r="F49" s="125" t="s">
        <v>546</v>
      </c>
      <c r="G49" s="105">
        <v>553.14</v>
      </c>
    </row>
    <row r="50" spans="1:7" ht="22.5" x14ac:dyDescent="0.2">
      <c r="A50" s="98" t="s">
        <v>1807</v>
      </c>
      <c r="B50" s="112" t="s">
        <v>1684</v>
      </c>
      <c r="C50" s="109"/>
      <c r="D50" s="99"/>
      <c r="E50" s="117"/>
      <c r="F50" s="122"/>
      <c r="G50" s="122"/>
    </row>
    <row r="51" spans="1:7" ht="22.5" x14ac:dyDescent="0.2">
      <c r="A51" s="100" t="s">
        <v>1</v>
      </c>
      <c r="B51" s="113" t="s">
        <v>1685</v>
      </c>
      <c r="C51" s="101" t="s">
        <v>3</v>
      </c>
      <c r="D51" s="101" t="s">
        <v>542</v>
      </c>
      <c r="E51" s="118" t="s">
        <v>543</v>
      </c>
      <c r="F51" s="123" t="s">
        <v>544</v>
      </c>
      <c r="G51" s="123" t="s">
        <v>545</v>
      </c>
    </row>
    <row r="52" spans="1:7" ht="67.5" x14ac:dyDescent="0.2">
      <c r="A52" s="106" t="s">
        <v>36</v>
      </c>
      <c r="B52" s="114" t="s">
        <v>1727</v>
      </c>
      <c r="C52" s="106" t="s">
        <v>564</v>
      </c>
      <c r="D52" s="102" t="s">
        <v>1797</v>
      </c>
      <c r="E52" s="119">
        <v>3</v>
      </c>
      <c r="F52" s="103">
        <v>74.209999999999994</v>
      </c>
      <c r="G52" s="103">
        <v>222.63</v>
      </c>
    </row>
    <row r="53" spans="1:7" ht="67.5" x14ac:dyDescent="0.2">
      <c r="A53" s="106" t="s">
        <v>36</v>
      </c>
      <c r="B53" s="114" t="s">
        <v>1728</v>
      </c>
      <c r="C53" s="106" t="s">
        <v>564</v>
      </c>
      <c r="D53" s="102" t="s">
        <v>1797</v>
      </c>
      <c r="E53" s="119">
        <v>3</v>
      </c>
      <c r="F53" s="103">
        <v>61.81</v>
      </c>
      <c r="G53" s="103">
        <v>185.43</v>
      </c>
    </row>
    <row r="54" spans="1:7" ht="27" x14ac:dyDescent="0.2">
      <c r="A54" s="107"/>
      <c r="B54" s="115"/>
      <c r="C54" s="42"/>
      <c r="D54" s="95"/>
      <c r="E54" s="120"/>
      <c r="F54" s="124" t="s">
        <v>1802</v>
      </c>
      <c r="G54" s="104">
        <v>408.06</v>
      </c>
    </row>
    <row r="55" spans="1:7" ht="22.5" x14ac:dyDescent="0.2">
      <c r="A55" s="100" t="s">
        <v>1</v>
      </c>
      <c r="B55" s="113" t="s">
        <v>367</v>
      </c>
      <c r="C55" s="101" t="s">
        <v>3</v>
      </c>
      <c r="D55" s="101" t="s">
        <v>542</v>
      </c>
      <c r="E55" s="118" t="s">
        <v>543</v>
      </c>
      <c r="F55" s="123" t="s">
        <v>544</v>
      </c>
      <c r="G55" s="123" t="s">
        <v>545</v>
      </c>
    </row>
    <row r="56" spans="1:7" ht="22.5" x14ac:dyDescent="0.2">
      <c r="A56" s="106" t="s">
        <v>567</v>
      </c>
      <c r="B56" s="114" t="s">
        <v>568</v>
      </c>
      <c r="C56" s="106" t="s">
        <v>13</v>
      </c>
      <c r="D56" s="102" t="s">
        <v>569</v>
      </c>
      <c r="E56" s="119">
        <v>10</v>
      </c>
      <c r="F56" s="103">
        <v>64.459999999999994</v>
      </c>
      <c r="G56" s="103">
        <v>644.6</v>
      </c>
    </row>
    <row r="57" spans="1:7" ht="22.5" x14ac:dyDescent="0.2">
      <c r="A57" s="106" t="s">
        <v>570</v>
      </c>
      <c r="B57" s="114" t="s">
        <v>571</v>
      </c>
      <c r="C57" s="106" t="s">
        <v>13</v>
      </c>
      <c r="D57" s="102" t="s">
        <v>73</v>
      </c>
      <c r="E57" s="119">
        <v>10</v>
      </c>
      <c r="F57" s="103">
        <v>13.43</v>
      </c>
      <c r="G57" s="103">
        <v>134.30000000000001</v>
      </c>
    </row>
    <row r="58" spans="1:7" ht="22.5" x14ac:dyDescent="0.2">
      <c r="A58" s="106" t="s">
        <v>572</v>
      </c>
      <c r="B58" s="114" t="s">
        <v>573</v>
      </c>
      <c r="C58" s="106" t="s">
        <v>13</v>
      </c>
      <c r="D58" s="102" t="s">
        <v>73</v>
      </c>
      <c r="E58" s="119">
        <v>3</v>
      </c>
      <c r="F58" s="103">
        <v>202.19</v>
      </c>
      <c r="G58" s="103">
        <v>606.57000000000005</v>
      </c>
    </row>
    <row r="59" spans="1:7" ht="18" x14ac:dyDescent="0.2">
      <c r="A59" s="106" t="s">
        <v>574</v>
      </c>
      <c r="B59" s="114" t="s">
        <v>1729</v>
      </c>
      <c r="C59" s="106" t="s">
        <v>564</v>
      </c>
      <c r="D59" s="102" t="s">
        <v>73</v>
      </c>
      <c r="E59" s="119">
        <v>10</v>
      </c>
      <c r="F59" s="103">
        <v>8.07</v>
      </c>
      <c r="G59" s="103">
        <v>80.7</v>
      </c>
    </row>
    <row r="60" spans="1:7" ht="22.5" x14ac:dyDescent="0.2">
      <c r="A60" s="106" t="s">
        <v>575</v>
      </c>
      <c r="B60" s="114" t="s">
        <v>576</v>
      </c>
      <c r="C60" s="106" t="s">
        <v>13</v>
      </c>
      <c r="D60" s="102" t="s">
        <v>73</v>
      </c>
      <c r="E60" s="119">
        <v>10</v>
      </c>
      <c r="F60" s="103">
        <v>5.23</v>
      </c>
      <c r="G60" s="103">
        <v>52.3</v>
      </c>
    </row>
    <row r="61" spans="1:7" x14ac:dyDescent="0.2">
      <c r="A61" s="106" t="s">
        <v>577</v>
      </c>
      <c r="B61" s="114" t="s">
        <v>578</v>
      </c>
      <c r="C61" s="106" t="s">
        <v>13</v>
      </c>
      <c r="D61" s="102" t="s">
        <v>73</v>
      </c>
      <c r="E61" s="119">
        <v>2.5600000000000001E-2</v>
      </c>
      <c r="F61" s="103">
        <v>228.31</v>
      </c>
      <c r="G61" s="103">
        <v>5.84</v>
      </c>
    </row>
    <row r="62" spans="1:7" ht="56.25" x14ac:dyDescent="0.2">
      <c r="A62" s="106" t="s">
        <v>579</v>
      </c>
      <c r="B62" s="114" t="s">
        <v>1730</v>
      </c>
      <c r="C62" s="106" t="s">
        <v>564</v>
      </c>
      <c r="D62" s="102" t="s">
        <v>73</v>
      </c>
      <c r="E62" s="119">
        <v>10</v>
      </c>
      <c r="F62" s="103">
        <v>40.71</v>
      </c>
      <c r="G62" s="103">
        <v>407.1</v>
      </c>
    </row>
    <row r="63" spans="1:7" ht="18" x14ac:dyDescent="0.2">
      <c r="A63" s="107"/>
      <c r="B63" s="115"/>
      <c r="C63" s="42"/>
      <c r="D63" s="95"/>
      <c r="E63" s="120"/>
      <c r="F63" s="124" t="s">
        <v>1800</v>
      </c>
      <c r="G63" s="104">
        <v>1931.41</v>
      </c>
    </row>
    <row r="64" spans="1:7" x14ac:dyDescent="0.2">
      <c r="A64" s="107"/>
      <c r="B64" s="115"/>
      <c r="C64" s="42"/>
      <c r="D64" s="95"/>
      <c r="E64" s="120"/>
      <c r="F64" s="125" t="s">
        <v>546</v>
      </c>
      <c r="G64" s="105">
        <v>2339.4699999999998</v>
      </c>
    </row>
    <row r="65" spans="1:7" ht="22.5" x14ac:dyDescent="0.2">
      <c r="A65" s="98" t="s">
        <v>1807</v>
      </c>
      <c r="B65" s="112" t="s">
        <v>1686</v>
      </c>
      <c r="C65" s="109"/>
      <c r="D65" s="99"/>
      <c r="E65" s="117"/>
      <c r="F65" s="122"/>
      <c r="G65" s="122"/>
    </row>
    <row r="66" spans="1:7" ht="22.5" x14ac:dyDescent="0.2">
      <c r="A66" s="100" t="s">
        <v>1</v>
      </c>
      <c r="B66" s="113" t="s">
        <v>1683</v>
      </c>
      <c r="C66" s="101" t="s">
        <v>3</v>
      </c>
      <c r="D66" s="101" t="s">
        <v>542</v>
      </c>
      <c r="E66" s="118" t="s">
        <v>543</v>
      </c>
      <c r="F66" s="123" t="s">
        <v>544</v>
      </c>
      <c r="G66" s="123" t="s">
        <v>545</v>
      </c>
    </row>
    <row r="67" spans="1:7" ht="18" x14ac:dyDescent="0.2">
      <c r="A67" s="106" t="s">
        <v>580</v>
      </c>
      <c r="B67" s="114" t="s">
        <v>1731</v>
      </c>
      <c r="C67" s="106" t="s">
        <v>564</v>
      </c>
      <c r="D67" s="102" t="s">
        <v>14</v>
      </c>
      <c r="E67" s="119">
        <v>1</v>
      </c>
      <c r="F67" s="103">
        <v>0.27</v>
      </c>
      <c r="G67" s="103">
        <v>0.27</v>
      </c>
    </row>
    <row r="68" spans="1:7" ht="18" x14ac:dyDescent="0.2">
      <c r="A68" s="106" t="s">
        <v>581</v>
      </c>
      <c r="B68" s="114" t="s">
        <v>1732</v>
      </c>
      <c r="C68" s="106" t="s">
        <v>564</v>
      </c>
      <c r="D68" s="102" t="s">
        <v>14</v>
      </c>
      <c r="E68" s="119">
        <v>1</v>
      </c>
      <c r="F68" s="103">
        <v>0.45</v>
      </c>
      <c r="G68" s="103">
        <v>0.45</v>
      </c>
    </row>
    <row r="69" spans="1:7" ht="18" x14ac:dyDescent="0.2">
      <c r="A69" s="106" t="s">
        <v>582</v>
      </c>
      <c r="B69" s="114" t="s">
        <v>1733</v>
      </c>
      <c r="C69" s="106" t="s">
        <v>564</v>
      </c>
      <c r="D69" s="102" t="s">
        <v>14</v>
      </c>
      <c r="E69" s="119">
        <v>1</v>
      </c>
      <c r="F69" s="103">
        <v>0.02</v>
      </c>
      <c r="G69" s="103">
        <v>0.02</v>
      </c>
    </row>
    <row r="70" spans="1:7" x14ac:dyDescent="0.2">
      <c r="A70" s="107"/>
      <c r="B70" s="115"/>
      <c r="C70" s="42"/>
      <c r="D70" s="95"/>
      <c r="E70" s="120"/>
      <c r="F70" s="124" t="s">
        <v>1801</v>
      </c>
      <c r="G70" s="104">
        <v>0.74</v>
      </c>
    </row>
    <row r="71" spans="1:7" x14ac:dyDescent="0.2">
      <c r="A71" s="107"/>
      <c r="B71" s="115"/>
      <c r="C71" s="42"/>
      <c r="D71" s="95"/>
      <c r="E71" s="120"/>
      <c r="F71" s="125" t="s">
        <v>546</v>
      </c>
      <c r="G71" s="105">
        <v>0.74</v>
      </c>
    </row>
    <row r="72" spans="1:7" ht="22.5" x14ac:dyDescent="0.2">
      <c r="A72" s="98" t="s">
        <v>1807</v>
      </c>
      <c r="B72" s="112" t="s">
        <v>385</v>
      </c>
      <c r="C72" s="109"/>
      <c r="D72" s="99"/>
      <c r="E72" s="117"/>
      <c r="F72" s="122"/>
      <c r="G72" s="122"/>
    </row>
    <row r="73" spans="1:7" ht="22.5" x14ac:dyDescent="0.2">
      <c r="A73" s="100" t="s">
        <v>1</v>
      </c>
      <c r="B73" s="113" t="s">
        <v>367</v>
      </c>
      <c r="C73" s="101" t="s">
        <v>3</v>
      </c>
      <c r="D73" s="101" t="s">
        <v>542</v>
      </c>
      <c r="E73" s="118" t="s">
        <v>543</v>
      </c>
      <c r="F73" s="123" t="s">
        <v>544</v>
      </c>
      <c r="G73" s="123" t="s">
        <v>545</v>
      </c>
    </row>
    <row r="74" spans="1:7" x14ac:dyDescent="0.2">
      <c r="A74" s="106" t="s">
        <v>583</v>
      </c>
      <c r="B74" s="114" t="s">
        <v>584</v>
      </c>
      <c r="C74" s="106" t="s">
        <v>22</v>
      </c>
      <c r="D74" s="102" t="s">
        <v>51</v>
      </c>
      <c r="E74" s="119">
        <v>1</v>
      </c>
      <c r="F74" s="103">
        <v>10.62</v>
      </c>
      <c r="G74" s="103">
        <v>10.62</v>
      </c>
    </row>
    <row r="75" spans="1:7" ht="18" x14ac:dyDescent="0.2">
      <c r="A75" s="107"/>
      <c r="B75" s="115"/>
      <c r="C75" s="42"/>
      <c r="D75" s="95"/>
      <c r="E75" s="120"/>
      <c r="F75" s="124" t="s">
        <v>1800</v>
      </c>
      <c r="G75" s="104">
        <v>10.62</v>
      </c>
    </row>
    <row r="76" spans="1:7" ht="22.5" x14ac:dyDescent="0.2">
      <c r="A76" s="100" t="s">
        <v>1</v>
      </c>
      <c r="B76" s="113" t="s">
        <v>366</v>
      </c>
      <c r="C76" s="101" t="s">
        <v>3</v>
      </c>
      <c r="D76" s="101" t="s">
        <v>542</v>
      </c>
      <c r="E76" s="118" t="s">
        <v>543</v>
      </c>
      <c r="F76" s="123" t="s">
        <v>544</v>
      </c>
      <c r="G76" s="123" t="s">
        <v>545</v>
      </c>
    </row>
    <row r="77" spans="1:7" x14ac:dyDescent="0.2">
      <c r="A77" s="106" t="s">
        <v>585</v>
      </c>
      <c r="B77" s="114" t="s">
        <v>586</v>
      </c>
      <c r="C77" s="106" t="s">
        <v>13</v>
      </c>
      <c r="D77" s="102" t="s">
        <v>14</v>
      </c>
      <c r="E77" s="119">
        <v>0.61899999999999999</v>
      </c>
      <c r="F77" s="103">
        <v>14.77</v>
      </c>
      <c r="G77" s="103">
        <v>9.14</v>
      </c>
    </row>
    <row r="78" spans="1:7" x14ac:dyDescent="0.2">
      <c r="A78" s="106" t="s">
        <v>587</v>
      </c>
      <c r="B78" s="114" t="s">
        <v>588</v>
      </c>
      <c r="C78" s="106" t="s">
        <v>13</v>
      </c>
      <c r="D78" s="102" t="s">
        <v>14</v>
      </c>
      <c r="E78" s="119">
        <v>1.2370000000000001</v>
      </c>
      <c r="F78" s="103">
        <v>10.9</v>
      </c>
      <c r="G78" s="103">
        <v>13.48</v>
      </c>
    </row>
    <row r="79" spans="1:7" ht="18" x14ac:dyDescent="0.2">
      <c r="A79" s="107"/>
      <c r="B79" s="115"/>
      <c r="C79" s="42"/>
      <c r="D79" s="95"/>
      <c r="E79" s="120"/>
      <c r="F79" s="124" t="s">
        <v>1798</v>
      </c>
      <c r="G79" s="104">
        <v>22.62</v>
      </c>
    </row>
    <row r="80" spans="1:7" x14ac:dyDescent="0.2">
      <c r="A80" s="107"/>
      <c r="B80" s="115"/>
      <c r="C80" s="42"/>
      <c r="D80" s="95"/>
      <c r="E80" s="120"/>
      <c r="F80" s="125" t="s">
        <v>546</v>
      </c>
      <c r="G80" s="105">
        <v>33.24</v>
      </c>
    </row>
    <row r="81" spans="1:7" ht="22.5" x14ac:dyDescent="0.2">
      <c r="A81" s="98" t="s">
        <v>1807</v>
      </c>
      <c r="B81" s="112" t="s">
        <v>1687</v>
      </c>
      <c r="C81" s="109"/>
      <c r="D81" s="99"/>
      <c r="E81" s="117"/>
      <c r="F81" s="122"/>
      <c r="G81" s="122"/>
    </row>
    <row r="82" spans="1:7" ht="22.5" x14ac:dyDescent="0.2">
      <c r="A82" s="100" t="s">
        <v>1</v>
      </c>
      <c r="B82" s="113" t="s">
        <v>367</v>
      </c>
      <c r="C82" s="101" t="s">
        <v>3</v>
      </c>
      <c r="D82" s="101" t="s">
        <v>542</v>
      </c>
      <c r="E82" s="118" t="s">
        <v>543</v>
      </c>
      <c r="F82" s="123" t="s">
        <v>544</v>
      </c>
      <c r="G82" s="123" t="s">
        <v>545</v>
      </c>
    </row>
    <row r="83" spans="1:7" ht="22.5" x14ac:dyDescent="0.2">
      <c r="A83" s="106" t="s">
        <v>589</v>
      </c>
      <c r="B83" s="114" t="s">
        <v>1734</v>
      </c>
      <c r="C83" s="106" t="s">
        <v>22</v>
      </c>
      <c r="D83" s="102" t="s">
        <v>18</v>
      </c>
      <c r="E83" s="119">
        <v>1</v>
      </c>
      <c r="F83" s="103">
        <v>568.42999999999995</v>
      </c>
      <c r="G83" s="103">
        <v>568.42999999999995</v>
      </c>
    </row>
    <row r="84" spans="1:7" ht="18" x14ac:dyDescent="0.2">
      <c r="A84" s="107"/>
      <c r="B84" s="115"/>
      <c r="C84" s="42"/>
      <c r="D84" s="95"/>
      <c r="E84" s="120"/>
      <c r="F84" s="124" t="s">
        <v>1800</v>
      </c>
      <c r="G84" s="104">
        <v>568.42999999999995</v>
      </c>
    </row>
    <row r="85" spans="1:7" x14ac:dyDescent="0.2">
      <c r="A85" s="107"/>
      <c r="B85" s="115"/>
      <c r="C85" s="42"/>
      <c r="D85" s="95"/>
      <c r="E85" s="120"/>
      <c r="F85" s="125" t="s">
        <v>546</v>
      </c>
      <c r="G85" s="105">
        <v>568.42999999999995</v>
      </c>
    </row>
    <row r="86" spans="1:7" ht="45" x14ac:dyDescent="0.2">
      <c r="A86" s="98" t="s">
        <v>1807</v>
      </c>
      <c r="B86" s="112" t="s">
        <v>387</v>
      </c>
      <c r="C86" s="109"/>
      <c r="D86" s="99"/>
      <c r="E86" s="117"/>
      <c r="F86" s="122"/>
      <c r="G86" s="122"/>
    </row>
    <row r="87" spans="1:7" ht="22.5" x14ac:dyDescent="0.2">
      <c r="A87" s="100" t="s">
        <v>1</v>
      </c>
      <c r="B87" s="113" t="s">
        <v>1685</v>
      </c>
      <c r="C87" s="101" t="s">
        <v>3</v>
      </c>
      <c r="D87" s="101" t="s">
        <v>542</v>
      </c>
      <c r="E87" s="118" t="s">
        <v>543</v>
      </c>
      <c r="F87" s="123" t="s">
        <v>544</v>
      </c>
      <c r="G87" s="123" t="s">
        <v>545</v>
      </c>
    </row>
    <row r="88" spans="1:7" ht="33.75" x14ac:dyDescent="0.2">
      <c r="A88" s="106" t="s">
        <v>55</v>
      </c>
      <c r="B88" s="114" t="s">
        <v>56</v>
      </c>
      <c r="C88" s="106" t="s">
        <v>13</v>
      </c>
      <c r="D88" s="102" t="s">
        <v>18</v>
      </c>
      <c r="E88" s="119">
        <v>1</v>
      </c>
      <c r="F88" s="103">
        <v>895.27</v>
      </c>
      <c r="G88" s="103">
        <v>895.27</v>
      </c>
    </row>
    <row r="89" spans="1:7" ht="27" x14ac:dyDescent="0.2">
      <c r="A89" s="107"/>
      <c r="B89" s="115"/>
      <c r="C89" s="42"/>
      <c r="D89" s="95"/>
      <c r="E89" s="120"/>
      <c r="F89" s="124" t="s">
        <v>1802</v>
      </c>
      <c r="G89" s="104">
        <v>895.27</v>
      </c>
    </row>
    <row r="90" spans="1:7" x14ac:dyDescent="0.2">
      <c r="A90" s="107"/>
      <c r="B90" s="115"/>
      <c r="C90" s="42"/>
      <c r="D90" s="95"/>
      <c r="E90" s="120"/>
      <c r="F90" s="125" t="s">
        <v>546</v>
      </c>
      <c r="G90" s="105">
        <v>895.27</v>
      </c>
    </row>
    <row r="91" spans="1:7" ht="33.75" x14ac:dyDescent="0.2">
      <c r="A91" s="98" t="s">
        <v>1807</v>
      </c>
      <c r="B91" s="112" t="s">
        <v>388</v>
      </c>
      <c r="C91" s="109"/>
      <c r="D91" s="99"/>
      <c r="E91" s="117"/>
      <c r="F91" s="122"/>
      <c r="G91" s="122"/>
    </row>
    <row r="92" spans="1:7" ht="22.5" x14ac:dyDescent="0.2">
      <c r="A92" s="100" t="s">
        <v>1</v>
      </c>
      <c r="B92" s="113" t="s">
        <v>1685</v>
      </c>
      <c r="C92" s="101" t="s">
        <v>3</v>
      </c>
      <c r="D92" s="101" t="s">
        <v>542</v>
      </c>
      <c r="E92" s="118" t="s">
        <v>543</v>
      </c>
      <c r="F92" s="123" t="s">
        <v>544</v>
      </c>
      <c r="G92" s="123" t="s">
        <v>545</v>
      </c>
    </row>
    <row r="93" spans="1:7" ht="45" x14ac:dyDescent="0.2">
      <c r="A93" s="106" t="s">
        <v>58</v>
      </c>
      <c r="B93" s="114" t="s">
        <v>590</v>
      </c>
      <c r="C93" s="106" t="s">
        <v>13</v>
      </c>
      <c r="D93" s="102" t="s">
        <v>18</v>
      </c>
      <c r="E93" s="119">
        <v>1</v>
      </c>
      <c r="F93" s="103">
        <v>788.5</v>
      </c>
      <c r="G93" s="103">
        <v>788.5</v>
      </c>
    </row>
    <row r="94" spans="1:7" ht="27" x14ac:dyDescent="0.2">
      <c r="A94" s="107"/>
      <c r="B94" s="115"/>
      <c r="C94" s="42"/>
      <c r="D94" s="95"/>
      <c r="E94" s="120"/>
      <c r="F94" s="124" t="s">
        <v>1802</v>
      </c>
      <c r="G94" s="104">
        <v>788.5</v>
      </c>
    </row>
    <row r="95" spans="1:7" x14ac:dyDescent="0.2">
      <c r="A95" s="107"/>
      <c r="B95" s="115"/>
      <c r="C95" s="42"/>
      <c r="D95" s="95"/>
      <c r="E95" s="120"/>
      <c r="F95" s="125" t="s">
        <v>546</v>
      </c>
      <c r="G95" s="105">
        <v>788.5</v>
      </c>
    </row>
    <row r="96" spans="1:7" ht="22.5" x14ac:dyDescent="0.2">
      <c r="A96" s="98" t="s">
        <v>1807</v>
      </c>
      <c r="B96" s="112" t="s">
        <v>591</v>
      </c>
      <c r="C96" s="109"/>
      <c r="D96" s="99"/>
      <c r="E96" s="117"/>
      <c r="F96" s="122"/>
      <c r="G96" s="122"/>
    </row>
    <row r="97" spans="1:7" ht="22.5" x14ac:dyDescent="0.2">
      <c r="A97" s="100" t="s">
        <v>1</v>
      </c>
      <c r="B97" s="113" t="s">
        <v>367</v>
      </c>
      <c r="C97" s="101" t="s">
        <v>3</v>
      </c>
      <c r="D97" s="101" t="s">
        <v>542</v>
      </c>
      <c r="E97" s="118" t="s">
        <v>543</v>
      </c>
      <c r="F97" s="123" t="s">
        <v>544</v>
      </c>
      <c r="G97" s="123" t="s">
        <v>545</v>
      </c>
    </row>
    <row r="98" spans="1:7" x14ac:dyDescent="0.2">
      <c r="A98" s="106" t="s">
        <v>592</v>
      </c>
      <c r="B98" s="114" t="s">
        <v>593</v>
      </c>
      <c r="C98" s="106" t="s">
        <v>22</v>
      </c>
      <c r="D98" s="102" t="s">
        <v>69</v>
      </c>
      <c r="E98" s="119">
        <v>1.7999999999999999E-2</v>
      </c>
      <c r="F98" s="103">
        <v>60.27</v>
      </c>
      <c r="G98" s="103">
        <v>1.08</v>
      </c>
    </row>
    <row r="99" spans="1:7" ht="22.5" x14ac:dyDescent="0.2">
      <c r="A99" s="106" t="s">
        <v>594</v>
      </c>
      <c r="B99" s="114" t="s">
        <v>1735</v>
      </c>
      <c r="C99" s="106" t="s">
        <v>22</v>
      </c>
      <c r="D99" s="102" t="s">
        <v>595</v>
      </c>
      <c r="E99" s="119">
        <v>2.6280000000000001</v>
      </c>
      <c r="F99" s="103">
        <v>1.1299999999999999</v>
      </c>
      <c r="G99" s="103">
        <v>2.96</v>
      </c>
    </row>
    <row r="100" spans="1:7" x14ac:dyDescent="0.2">
      <c r="A100" s="106" t="s">
        <v>596</v>
      </c>
      <c r="B100" s="114" t="s">
        <v>1736</v>
      </c>
      <c r="C100" s="106" t="s">
        <v>22</v>
      </c>
      <c r="D100" s="102" t="s">
        <v>595</v>
      </c>
      <c r="E100" s="119">
        <v>2.68</v>
      </c>
      <c r="F100" s="103">
        <v>0.56000000000000005</v>
      </c>
      <c r="G100" s="103">
        <v>1.5</v>
      </c>
    </row>
    <row r="101" spans="1:7" x14ac:dyDescent="0.2">
      <c r="A101" s="106" t="s">
        <v>597</v>
      </c>
      <c r="B101" s="114" t="s">
        <v>1737</v>
      </c>
      <c r="C101" s="106" t="s">
        <v>22</v>
      </c>
      <c r="D101" s="102" t="s">
        <v>73</v>
      </c>
      <c r="E101" s="119">
        <v>0.32600000000000001</v>
      </c>
      <c r="F101" s="103">
        <v>64.81</v>
      </c>
      <c r="G101" s="103">
        <v>21.12</v>
      </c>
    </row>
    <row r="102" spans="1:7" x14ac:dyDescent="0.2">
      <c r="A102" s="106" t="s">
        <v>598</v>
      </c>
      <c r="B102" s="114" t="s">
        <v>1738</v>
      </c>
      <c r="C102" s="106" t="s">
        <v>22</v>
      </c>
      <c r="D102" s="102" t="s">
        <v>73</v>
      </c>
      <c r="E102" s="119">
        <v>0.33</v>
      </c>
      <c r="F102" s="103">
        <v>18.28</v>
      </c>
      <c r="G102" s="103">
        <v>6.03</v>
      </c>
    </row>
    <row r="103" spans="1:7" ht="18" x14ac:dyDescent="0.2">
      <c r="A103" s="107"/>
      <c r="B103" s="115"/>
      <c r="C103" s="42"/>
      <c r="D103" s="95"/>
      <c r="E103" s="120"/>
      <c r="F103" s="124" t="s">
        <v>1800</v>
      </c>
      <c r="G103" s="104">
        <v>32.69</v>
      </c>
    </row>
    <row r="104" spans="1:7" ht="22.5" x14ac:dyDescent="0.2">
      <c r="A104" s="100" t="s">
        <v>1</v>
      </c>
      <c r="B104" s="113" t="s">
        <v>366</v>
      </c>
      <c r="C104" s="101" t="s">
        <v>3</v>
      </c>
      <c r="D104" s="101" t="s">
        <v>542</v>
      </c>
      <c r="E104" s="118" t="s">
        <v>543</v>
      </c>
      <c r="F104" s="123" t="s">
        <v>544</v>
      </c>
      <c r="G104" s="123" t="s">
        <v>545</v>
      </c>
    </row>
    <row r="105" spans="1:7" x14ac:dyDescent="0.2">
      <c r="A105" s="106" t="s">
        <v>599</v>
      </c>
      <c r="B105" s="114" t="s">
        <v>600</v>
      </c>
      <c r="C105" s="106" t="s">
        <v>13</v>
      </c>
      <c r="D105" s="102" t="s">
        <v>14</v>
      </c>
      <c r="E105" s="119">
        <v>1.175</v>
      </c>
      <c r="F105" s="103">
        <v>14.77</v>
      </c>
      <c r="G105" s="103">
        <v>17.350000000000001</v>
      </c>
    </row>
    <row r="106" spans="1:7" x14ac:dyDescent="0.2">
      <c r="A106" s="106" t="s">
        <v>587</v>
      </c>
      <c r="B106" s="114" t="s">
        <v>588</v>
      </c>
      <c r="C106" s="106" t="s">
        <v>13</v>
      </c>
      <c r="D106" s="102" t="s">
        <v>14</v>
      </c>
      <c r="E106" s="119">
        <v>1.526</v>
      </c>
      <c r="F106" s="103">
        <v>10.9</v>
      </c>
      <c r="G106" s="103">
        <v>16.63</v>
      </c>
    </row>
    <row r="107" spans="1:7" ht="18" x14ac:dyDescent="0.2">
      <c r="A107" s="107"/>
      <c r="B107" s="115"/>
      <c r="C107" s="42"/>
      <c r="D107" s="95"/>
      <c r="E107" s="120"/>
      <c r="F107" s="124" t="s">
        <v>1798</v>
      </c>
      <c r="G107" s="104">
        <v>33.979999999999997</v>
      </c>
    </row>
    <row r="108" spans="1:7" x14ac:dyDescent="0.2">
      <c r="A108" s="107"/>
      <c r="B108" s="115"/>
      <c r="C108" s="42"/>
      <c r="D108" s="95"/>
      <c r="E108" s="120"/>
      <c r="F108" s="125" t="s">
        <v>546</v>
      </c>
      <c r="G108" s="105">
        <v>66.67</v>
      </c>
    </row>
    <row r="109" spans="1:7" ht="33.75" x14ac:dyDescent="0.2">
      <c r="A109" s="98" t="s">
        <v>1807</v>
      </c>
      <c r="B109" s="112" t="s">
        <v>392</v>
      </c>
      <c r="C109" s="109"/>
      <c r="D109" s="99"/>
      <c r="E109" s="117"/>
      <c r="F109" s="122"/>
      <c r="G109" s="122"/>
    </row>
    <row r="110" spans="1:7" ht="22.5" x14ac:dyDescent="0.2">
      <c r="A110" s="100" t="s">
        <v>1</v>
      </c>
      <c r="B110" s="113" t="s">
        <v>366</v>
      </c>
      <c r="C110" s="101" t="s">
        <v>3</v>
      </c>
      <c r="D110" s="101" t="s">
        <v>542</v>
      </c>
      <c r="E110" s="118" t="s">
        <v>543</v>
      </c>
      <c r="F110" s="123" t="s">
        <v>544</v>
      </c>
      <c r="G110" s="123" t="s">
        <v>545</v>
      </c>
    </row>
    <row r="111" spans="1:7" x14ac:dyDescent="0.2">
      <c r="A111" s="106" t="s">
        <v>599</v>
      </c>
      <c r="B111" s="114" t="s">
        <v>600</v>
      </c>
      <c r="C111" s="106" t="s">
        <v>13</v>
      </c>
      <c r="D111" s="102" t="s">
        <v>14</v>
      </c>
      <c r="E111" s="119">
        <v>0.22500000000000001</v>
      </c>
      <c r="F111" s="103">
        <v>14.77</v>
      </c>
      <c r="G111" s="103">
        <v>3.32</v>
      </c>
    </row>
    <row r="112" spans="1:7" x14ac:dyDescent="0.2">
      <c r="A112" s="106" t="s">
        <v>587</v>
      </c>
      <c r="B112" s="114" t="s">
        <v>588</v>
      </c>
      <c r="C112" s="106" t="s">
        <v>13</v>
      </c>
      <c r="D112" s="102" t="s">
        <v>14</v>
      </c>
      <c r="E112" s="119">
        <v>2.3248000000000002</v>
      </c>
      <c r="F112" s="103">
        <v>10.9</v>
      </c>
      <c r="G112" s="103">
        <v>25.34</v>
      </c>
    </row>
    <row r="113" spans="1:7" ht="18" x14ac:dyDescent="0.2">
      <c r="A113" s="107"/>
      <c r="B113" s="115"/>
      <c r="C113" s="42"/>
      <c r="D113" s="95"/>
      <c r="E113" s="120"/>
      <c r="F113" s="124" t="s">
        <v>1798</v>
      </c>
      <c r="G113" s="104">
        <v>28.66</v>
      </c>
    </row>
    <row r="114" spans="1:7" x14ac:dyDescent="0.2">
      <c r="A114" s="107"/>
      <c r="B114" s="115"/>
      <c r="C114" s="42"/>
      <c r="D114" s="95"/>
      <c r="E114" s="120"/>
      <c r="F114" s="125" t="s">
        <v>546</v>
      </c>
      <c r="G114" s="105">
        <v>28.66</v>
      </c>
    </row>
    <row r="115" spans="1:7" ht="22.5" x14ac:dyDescent="0.2">
      <c r="A115" s="98" t="s">
        <v>1807</v>
      </c>
      <c r="B115" s="112" t="s">
        <v>399</v>
      </c>
      <c r="C115" s="109"/>
      <c r="D115" s="99"/>
      <c r="E115" s="117"/>
      <c r="F115" s="122"/>
      <c r="G115" s="122"/>
    </row>
    <row r="116" spans="1:7" ht="22.5" x14ac:dyDescent="0.2">
      <c r="A116" s="100" t="s">
        <v>1</v>
      </c>
      <c r="B116" s="113" t="s">
        <v>366</v>
      </c>
      <c r="C116" s="101" t="s">
        <v>3</v>
      </c>
      <c r="D116" s="101" t="s">
        <v>542</v>
      </c>
      <c r="E116" s="118" t="s">
        <v>543</v>
      </c>
      <c r="F116" s="123" t="s">
        <v>544</v>
      </c>
      <c r="G116" s="123" t="s">
        <v>545</v>
      </c>
    </row>
    <row r="117" spans="1:7" x14ac:dyDescent="0.2">
      <c r="A117" s="106" t="s">
        <v>601</v>
      </c>
      <c r="B117" s="114" t="s">
        <v>602</v>
      </c>
      <c r="C117" s="106" t="s">
        <v>13</v>
      </c>
      <c r="D117" s="102" t="s">
        <v>14</v>
      </c>
      <c r="E117" s="119">
        <v>0.17549999999999999</v>
      </c>
      <c r="F117" s="103">
        <v>14.77</v>
      </c>
      <c r="G117" s="103">
        <v>2.59</v>
      </c>
    </row>
    <row r="118" spans="1:7" x14ac:dyDescent="0.2">
      <c r="A118" s="106" t="s">
        <v>587</v>
      </c>
      <c r="B118" s="114" t="s">
        <v>588</v>
      </c>
      <c r="C118" s="106" t="s">
        <v>13</v>
      </c>
      <c r="D118" s="102" t="s">
        <v>14</v>
      </c>
      <c r="E118" s="119">
        <v>0.3448</v>
      </c>
      <c r="F118" s="103">
        <v>10.9</v>
      </c>
      <c r="G118" s="103">
        <v>3.75</v>
      </c>
    </row>
    <row r="119" spans="1:7" ht="18" x14ac:dyDescent="0.2">
      <c r="A119" s="107"/>
      <c r="B119" s="115"/>
      <c r="C119" s="42"/>
      <c r="D119" s="95"/>
      <c r="E119" s="120"/>
      <c r="F119" s="124" t="s">
        <v>1798</v>
      </c>
      <c r="G119" s="104">
        <v>6.34</v>
      </c>
    </row>
    <row r="120" spans="1:7" x14ac:dyDescent="0.2">
      <c r="A120" s="107"/>
      <c r="B120" s="115"/>
      <c r="C120" s="42"/>
      <c r="D120" s="95"/>
      <c r="E120" s="120"/>
      <c r="F120" s="125" t="s">
        <v>546</v>
      </c>
      <c r="G120" s="105">
        <v>6.34</v>
      </c>
    </row>
    <row r="121" spans="1:7" ht="33.75" x14ac:dyDescent="0.2">
      <c r="A121" s="98" t="s">
        <v>1807</v>
      </c>
      <c r="B121" s="112" t="s">
        <v>400</v>
      </c>
      <c r="C121" s="109"/>
      <c r="D121" s="99"/>
      <c r="E121" s="117"/>
      <c r="F121" s="122"/>
      <c r="G121" s="122"/>
    </row>
    <row r="122" spans="1:7" ht="22.5" x14ac:dyDescent="0.2">
      <c r="A122" s="100" t="s">
        <v>1</v>
      </c>
      <c r="B122" s="113" t="s">
        <v>366</v>
      </c>
      <c r="C122" s="101" t="s">
        <v>3</v>
      </c>
      <c r="D122" s="101" t="s">
        <v>542</v>
      </c>
      <c r="E122" s="118" t="s">
        <v>543</v>
      </c>
      <c r="F122" s="123" t="s">
        <v>544</v>
      </c>
      <c r="G122" s="123" t="s">
        <v>545</v>
      </c>
    </row>
    <row r="123" spans="1:7" x14ac:dyDescent="0.2">
      <c r="A123" s="106" t="s">
        <v>587</v>
      </c>
      <c r="B123" s="114" t="s">
        <v>588</v>
      </c>
      <c r="C123" s="106" t="s">
        <v>13</v>
      </c>
      <c r="D123" s="102" t="s">
        <v>14</v>
      </c>
      <c r="E123" s="119">
        <v>0.20860000000000001</v>
      </c>
      <c r="F123" s="103">
        <v>10.9</v>
      </c>
      <c r="G123" s="103">
        <v>2.27</v>
      </c>
    </row>
    <row r="124" spans="1:7" x14ac:dyDescent="0.2">
      <c r="A124" s="106" t="s">
        <v>603</v>
      </c>
      <c r="B124" s="114" t="s">
        <v>604</v>
      </c>
      <c r="C124" s="106" t="s">
        <v>13</v>
      </c>
      <c r="D124" s="102" t="s">
        <v>14</v>
      </c>
      <c r="E124" s="119">
        <v>0.1062</v>
      </c>
      <c r="F124" s="103">
        <v>14.77</v>
      </c>
      <c r="G124" s="103">
        <v>1.56</v>
      </c>
    </row>
    <row r="125" spans="1:7" ht="18" x14ac:dyDescent="0.2">
      <c r="A125" s="107"/>
      <c r="B125" s="115"/>
      <c r="C125" s="42"/>
      <c r="D125" s="95"/>
      <c r="E125" s="120"/>
      <c r="F125" s="124" t="s">
        <v>1798</v>
      </c>
      <c r="G125" s="104">
        <v>3.83</v>
      </c>
    </row>
    <row r="126" spans="1:7" x14ac:dyDescent="0.2">
      <c r="A126" s="107"/>
      <c r="B126" s="115"/>
      <c r="C126" s="42"/>
      <c r="D126" s="95"/>
      <c r="E126" s="120"/>
      <c r="F126" s="125" t="s">
        <v>546</v>
      </c>
      <c r="G126" s="105">
        <v>3.83</v>
      </c>
    </row>
    <row r="127" spans="1:7" ht="33.75" x14ac:dyDescent="0.2">
      <c r="A127" s="98" t="s">
        <v>1807</v>
      </c>
      <c r="B127" s="112" t="s">
        <v>401</v>
      </c>
      <c r="C127" s="109"/>
      <c r="D127" s="99"/>
      <c r="E127" s="117"/>
      <c r="F127" s="122"/>
      <c r="G127" s="122"/>
    </row>
    <row r="128" spans="1:7" ht="22.5" x14ac:dyDescent="0.2">
      <c r="A128" s="100" t="s">
        <v>1</v>
      </c>
      <c r="B128" s="113" t="s">
        <v>367</v>
      </c>
      <c r="C128" s="101" t="s">
        <v>3</v>
      </c>
      <c r="D128" s="101" t="s">
        <v>542</v>
      </c>
      <c r="E128" s="118" t="s">
        <v>543</v>
      </c>
      <c r="F128" s="123" t="s">
        <v>544</v>
      </c>
      <c r="G128" s="123" t="s">
        <v>545</v>
      </c>
    </row>
    <row r="129" spans="1:7" ht="45" x14ac:dyDescent="0.2">
      <c r="A129" s="106" t="s">
        <v>605</v>
      </c>
      <c r="B129" s="114" t="s">
        <v>606</v>
      </c>
      <c r="C129" s="106" t="s">
        <v>13</v>
      </c>
      <c r="D129" s="102" t="s">
        <v>607</v>
      </c>
      <c r="E129" s="119">
        <v>5.4999999999999997E-3</v>
      </c>
      <c r="F129" s="103">
        <v>1166.57</v>
      </c>
      <c r="G129" s="103">
        <v>6.41</v>
      </c>
    </row>
    <row r="130" spans="1:7" ht="18" x14ac:dyDescent="0.2">
      <c r="A130" s="107"/>
      <c r="B130" s="115"/>
      <c r="C130" s="42"/>
      <c r="D130" s="95"/>
      <c r="E130" s="120"/>
      <c r="F130" s="124" t="s">
        <v>1800</v>
      </c>
      <c r="G130" s="104">
        <v>6.41</v>
      </c>
    </row>
    <row r="131" spans="1:7" ht="22.5" x14ac:dyDescent="0.2">
      <c r="A131" s="100" t="s">
        <v>1</v>
      </c>
      <c r="B131" s="113" t="s">
        <v>366</v>
      </c>
      <c r="C131" s="101" t="s">
        <v>3</v>
      </c>
      <c r="D131" s="101" t="s">
        <v>542</v>
      </c>
      <c r="E131" s="118" t="s">
        <v>543</v>
      </c>
      <c r="F131" s="123" t="s">
        <v>544</v>
      </c>
      <c r="G131" s="123" t="s">
        <v>545</v>
      </c>
    </row>
    <row r="132" spans="1:7" x14ac:dyDescent="0.2">
      <c r="A132" s="106" t="s">
        <v>587</v>
      </c>
      <c r="B132" s="114" t="s">
        <v>588</v>
      </c>
      <c r="C132" s="106" t="s">
        <v>13</v>
      </c>
      <c r="D132" s="102" t="s">
        <v>14</v>
      </c>
      <c r="E132" s="119">
        <v>0.28499999999999998</v>
      </c>
      <c r="F132" s="103">
        <v>10.9</v>
      </c>
      <c r="G132" s="103">
        <v>3.1</v>
      </c>
    </row>
    <row r="133" spans="1:7" x14ac:dyDescent="0.2">
      <c r="A133" s="106" t="s">
        <v>603</v>
      </c>
      <c r="B133" s="114" t="s">
        <v>604</v>
      </c>
      <c r="C133" s="106" t="s">
        <v>13</v>
      </c>
      <c r="D133" s="102" t="s">
        <v>14</v>
      </c>
      <c r="E133" s="119">
        <v>0.183</v>
      </c>
      <c r="F133" s="103">
        <v>14.77</v>
      </c>
      <c r="G133" s="103">
        <v>2.7</v>
      </c>
    </row>
    <row r="134" spans="1:7" ht="18" x14ac:dyDescent="0.2">
      <c r="A134" s="107"/>
      <c r="B134" s="115"/>
      <c r="C134" s="42"/>
      <c r="D134" s="95"/>
      <c r="E134" s="120"/>
      <c r="F134" s="124" t="s">
        <v>1798</v>
      </c>
      <c r="G134" s="104">
        <v>5.8</v>
      </c>
    </row>
    <row r="135" spans="1:7" ht="22.5" x14ac:dyDescent="0.2">
      <c r="A135" s="100" t="s">
        <v>1</v>
      </c>
      <c r="B135" s="113" t="s">
        <v>1681</v>
      </c>
      <c r="C135" s="101" t="s">
        <v>3</v>
      </c>
      <c r="D135" s="101" t="s">
        <v>542</v>
      </c>
      <c r="E135" s="118" t="s">
        <v>543</v>
      </c>
      <c r="F135" s="123" t="s">
        <v>544</v>
      </c>
      <c r="G135" s="123" t="s">
        <v>545</v>
      </c>
    </row>
    <row r="136" spans="1:7" ht="33.75" x14ac:dyDescent="0.2">
      <c r="A136" s="106" t="s">
        <v>608</v>
      </c>
      <c r="B136" s="114" t="s">
        <v>609</v>
      </c>
      <c r="C136" s="106" t="s">
        <v>13</v>
      </c>
      <c r="D136" s="102" t="s">
        <v>552</v>
      </c>
      <c r="E136" s="119">
        <v>1.03E-2</v>
      </c>
      <c r="F136" s="103">
        <v>15.1</v>
      </c>
      <c r="G136" s="103">
        <v>0.15</v>
      </c>
    </row>
    <row r="137" spans="1:7" ht="33.75" x14ac:dyDescent="0.2">
      <c r="A137" s="106" t="s">
        <v>610</v>
      </c>
      <c r="B137" s="114" t="s">
        <v>611</v>
      </c>
      <c r="C137" s="106" t="s">
        <v>13</v>
      </c>
      <c r="D137" s="102" t="s">
        <v>555</v>
      </c>
      <c r="E137" s="119">
        <v>7.4000000000000003E-3</v>
      </c>
      <c r="F137" s="103">
        <v>16.14</v>
      </c>
      <c r="G137" s="103">
        <v>0.11</v>
      </c>
    </row>
    <row r="138" spans="1:7" ht="18" x14ac:dyDescent="0.2">
      <c r="A138" s="107"/>
      <c r="B138" s="115"/>
      <c r="C138" s="42"/>
      <c r="D138" s="95"/>
      <c r="E138" s="120"/>
      <c r="F138" s="124" t="s">
        <v>1799</v>
      </c>
      <c r="G138" s="104">
        <v>0.26</v>
      </c>
    </row>
    <row r="139" spans="1:7" x14ac:dyDescent="0.2">
      <c r="A139" s="107"/>
      <c r="B139" s="115"/>
      <c r="C139" s="42"/>
      <c r="D139" s="95"/>
      <c r="E139" s="120"/>
      <c r="F139" s="125" t="s">
        <v>546</v>
      </c>
      <c r="G139" s="105">
        <v>12.47</v>
      </c>
    </row>
    <row r="140" spans="1:7" ht="22.5" x14ac:dyDescent="0.2">
      <c r="A140" s="98" t="s">
        <v>1807</v>
      </c>
      <c r="B140" s="112" t="s">
        <v>402</v>
      </c>
      <c r="C140" s="109"/>
      <c r="D140" s="99"/>
      <c r="E140" s="117"/>
      <c r="F140" s="122"/>
      <c r="G140" s="122"/>
    </row>
    <row r="141" spans="1:7" ht="22.5" x14ac:dyDescent="0.2">
      <c r="A141" s="100" t="s">
        <v>1</v>
      </c>
      <c r="B141" s="113" t="s">
        <v>366</v>
      </c>
      <c r="C141" s="101" t="s">
        <v>3</v>
      </c>
      <c r="D141" s="101" t="s">
        <v>542</v>
      </c>
      <c r="E141" s="118" t="s">
        <v>543</v>
      </c>
      <c r="F141" s="123" t="s">
        <v>544</v>
      </c>
      <c r="G141" s="123" t="s">
        <v>545</v>
      </c>
    </row>
    <row r="142" spans="1:7" x14ac:dyDescent="0.2">
      <c r="A142" s="106" t="s">
        <v>587</v>
      </c>
      <c r="B142" s="114" t="s">
        <v>588</v>
      </c>
      <c r="C142" s="106" t="s">
        <v>13</v>
      </c>
      <c r="D142" s="102" t="s">
        <v>14</v>
      </c>
      <c r="E142" s="119">
        <v>0.38300000000000001</v>
      </c>
      <c r="F142" s="103">
        <v>10.9</v>
      </c>
      <c r="G142" s="103">
        <v>4.17</v>
      </c>
    </row>
    <row r="143" spans="1:7" ht="18" x14ac:dyDescent="0.2">
      <c r="A143" s="107"/>
      <c r="B143" s="115"/>
      <c r="C143" s="42"/>
      <c r="D143" s="95"/>
      <c r="E143" s="120"/>
      <c r="F143" s="124" t="s">
        <v>1798</v>
      </c>
      <c r="G143" s="104">
        <v>4.17</v>
      </c>
    </row>
    <row r="144" spans="1:7" x14ac:dyDescent="0.2">
      <c r="A144" s="107"/>
      <c r="B144" s="115"/>
      <c r="C144" s="42"/>
      <c r="D144" s="95"/>
      <c r="E144" s="120"/>
      <c r="F144" s="125" t="s">
        <v>546</v>
      </c>
      <c r="G144" s="105">
        <v>4.17</v>
      </c>
    </row>
    <row r="145" spans="1:7" ht="22.5" x14ac:dyDescent="0.2">
      <c r="A145" s="98" t="s">
        <v>1807</v>
      </c>
      <c r="B145" s="112" t="s">
        <v>406</v>
      </c>
      <c r="C145" s="109"/>
      <c r="D145" s="99"/>
      <c r="E145" s="117"/>
      <c r="F145" s="122"/>
      <c r="G145" s="122"/>
    </row>
    <row r="146" spans="1:7" ht="22.5" x14ac:dyDescent="0.2">
      <c r="A146" s="100" t="s">
        <v>1</v>
      </c>
      <c r="B146" s="113" t="s">
        <v>366</v>
      </c>
      <c r="C146" s="101" t="s">
        <v>3</v>
      </c>
      <c r="D146" s="101" t="s">
        <v>542</v>
      </c>
      <c r="E146" s="118" t="s">
        <v>543</v>
      </c>
      <c r="F146" s="123" t="s">
        <v>544</v>
      </c>
      <c r="G146" s="123" t="s">
        <v>545</v>
      </c>
    </row>
    <row r="147" spans="1:7" x14ac:dyDescent="0.2">
      <c r="A147" s="106" t="s">
        <v>612</v>
      </c>
      <c r="B147" s="114" t="s">
        <v>613</v>
      </c>
      <c r="C147" s="106" t="s">
        <v>13</v>
      </c>
      <c r="D147" s="102" t="s">
        <v>14</v>
      </c>
      <c r="E147" s="119">
        <v>2</v>
      </c>
      <c r="F147" s="103">
        <v>25.03</v>
      </c>
      <c r="G147" s="103">
        <v>50.06</v>
      </c>
    </row>
    <row r="148" spans="1:7" x14ac:dyDescent="0.2">
      <c r="A148" s="106" t="s">
        <v>587</v>
      </c>
      <c r="B148" s="114" t="s">
        <v>588</v>
      </c>
      <c r="C148" s="106" t="s">
        <v>13</v>
      </c>
      <c r="D148" s="102" t="s">
        <v>14</v>
      </c>
      <c r="E148" s="119">
        <v>2</v>
      </c>
      <c r="F148" s="103">
        <v>10.9</v>
      </c>
      <c r="G148" s="103">
        <v>21.8</v>
      </c>
    </row>
    <row r="149" spans="1:7" ht="18" x14ac:dyDescent="0.2">
      <c r="A149" s="107"/>
      <c r="B149" s="115"/>
      <c r="C149" s="42"/>
      <c r="D149" s="95"/>
      <c r="E149" s="120"/>
      <c r="F149" s="124" t="s">
        <v>1798</v>
      </c>
      <c r="G149" s="104">
        <v>71.86</v>
      </c>
    </row>
    <row r="150" spans="1:7" x14ac:dyDescent="0.2">
      <c r="A150" s="107"/>
      <c r="B150" s="115"/>
      <c r="C150" s="42"/>
      <c r="D150" s="95"/>
      <c r="E150" s="120"/>
      <c r="F150" s="125" t="s">
        <v>546</v>
      </c>
      <c r="G150" s="105">
        <v>71.86</v>
      </c>
    </row>
    <row r="151" spans="1:7" ht="22.5" x14ac:dyDescent="0.2">
      <c r="A151" s="98" t="s">
        <v>1807</v>
      </c>
      <c r="B151" s="112" t="s">
        <v>407</v>
      </c>
      <c r="C151" s="109"/>
      <c r="D151" s="99"/>
      <c r="E151" s="117"/>
      <c r="F151" s="122"/>
      <c r="G151" s="122"/>
    </row>
    <row r="152" spans="1:7" ht="22.5" x14ac:dyDescent="0.2">
      <c r="A152" s="100" t="s">
        <v>1</v>
      </c>
      <c r="B152" s="113" t="s">
        <v>366</v>
      </c>
      <c r="C152" s="101" t="s">
        <v>3</v>
      </c>
      <c r="D152" s="101" t="s">
        <v>542</v>
      </c>
      <c r="E152" s="118" t="s">
        <v>543</v>
      </c>
      <c r="F152" s="123" t="s">
        <v>544</v>
      </c>
      <c r="G152" s="123" t="s">
        <v>545</v>
      </c>
    </row>
    <row r="153" spans="1:7" x14ac:dyDescent="0.2">
      <c r="A153" s="106" t="s">
        <v>614</v>
      </c>
      <c r="B153" s="114" t="s">
        <v>615</v>
      </c>
      <c r="C153" s="106" t="s">
        <v>13</v>
      </c>
      <c r="D153" s="102" t="s">
        <v>14</v>
      </c>
      <c r="E153" s="119">
        <v>1.83E-2</v>
      </c>
      <c r="F153" s="103">
        <v>18</v>
      </c>
      <c r="G153" s="103">
        <v>0.32</v>
      </c>
    </row>
    <row r="154" spans="1:7" x14ac:dyDescent="0.2">
      <c r="A154" s="106" t="s">
        <v>587</v>
      </c>
      <c r="B154" s="114" t="s">
        <v>588</v>
      </c>
      <c r="C154" s="106" t="s">
        <v>13</v>
      </c>
      <c r="D154" s="102" t="s">
        <v>14</v>
      </c>
      <c r="E154" s="119">
        <v>3.5900000000000001E-2</v>
      </c>
      <c r="F154" s="103">
        <v>10.9</v>
      </c>
      <c r="G154" s="103">
        <v>0.39</v>
      </c>
    </row>
    <row r="155" spans="1:7" ht="18" x14ac:dyDescent="0.2">
      <c r="A155" s="107"/>
      <c r="B155" s="115"/>
      <c r="C155" s="42"/>
      <c r="D155" s="95"/>
      <c r="E155" s="120"/>
      <c r="F155" s="124" t="s">
        <v>1798</v>
      </c>
      <c r="G155" s="104">
        <v>0.71</v>
      </c>
    </row>
    <row r="156" spans="1:7" x14ac:dyDescent="0.2">
      <c r="A156" s="107"/>
      <c r="B156" s="115"/>
      <c r="C156" s="42"/>
      <c r="D156" s="95"/>
      <c r="E156" s="120"/>
      <c r="F156" s="125" t="s">
        <v>546</v>
      </c>
      <c r="G156" s="105">
        <v>0.71</v>
      </c>
    </row>
    <row r="157" spans="1:7" ht="33.75" x14ac:dyDescent="0.2">
      <c r="A157" s="98" t="s">
        <v>1807</v>
      </c>
      <c r="B157" s="112" t="s">
        <v>409</v>
      </c>
      <c r="C157" s="109"/>
      <c r="D157" s="99"/>
      <c r="E157" s="117"/>
      <c r="F157" s="122"/>
      <c r="G157" s="122"/>
    </row>
    <row r="158" spans="1:7" ht="22.5" x14ac:dyDescent="0.2">
      <c r="A158" s="100" t="s">
        <v>1</v>
      </c>
      <c r="B158" s="113" t="s">
        <v>366</v>
      </c>
      <c r="C158" s="101" t="s">
        <v>3</v>
      </c>
      <c r="D158" s="101" t="s">
        <v>542</v>
      </c>
      <c r="E158" s="118" t="s">
        <v>543</v>
      </c>
      <c r="F158" s="123" t="s">
        <v>544</v>
      </c>
      <c r="G158" s="123" t="s">
        <v>545</v>
      </c>
    </row>
    <row r="159" spans="1:7" x14ac:dyDescent="0.2">
      <c r="A159" s="106" t="s">
        <v>587</v>
      </c>
      <c r="B159" s="114" t="s">
        <v>588</v>
      </c>
      <c r="C159" s="106" t="s">
        <v>13</v>
      </c>
      <c r="D159" s="102" t="s">
        <v>14</v>
      </c>
      <c r="E159" s="119">
        <v>0.47399999999999998</v>
      </c>
      <c r="F159" s="103">
        <v>10.9</v>
      </c>
      <c r="G159" s="103">
        <v>5.16</v>
      </c>
    </row>
    <row r="160" spans="1:7" x14ac:dyDescent="0.2">
      <c r="A160" s="106" t="s">
        <v>616</v>
      </c>
      <c r="B160" s="114" t="s">
        <v>617</v>
      </c>
      <c r="C160" s="106" t="s">
        <v>13</v>
      </c>
      <c r="D160" s="102" t="s">
        <v>14</v>
      </c>
      <c r="E160" s="119">
        <v>0.48699999999999999</v>
      </c>
      <c r="F160" s="103">
        <v>14.77</v>
      </c>
      <c r="G160" s="103">
        <v>7.19</v>
      </c>
    </row>
    <row r="161" spans="1:7" ht="18" x14ac:dyDescent="0.2">
      <c r="A161" s="107"/>
      <c r="B161" s="115"/>
      <c r="C161" s="42"/>
      <c r="D161" s="95"/>
      <c r="E161" s="120"/>
      <c r="F161" s="124" t="s">
        <v>1798</v>
      </c>
      <c r="G161" s="104">
        <v>12.35</v>
      </c>
    </row>
    <row r="162" spans="1:7" x14ac:dyDescent="0.2">
      <c r="A162" s="107"/>
      <c r="B162" s="115"/>
      <c r="C162" s="42"/>
      <c r="D162" s="95"/>
      <c r="E162" s="120"/>
      <c r="F162" s="125" t="s">
        <v>546</v>
      </c>
      <c r="G162" s="105">
        <v>12.35</v>
      </c>
    </row>
    <row r="163" spans="1:7" ht="22.5" x14ac:dyDescent="0.2">
      <c r="A163" s="98" t="s">
        <v>1807</v>
      </c>
      <c r="B163" s="112" t="s">
        <v>1688</v>
      </c>
      <c r="C163" s="109"/>
      <c r="D163" s="99"/>
      <c r="E163" s="117"/>
      <c r="F163" s="122"/>
      <c r="G163" s="122"/>
    </row>
    <row r="164" spans="1:7" ht="22.5" x14ac:dyDescent="0.2">
      <c r="A164" s="100" t="s">
        <v>1</v>
      </c>
      <c r="B164" s="113" t="s">
        <v>366</v>
      </c>
      <c r="C164" s="101" t="s">
        <v>3</v>
      </c>
      <c r="D164" s="101" t="s">
        <v>542</v>
      </c>
      <c r="E164" s="118" t="s">
        <v>543</v>
      </c>
      <c r="F164" s="123" t="s">
        <v>544</v>
      </c>
      <c r="G164" s="123" t="s">
        <v>545</v>
      </c>
    </row>
    <row r="165" spans="1:7" x14ac:dyDescent="0.2">
      <c r="A165" s="106" t="s">
        <v>599</v>
      </c>
      <c r="B165" s="114" t="s">
        <v>600</v>
      </c>
      <c r="C165" s="106" t="s">
        <v>13</v>
      </c>
      <c r="D165" s="102" t="s">
        <v>14</v>
      </c>
      <c r="E165" s="119">
        <v>1.3</v>
      </c>
      <c r="F165" s="103">
        <v>14.77</v>
      </c>
      <c r="G165" s="103">
        <v>19.2</v>
      </c>
    </row>
    <row r="166" spans="1:7" x14ac:dyDescent="0.2">
      <c r="A166" s="106" t="s">
        <v>587</v>
      </c>
      <c r="B166" s="114" t="s">
        <v>588</v>
      </c>
      <c r="C166" s="106" t="s">
        <v>13</v>
      </c>
      <c r="D166" s="102" t="s">
        <v>14</v>
      </c>
      <c r="E166" s="119">
        <v>2.5</v>
      </c>
      <c r="F166" s="103">
        <v>10.9</v>
      </c>
      <c r="G166" s="103">
        <v>27.25</v>
      </c>
    </row>
    <row r="167" spans="1:7" ht="18" x14ac:dyDescent="0.2">
      <c r="A167" s="107"/>
      <c r="B167" s="115"/>
      <c r="C167" s="42"/>
      <c r="D167" s="95"/>
      <c r="E167" s="120"/>
      <c r="F167" s="124" t="s">
        <v>1798</v>
      </c>
      <c r="G167" s="104">
        <v>46.45</v>
      </c>
    </row>
    <row r="168" spans="1:7" x14ac:dyDescent="0.2">
      <c r="A168" s="107"/>
      <c r="B168" s="115"/>
      <c r="C168" s="42"/>
      <c r="D168" s="95"/>
      <c r="E168" s="120"/>
      <c r="F168" s="125" t="s">
        <v>546</v>
      </c>
      <c r="G168" s="105">
        <v>46.45</v>
      </c>
    </row>
    <row r="169" spans="1:7" ht="22.5" x14ac:dyDescent="0.2">
      <c r="A169" s="98" t="s">
        <v>1807</v>
      </c>
      <c r="B169" s="112" t="s">
        <v>412</v>
      </c>
      <c r="C169" s="109"/>
      <c r="D169" s="99"/>
      <c r="E169" s="117"/>
      <c r="F169" s="122"/>
      <c r="G169" s="122"/>
    </row>
    <row r="170" spans="1:7" ht="22.5" x14ac:dyDescent="0.2">
      <c r="A170" s="100" t="s">
        <v>1</v>
      </c>
      <c r="B170" s="113" t="s">
        <v>366</v>
      </c>
      <c r="C170" s="101" t="s">
        <v>3</v>
      </c>
      <c r="D170" s="101" t="s">
        <v>542</v>
      </c>
      <c r="E170" s="118" t="s">
        <v>543</v>
      </c>
      <c r="F170" s="123" t="s">
        <v>544</v>
      </c>
      <c r="G170" s="123" t="s">
        <v>545</v>
      </c>
    </row>
    <row r="171" spans="1:7" x14ac:dyDescent="0.2">
      <c r="A171" s="106" t="s">
        <v>599</v>
      </c>
      <c r="B171" s="114" t="s">
        <v>600</v>
      </c>
      <c r="C171" s="106" t="s">
        <v>13</v>
      </c>
      <c r="D171" s="102" t="s">
        <v>14</v>
      </c>
      <c r="E171" s="119">
        <v>0.13150000000000001</v>
      </c>
      <c r="F171" s="103">
        <v>14.77</v>
      </c>
      <c r="G171" s="103">
        <v>1.94</v>
      </c>
    </row>
    <row r="172" spans="1:7" x14ac:dyDescent="0.2">
      <c r="A172" s="106" t="s">
        <v>587</v>
      </c>
      <c r="B172" s="114" t="s">
        <v>588</v>
      </c>
      <c r="C172" s="106" t="s">
        <v>13</v>
      </c>
      <c r="D172" s="102" t="s">
        <v>14</v>
      </c>
      <c r="E172" s="119">
        <v>0.25819999999999999</v>
      </c>
      <c r="F172" s="103">
        <v>10.9</v>
      </c>
      <c r="G172" s="103">
        <v>2.81</v>
      </c>
    </row>
    <row r="173" spans="1:7" ht="18" x14ac:dyDescent="0.2">
      <c r="A173" s="107"/>
      <c r="B173" s="115"/>
      <c r="C173" s="42"/>
      <c r="D173" s="95"/>
      <c r="E173" s="120"/>
      <c r="F173" s="124" t="s">
        <v>1798</v>
      </c>
      <c r="G173" s="104">
        <v>4.75</v>
      </c>
    </row>
    <row r="174" spans="1:7" x14ac:dyDescent="0.2">
      <c r="A174" s="107"/>
      <c r="B174" s="115"/>
      <c r="C174" s="42"/>
      <c r="D174" s="95"/>
      <c r="E174" s="120"/>
      <c r="F174" s="125" t="s">
        <v>546</v>
      </c>
      <c r="G174" s="105">
        <v>4.75</v>
      </c>
    </row>
    <row r="175" spans="1:7" ht="22.5" x14ac:dyDescent="0.2">
      <c r="A175" s="98" t="s">
        <v>1807</v>
      </c>
      <c r="B175" s="112" t="s">
        <v>413</v>
      </c>
      <c r="C175" s="109"/>
      <c r="D175" s="99"/>
      <c r="E175" s="117"/>
      <c r="F175" s="122"/>
      <c r="G175" s="122"/>
    </row>
    <row r="176" spans="1:7" ht="22.5" x14ac:dyDescent="0.2">
      <c r="A176" s="100" t="s">
        <v>1</v>
      </c>
      <c r="B176" s="113" t="s">
        <v>366</v>
      </c>
      <c r="C176" s="101" t="s">
        <v>3</v>
      </c>
      <c r="D176" s="101" t="s">
        <v>542</v>
      </c>
      <c r="E176" s="118" t="s">
        <v>543</v>
      </c>
      <c r="F176" s="123" t="s">
        <v>544</v>
      </c>
      <c r="G176" s="123" t="s">
        <v>545</v>
      </c>
    </row>
    <row r="177" spans="1:7" x14ac:dyDescent="0.2">
      <c r="A177" s="106" t="s">
        <v>618</v>
      </c>
      <c r="B177" s="114" t="s">
        <v>619</v>
      </c>
      <c r="C177" s="106" t="s">
        <v>13</v>
      </c>
      <c r="D177" s="102" t="s">
        <v>14</v>
      </c>
      <c r="E177" s="119">
        <v>7.1300000000000002E-2</v>
      </c>
      <c r="F177" s="103">
        <v>14.77</v>
      </c>
      <c r="G177" s="103">
        <v>1.05</v>
      </c>
    </row>
    <row r="178" spans="1:7" x14ac:dyDescent="0.2">
      <c r="A178" s="106" t="s">
        <v>587</v>
      </c>
      <c r="B178" s="114" t="s">
        <v>588</v>
      </c>
      <c r="C178" s="106" t="s">
        <v>13</v>
      </c>
      <c r="D178" s="102" t="s">
        <v>14</v>
      </c>
      <c r="E178" s="119">
        <v>0.1401</v>
      </c>
      <c r="F178" s="103">
        <v>10.9</v>
      </c>
      <c r="G178" s="103">
        <v>1.52</v>
      </c>
    </row>
    <row r="179" spans="1:7" ht="18" x14ac:dyDescent="0.2">
      <c r="A179" s="107"/>
      <c r="B179" s="115"/>
      <c r="C179" s="42"/>
      <c r="D179" s="95"/>
      <c r="E179" s="120"/>
      <c r="F179" s="124" t="s">
        <v>1798</v>
      </c>
      <c r="G179" s="104">
        <v>2.57</v>
      </c>
    </row>
    <row r="180" spans="1:7" x14ac:dyDescent="0.2">
      <c r="A180" s="107"/>
      <c r="B180" s="115"/>
      <c r="C180" s="42"/>
      <c r="D180" s="95"/>
      <c r="E180" s="120"/>
      <c r="F180" s="125" t="s">
        <v>546</v>
      </c>
      <c r="G180" s="105">
        <v>2.57</v>
      </c>
    </row>
    <row r="181" spans="1:7" ht="33.75" x14ac:dyDescent="0.2">
      <c r="A181" s="98" t="s">
        <v>1807</v>
      </c>
      <c r="B181" s="112" t="s">
        <v>1689</v>
      </c>
      <c r="C181" s="109"/>
      <c r="D181" s="99"/>
      <c r="E181" s="117"/>
      <c r="F181" s="122"/>
      <c r="G181" s="122"/>
    </row>
    <row r="182" spans="1:7" ht="22.5" x14ac:dyDescent="0.2">
      <c r="A182" s="100" t="s">
        <v>1</v>
      </c>
      <c r="B182" s="113" t="s">
        <v>1685</v>
      </c>
      <c r="C182" s="101" t="s">
        <v>3</v>
      </c>
      <c r="D182" s="101" t="s">
        <v>542</v>
      </c>
      <c r="E182" s="118" t="s">
        <v>543</v>
      </c>
      <c r="F182" s="123" t="s">
        <v>544</v>
      </c>
      <c r="G182" s="123" t="s">
        <v>545</v>
      </c>
    </row>
    <row r="183" spans="1:7" ht="45" x14ac:dyDescent="0.2">
      <c r="A183" s="106" t="s">
        <v>620</v>
      </c>
      <c r="B183" s="114" t="s">
        <v>621</v>
      </c>
      <c r="C183" s="106" t="s">
        <v>13</v>
      </c>
      <c r="D183" s="102" t="s">
        <v>73</v>
      </c>
      <c r="E183" s="119">
        <v>2.5000000000000001E-4</v>
      </c>
      <c r="F183" s="103">
        <v>2460.5</v>
      </c>
      <c r="G183" s="103">
        <v>0.61</v>
      </c>
    </row>
    <row r="184" spans="1:7" ht="27" x14ac:dyDescent="0.2">
      <c r="A184" s="107"/>
      <c r="B184" s="115"/>
      <c r="C184" s="42"/>
      <c r="D184" s="95"/>
      <c r="E184" s="120"/>
      <c r="F184" s="124" t="s">
        <v>1802</v>
      </c>
      <c r="G184" s="104">
        <v>0.61</v>
      </c>
    </row>
    <row r="185" spans="1:7" ht="22.5" x14ac:dyDescent="0.2">
      <c r="A185" s="100" t="s">
        <v>1</v>
      </c>
      <c r="B185" s="113" t="s">
        <v>367</v>
      </c>
      <c r="C185" s="101" t="s">
        <v>3</v>
      </c>
      <c r="D185" s="101" t="s">
        <v>542</v>
      </c>
      <c r="E185" s="118" t="s">
        <v>543</v>
      </c>
      <c r="F185" s="123" t="s">
        <v>544</v>
      </c>
      <c r="G185" s="123" t="s">
        <v>545</v>
      </c>
    </row>
    <row r="186" spans="1:7" x14ac:dyDescent="0.2">
      <c r="A186" s="106" t="s">
        <v>622</v>
      </c>
      <c r="B186" s="114" t="s">
        <v>623</v>
      </c>
      <c r="C186" s="106" t="s">
        <v>13</v>
      </c>
      <c r="D186" s="102" t="s">
        <v>595</v>
      </c>
      <c r="E186" s="119">
        <v>1</v>
      </c>
      <c r="F186" s="103">
        <v>37.94</v>
      </c>
      <c r="G186" s="103">
        <v>37.94</v>
      </c>
    </row>
    <row r="187" spans="1:7" ht="22.5" x14ac:dyDescent="0.2">
      <c r="A187" s="106" t="s">
        <v>624</v>
      </c>
      <c r="B187" s="114" t="s">
        <v>625</v>
      </c>
      <c r="C187" s="106" t="s">
        <v>13</v>
      </c>
      <c r="D187" s="102" t="s">
        <v>73</v>
      </c>
      <c r="E187" s="119">
        <v>0.15</v>
      </c>
      <c r="F187" s="103">
        <v>3.01</v>
      </c>
      <c r="G187" s="103">
        <v>0.45</v>
      </c>
    </row>
    <row r="188" spans="1:7" x14ac:dyDescent="0.2">
      <c r="A188" s="106" t="s">
        <v>626</v>
      </c>
      <c r="B188" s="114" t="s">
        <v>627</v>
      </c>
      <c r="C188" s="106" t="s">
        <v>13</v>
      </c>
      <c r="D188" s="102" t="s">
        <v>628</v>
      </c>
      <c r="E188" s="119">
        <v>0.25</v>
      </c>
      <c r="F188" s="103">
        <v>28.34</v>
      </c>
      <c r="G188" s="103">
        <v>7.08</v>
      </c>
    </row>
    <row r="189" spans="1:7" x14ac:dyDescent="0.2">
      <c r="A189" s="106" t="s">
        <v>629</v>
      </c>
      <c r="B189" s="114" t="s">
        <v>630</v>
      </c>
      <c r="C189" s="106" t="s">
        <v>13</v>
      </c>
      <c r="D189" s="102" t="s">
        <v>628</v>
      </c>
      <c r="E189" s="119">
        <v>0.35</v>
      </c>
      <c r="F189" s="103">
        <v>11.16</v>
      </c>
      <c r="G189" s="103">
        <v>3.9</v>
      </c>
    </row>
    <row r="190" spans="1:7" ht="45" x14ac:dyDescent="0.2">
      <c r="A190" s="106" t="s">
        <v>631</v>
      </c>
      <c r="B190" s="114" t="s">
        <v>632</v>
      </c>
      <c r="C190" s="106" t="s">
        <v>13</v>
      </c>
      <c r="D190" s="102" t="s">
        <v>73</v>
      </c>
      <c r="E190" s="119">
        <v>6</v>
      </c>
      <c r="F190" s="103">
        <v>1.31</v>
      </c>
      <c r="G190" s="103">
        <v>7.86</v>
      </c>
    </row>
    <row r="191" spans="1:7" ht="18" x14ac:dyDescent="0.2">
      <c r="A191" s="107"/>
      <c r="B191" s="115"/>
      <c r="C191" s="42"/>
      <c r="D191" s="95"/>
      <c r="E191" s="120"/>
      <c r="F191" s="124" t="s">
        <v>1800</v>
      </c>
      <c r="G191" s="104">
        <v>57.23</v>
      </c>
    </row>
    <row r="192" spans="1:7" ht="22.5" x14ac:dyDescent="0.2">
      <c r="A192" s="100" t="s">
        <v>1</v>
      </c>
      <c r="B192" s="113" t="s">
        <v>366</v>
      </c>
      <c r="C192" s="101" t="s">
        <v>3</v>
      </c>
      <c r="D192" s="101" t="s">
        <v>542</v>
      </c>
      <c r="E192" s="118" t="s">
        <v>543</v>
      </c>
      <c r="F192" s="123" t="s">
        <v>544</v>
      </c>
      <c r="G192" s="123" t="s">
        <v>545</v>
      </c>
    </row>
    <row r="193" spans="1:7" x14ac:dyDescent="0.2">
      <c r="A193" s="106" t="s">
        <v>585</v>
      </c>
      <c r="B193" s="114" t="s">
        <v>586</v>
      </c>
      <c r="C193" s="106" t="s">
        <v>13</v>
      </c>
      <c r="D193" s="102" t="s">
        <v>14</v>
      </c>
      <c r="E193" s="119">
        <v>0.15</v>
      </c>
      <c r="F193" s="103">
        <v>14.77</v>
      </c>
      <c r="G193" s="103">
        <v>2.21</v>
      </c>
    </row>
    <row r="194" spans="1:7" x14ac:dyDescent="0.2">
      <c r="A194" s="106" t="s">
        <v>633</v>
      </c>
      <c r="B194" s="114" t="s">
        <v>634</v>
      </c>
      <c r="C194" s="106" t="s">
        <v>13</v>
      </c>
      <c r="D194" s="102" t="s">
        <v>14</v>
      </c>
      <c r="E194" s="119">
        <v>0.1</v>
      </c>
      <c r="F194" s="103">
        <v>14.77</v>
      </c>
      <c r="G194" s="103">
        <v>1.47</v>
      </c>
    </row>
    <row r="195" spans="1:7" x14ac:dyDescent="0.2">
      <c r="A195" s="106" t="s">
        <v>587</v>
      </c>
      <c r="B195" s="114" t="s">
        <v>588</v>
      </c>
      <c r="C195" s="106" t="s">
        <v>13</v>
      </c>
      <c r="D195" s="102" t="s">
        <v>14</v>
      </c>
      <c r="E195" s="119">
        <v>0.25</v>
      </c>
      <c r="F195" s="103">
        <v>10.9</v>
      </c>
      <c r="G195" s="103">
        <v>2.72</v>
      </c>
    </row>
    <row r="196" spans="1:7" x14ac:dyDescent="0.2">
      <c r="A196" s="106" t="s">
        <v>587</v>
      </c>
      <c r="B196" s="114" t="s">
        <v>588</v>
      </c>
      <c r="C196" s="106" t="s">
        <v>13</v>
      </c>
      <c r="D196" s="102" t="s">
        <v>14</v>
      </c>
      <c r="E196" s="119">
        <v>0.35</v>
      </c>
      <c r="F196" s="103">
        <v>10.9</v>
      </c>
      <c r="G196" s="103">
        <v>3.81</v>
      </c>
    </row>
    <row r="197" spans="1:7" ht="18" x14ac:dyDescent="0.2">
      <c r="A197" s="107"/>
      <c r="B197" s="115"/>
      <c r="C197" s="42"/>
      <c r="D197" s="95"/>
      <c r="E197" s="120"/>
      <c r="F197" s="124" t="s">
        <v>1798</v>
      </c>
      <c r="G197" s="104">
        <v>10.210000000000001</v>
      </c>
    </row>
    <row r="198" spans="1:7" ht="22.5" x14ac:dyDescent="0.2">
      <c r="A198" s="100" t="s">
        <v>1</v>
      </c>
      <c r="B198" s="113" t="s">
        <v>1681</v>
      </c>
      <c r="C198" s="101" t="s">
        <v>3</v>
      </c>
      <c r="D198" s="101" t="s">
        <v>542</v>
      </c>
      <c r="E198" s="118" t="s">
        <v>543</v>
      </c>
      <c r="F198" s="123" t="s">
        <v>544</v>
      </c>
      <c r="G198" s="123" t="s">
        <v>545</v>
      </c>
    </row>
    <row r="199" spans="1:7" ht="56.25" x14ac:dyDescent="0.2">
      <c r="A199" s="106" t="s">
        <v>635</v>
      </c>
      <c r="B199" s="114" t="s">
        <v>636</v>
      </c>
      <c r="C199" s="106" t="s">
        <v>13</v>
      </c>
      <c r="D199" s="102" t="s">
        <v>69</v>
      </c>
      <c r="E199" s="119">
        <v>1.17E-2</v>
      </c>
      <c r="F199" s="103">
        <v>535.89</v>
      </c>
      <c r="G199" s="103">
        <v>6.26</v>
      </c>
    </row>
    <row r="200" spans="1:7" ht="33.75" x14ac:dyDescent="0.2">
      <c r="A200" s="106" t="s">
        <v>608</v>
      </c>
      <c r="B200" s="114" t="s">
        <v>609</v>
      </c>
      <c r="C200" s="106" t="s">
        <v>13</v>
      </c>
      <c r="D200" s="102" t="s">
        <v>552</v>
      </c>
      <c r="E200" s="119">
        <v>8.6999999999999994E-3</v>
      </c>
      <c r="F200" s="103">
        <v>15.1</v>
      </c>
      <c r="G200" s="103">
        <v>0.13</v>
      </c>
    </row>
    <row r="201" spans="1:7" ht="33.75" x14ac:dyDescent="0.2">
      <c r="A201" s="106" t="s">
        <v>610</v>
      </c>
      <c r="B201" s="114" t="s">
        <v>611</v>
      </c>
      <c r="C201" s="106" t="s">
        <v>13</v>
      </c>
      <c r="D201" s="102" t="s">
        <v>555</v>
      </c>
      <c r="E201" s="119">
        <v>6.3E-3</v>
      </c>
      <c r="F201" s="103">
        <v>16.14</v>
      </c>
      <c r="G201" s="103">
        <v>0.1</v>
      </c>
    </row>
    <row r="202" spans="1:7" ht="18" x14ac:dyDescent="0.2">
      <c r="A202" s="107"/>
      <c r="B202" s="115"/>
      <c r="C202" s="42"/>
      <c r="D202" s="95"/>
      <c r="E202" s="120"/>
      <c r="F202" s="124" t="s">
        <v>1799</v>
      </c>
      <c r="G202" s="104">
        <v>6.49</v>
      </c>
    </row>
    <row r="203" spans="1:7" x14ac:dyDescent="0.2">
      <c r="A203" s="107"/>
      <c r="B203" s="115"/>
      <c r="C203" s="42"/>
      <c r="D203" s="95"/>
      <c r="E203" s="120"/>
      <c r="F203" s="125" t="s">
        <v>546</v>
      </c>
      <c r="G203" s="105">
        <v>74.540000000000006</v>
      </c>
    </row>
    <row r="204" spans="1:7" ht="22.5" x14ac:dyDescent="0.2">
      <c r="A204" s="98" t="s">
        <v>1807</v>
      </c>
      <c r="B204" s="112" t="s">
        <v>421</v>
      </c>
      <c r="C204" s="109"/>
      <c r="D204" s="99"/>
      <c r="E204" s="117"/>
      <c r="F204" s="122"/>
      <c r="G204" s="122"/>
    </row>
    <row r="205" spans="1:7" ht="22.5" x14ac:dyDescent="0.2">
      <c r="A205" s="100" t="s">
        <v>1</v>
      </c>
      <c r="B205" s="113" t="s">
        <v>367</v>
      </c>
      <c r="C205" s="101" t="s">
        <v>3</v>
      </c>
      <c r="D205" s="101" t="s">
        <v>542</v>
      </c>
      <c r="E205" s="118" t="s">
        <v>543</v>
      </c>
      <c r="F205" s="123" t="s">
        <v>544</v>
      </c>
      <c r="G205" s="123" t="s">
        <v>545</v>
      </c>
    </row>
    <row r="206" spans="1:7" x14ac:dyDescent="0.2">
      <c r="A206" s="106" t="s">
        <v>637</v>
      </c>
      <c r="B206" s="114" t="s">
        <v>638</v>
      </c>
      <c r="C206" s="106" t="s">
        <v>22</v>
      </c>
      <c r="D206" s="102" t="s">
        <v>595</v>
      </c>
      <c r="E206" s="119">
        <v>6.36</v>
      </c>
      <c r="F206" s="103">
        <v>11.86</v>
      </c>
      <c r="G206" s="103">
        <v>75.42</v>
      </c>
    </row>
    <row r="207" spans="1:7" ht="18" x14ac:dyDescent="0.2">
      <c r="A207" s="107"/>
      <c r="B207" s="115"/>
      <c r="C207" s="42"/>
      <c r="D207" s="95"/>
      <c r="E207" s="120"/>
      <c r="F207" s="124" t="s">
        <v>1800</v>
      </c>
      <c r="G207" s="104">
        <v>75.42</v>
      </c>
    </row>
    <row r="208" spans="1:7" ht="22.5" x14ac:dyDescent="0.2">
      <c r="A208" s="100" t="s">
        <v>1</v>
      </c>
      <c r="B208" s="113" t="s">
        <v>366</v>
      </c>
      <c r="C208" s="101" t="s">
        <v>3</v>
      </c>
      <c r="D208" s="101" t="s">
        <v>542</v>
      </c>
      <c r="E208" s="118" t="s">
        <v>543</v>
      </c>
      <c r="F208" s="123" t="s">
        <v>544</v>
      </c>
      <c r="G208" s="123" t="s">
        <v>545</v>
      </c>
    </row>
    <row r="209" spans="1:7" x14ac:dyDescent="0.2">
      <c r="A209" s="106" t="s">
        <v>599</v>
      </c>
      <c r="B209" s="114" t="s">
        <v>600</v>
      </c>
      <c r="C209" s="106" t="s">
        <v>13</v>
      </c>
      <c r="D209" s="102" t="s">
        <v>14</v>
      </c>
      <c r="E209" s="119">
        <v>0.63900000000000001</v>
      </c>
      <c r="F209" s="103">
        <v>14.77</v>
      </c>
      <c r="G209" s="103">
        <v>9.43</v>
      </c>
    </row>
    <row r="210" spans="1:7" ht="18" x14ac:dyDescent="0.2">
      <c r="A210" s="107"/>
      <c r="B210" s="115"/>
      <c r="C210" s="42"/>
      <c r="D210" s="95"/>
      <c r="E210" s="120"/>
      <c r="F210" s="124" t="s">
        <v>1798</v>
      </c>
      <c r="G210" s="104">
        <v>9.43</v>
      </c>
    </row>
    <row r="211" spans="1:7" x14ac:dyDescent="0.2">
      <c r="A211" s="107"/>
      <c r="B211" s="115"/>
      <c r="C211" s="42"/>
      <c r="D211" s="95"/>
      <c r="E211" s="120"/>
      <c r="F211" s="125" t="s">
        <v>546</v>
      </c>
      <c r="G211" s="105">
        <v>84.85</v>
      </c>
    </row>
    <row r="212" spans="1:7" ht="33.75" x14ac:dyDescent="0.2">
      <c r="A212" s="98" t="s">
        <v>1807</v>
      </c>
      <c r="B212" s="112" t="s">
        <v>423</v>
      </c>
      <c r="C212" s="109"/>
      <c r="D212" s="99"/>
      <c r="E212" s="117"/>
      <c r="F212" s="122"/>
      <c r="G212" s="122"/>
    </row>
    <row r="213" spans="1:7" ht="22.5" x14ac:dyDescent="0.2">
      <c r="A213" s="100" t="s">
        <v>1</v>
      </c>
      <c r="B213" s="113" t="s">
        <v>367</v>
      </c>
      <c r="C213" s="101" t="s">
        <v>3</v>
      </c>
      <c r="D213" s="101" t="s">
        <v>542</v>
      </c>
      <c r="E213" s="118" t="s">
        <v>543</v>
      </c>
      <c r="F213" s="123" t="s">
        <v>544</v>
      </c>
      <c r="G213" s="123" t="s">
        <v>545</v>
      </c>
    </row>
    <row r="214" spans="1:7" ht="33.75" x14ac:dyDescent="0.2">
      <c r="A214" s="106" t="s">
        <v>110</v>
      </c>
      <c r="B214" s="114" t="s">
        <v>639</v>
      </c>
      <c r="C214" s="106" t="s">
        <v>13</v>
      </c>
      <c r="D214" s="102" t="s">
        <v>73</v>
      </c>
      <c r="E214" s="119">
        <v>1</v>
      </c>
      <c r="F214" s="103">
        <v>15.9</v>
      </c>
      <c r="G214" s="103">
        <v>15.9</v>
      </c>
    </row>
    <row r="215" spans="1:7" ht="18" x14ac:dyDescent="0.2">
      <c r="A215" s="107"/>
      <c r="B215" s="115"/>
      <c r="C215" s="42"/>
      <c r="D215" s="95"/>
      <c r="E215" s="120"/>
      <c r="F215" s="124" t="s">
        <v>1800</v>
      </c>
      <c r="G215" s="104">
        <v>15.9</v>
      </c>
    </row>
    <row r="216" spans="1:7" x14ac:dyDescent="0.2">
      <c r="A216" s="107"/>
      <c r="B216" s="115"/>
      <c r="C216" s="42"/>
      <c r="D216" s="95"/>
      <c r="E216" s="120"/>
      <c r="F216" s="125" t="s">
        <v>546</v>
      </c>
      <c r="G216" s="105">
        <v>15.9</v>
      </c>
    </row>
    <row r="217" spans="1:7" ht="33.75" x14ac:dyDescent="0.2">
      <c r="A217" s="98" t="s">
        <v>1807</v>
      </c>
      <c r="B217" s="112" t="s">
        <v>424</v>
      </c>
      <c r="C217" s="109"/>
      <c r="D217" s="99"/>
      <c r="E217" s="117"/>
      <c r="F217" s="122"/>
      <c r="G217" s="122"/>
    </row>
    <row r="218" spans="1:7" ht="22.5" x14ac:dyDescent="0.2">
      <c r="A218" s="100" t="s">
        <v>1</v>
      </c>
      <c r="B218" s="113" t="s">
        <v>367</v>
      </c>
      <c r="C218" s="101" t="s">
        <v>3</v>
      </c>
      <c r="D218" s="101" t="s">
        <v>542</v>
      </c>
      <c r="E218" s="118" t="s">
        <v>543</v>
      </c>
      <c r="F218" s="123" t="s">
        <v>544</v>
      </c>
      <c r="G218" s="123" t="s">
        <v>545</v>
      </c>
    </row>
    <row r="219" spans="1:7" ht="22.5" x14ac:dyDescent="0.2">
      <c r="A219" s="106" t="s">
        <v>640</v>
      </c>
      <c r="B219" s="114" t="s">
        <v>641</v>
      </c>
      <c r="C219" s="106" t="s">
        <v>13</v>
      </c>
      <c r="D219" s="102" t="s">
        <v>65</v>
      </c>
      <c r="E219" s="119">
        <v>1.05</v>
      </c>
      <c r="F219" s="103">
        <v>56.35</v>
      </c>
      <c r="G219" s="103">
        <v>59.16</v>
      </c>
    </row>
    <row r="220" spans="1:7" x14ac:dyDescent="0.2">
      <c r="A220" s="106" t="s">
        <v>642</v>
      </c>
      <c r="B220" s="114" t="s">
        <v>643</v>
      </c>
      <c r="C220" s="106" t="s">
        <v>13</v>
      </c>
      <c r="D220" s="102" t="s">
        <v>595</v>
      </c>
      <c r="E220" s="119">
        <v>1.2999999999999999E-2</v>
      </c>
      <c r="F220" s="103">
        <v>18.7</v>
      </c>
      <c r="G220" s="103">
        <v>0.24</v>
      </c>
    </row>
    <row r="221" spans="1:7" ht="22.5" x14ac:dyDescent="0.2">
      <c r="A221" s="106" t="s">
        <v>644</v>
      </c>
      <c r="B221" s="114" t="s">
        <v>645</v>
      </c>
      <c r="C221" s="106" t="s">
        <v>13</v>
      </c>
      <c r="D221" s="102" t="s">
        <v>595</v>
      </c>
      <c r="E221" s="119">
        <v>2.3999999999999998E-3</v>
      </c>
      <c r="F221" s="103">
        <v>56.96</v>
      </c>
      <c r="G221" s="103">
        <v>0.13</v>
      </c>
    </row>
    <row r="222" spans="1:7" ht="22.5" x14ac:dyDescent="0.2">
      <c r="A222" s="106" t="s">
        <v>646</v>
      </c>
      <c r="B222" s="114" t="s">
        <v>647</v>
      </c>
      <c r="C222" s="106" t="s">
        <v>13</v>
      </c>
      <c r="D222" s="102" t="s">
        <v>648</v>
      </c>
      <c r="E222" s="119">
        <v>8.1000000000000003E-2</v>
      </c>
      <c r="F222" s="103">
        <v>30.89</v>
      </c>
      <c r="G222" s="103">
        <v>2.5</v>
      </c>
    </row>
    <row r="223" spans="1:7" x14ac:dyDescent="0.2">
      <c r="A223" s="106" t="s">
        <v>649</v>
      </c>
      <c r="B223" s="114" t="s">
        <v>650</v>
      </c>
      <c r="C223" s="106" t="s">
        <v>13</v>
      </c>
      <c r="D223" s="102" t="s">
        <v>595</v>
      </c>
      <c r="E223" s="119">
        <v>0.09</v>
      </c>
      <c r="F223" s="103">
        <v>98.44</v>
      </c>
      <c r="G223" s="103">
        <v>8.85</v>
      </c>
    </row>
    <row r="224" spans="1:7" ht="18" x14ac:dyDescent="0.2">
      <c r="A224" s="107"/>
      <c r="B224" s="115"/>
      <c r="C224" s="42"/>
      <c r="D224" s="95"/>
      <c r="E224" s="120"/>
      <c r="F224" s="124" t="s">
        <v>1800</v>
      </c>
      <c r="G224" s="104">
        <v>70.88</v>
      </c>
    </row>
    <row r="225" spans="1:7" ht="22.5" x14ac:dyDescent="0.2">
      <c r="A225" s="100" t="s">
        <v>1</v>
      </c>
      <c r="B225" s="113" t="s">
        <v>366</v>
      </c>
      <c r="C225" s="101" t="s">
        <v>3</v>
      </c>
      <c r="D225" s="101" t="s">
        <v>542</v>
      </c>
      <c r="E225" s="118" t="s">
        <v>543</v>
      </c>
      <c r="F225" s="123" t="s">
        <v>544</v>
      </c>
      <c r="G225" s="123" t="s">
        <v>545</v>
      </c>
    </row>
    <row r="226" spans="1:7" x14ac:dyDescent="0.2">
      <c r="A226" s="106" t="s">
        <v>587</v>
      </c>
      <c r="B226" s="114" t="s">
        <v>588</v>
      </c>
      <c r="C226" s="106" t="s">
        <v>13</v>
      </c>
      <c r="D226" s="102" t="s">
        <v>14</v>
      </c>
      <c r="E226" s="119">
        <v>0.371</v>
      </c>
      <c r="F226" s="103">
        <v>10.9</v>
      </c>
      <c r="G226" s="103">
        <v>4.04</v>
      </c>
    </row>
    <row r="227" spans="1:7" x14ac:dyDescent="0.2">
      <c r="A227" s="106" t="s">
        <v>603</v>
      </c>
      <c r="B227" s="114" t="s">
        <v>604</v>
      </c>
      <c r="C227" s="106" t="s">
        <v>13</v>
      </c>
      <c r="D227" s="102" t="s">
        <v>14</v>
      </c>
      <c r="E227" s="119">
        <v>0.27700000000000002</v>
      </c>
      <c r="F227" s="103">
        <v>14.77</v>
      </c>
      <c r="G227" s="103">
        <v>4.09</v>
      </c>
    </row>
    <row r="228" spans="1:7" ht="18" x14ac:dyDescent="0.2">
      <c r="A228" s="107"/>
      <c r="B228" s="115"/>
      <c r="C228" s="42"/>
      <c r="D228" s="95"/>
      <c r="E228" s="120"/>
      <c r="F228" s="124" t="s">
        <v>1798</v>
      </c>
      <c r="G228" s="104">
        <v>8.1300000000000008</v>
      </c>
    </row>
    <row r="229" spans="1:7" ht="22.5" x14ac:dyDescent="0.2">
      <c r="A229" s="100" t="s">
        <v>1</v>
      </c>
      <c r="B229" s="113" t="s">
        <v>1681</v>
      </c>
      <c r="C229" s="101" t="s">
        <v>3</v>
      </c>
      <c r="D229" s="101" t="s">
        <v>542</v>
      </c>
      <c r="E229" s="118" t="s">
        <v>543</v>
      </c>
      <c r="F229" s="123" t="s">
        <v>544</v>
      </c>
      <c r="G229" s="123" t="s">
        <v>545</v>
      </c>
    </row>
    <row r="230" spans="1:7" ht="33.75" x14ac:dyDescent="0.2">
      <c r="A230" s="106" t="s">
        <v>608</v>
      </c>
      <c r="B230" s="114" t="s">
        <v>609</v>
      </c>
      <c r="C230" s="106" t="s">
        <v>13</v>
      </c>
      <c r="D230" s="102" t="s">
        <v>552</v>
      </c>
      <c r="E230" s="119">
        <v>1.83E-2</v>
      </c>
      <c r="F230" s="103">
        <v>15.1</v>
      </c>
      <c r="G230" s="103">
        <v>0.27</v>
      </c>
    </row>
    <row r="231" spans="1:7" ht="33.75" x14ac:dyDescent="0.2">
      <c r="A231" s="106" t="s">
        <v>610</v>
      </c>
      <c r="B231" s="114" t="s">
        <v>611</v>
      </c>
      <c r="C231" s="106" t="s">
        <v>13</v>
      </c>
      <c r="D231" s="102" t="s">
        <v>555</v>
      </c>
      <c r="E231" s="119">
        <v>1.32E-2</v>
      </c>
      <c r="F231" s="103">
        <v>16.14</v>
      </c>
      <c r="G231" s="103">
        <v>0.21</v>
      </c>
    </row>
    <row r="232" spans="1:7" ht="18" x14ac:dyDescent="0.2">
      <c r="A232" s="107"/>
      <c r="B232" s="115"/>
      <c r="C232" s="42"/>
      <c r="D232" s="95"/>
      <c r="E232" s="120"/>
      <c r="F232" s="124" t="s">
        <v>1799</v>
      </c>
      <c r="G232" s="104">
        <v>0.48</v>
      </c>
    </row>
    <row r="233" spans="1:7" x14ac:dyDescent="0.2">
      <c r="A233" s="107"/>
      <c r="B233" s="115"/>
      <c r="C233" s="42"/>
      <c r="D233" s="95"/>
      <c r="E233" s="120"/>
      <c r="F233" s="125" t="s">
        <v>546</v>
      </c>
      <c r="G233" s="105">
        <v>79.489999999999995</v>
      </c>
    </row>
    <row r="234" spans="1:7" ht="22.5" x14ac:dyDescent="0.2">
      <c r="A234" s="98" t="s">
        <v>1807</v>
      </c>
      <c r="B234" s="112" t="s">
        <v>426</v>
      </c>
      <c r="C234" s="109"/>
      <c r="D234" s="99"/>
      <c r="E234" s="117"/>
      <c r="F234" s="122"/>
      <c r="G234" s="122"/>
    </row>
    <row r="235" spans="1:7" ht="22.5" x14ac:dyDescent="0.2">
      <c r="A235" s="100" t="s">
        <v>1</v>
      </c>
      <c r="B235" s="113" t="s">
        <v>367</v>
      </c>
      <c r="C235" s="101" t="s">
        <v>3</v>
      </c>
      <c r="D235" s="101" t="s">
        <v>542</v>
      </c>
      <c r="E235" s="118" t="s">
        <v>543</v>
      </c>
      <c r="F235" s="123" t="s">
        <v>544</v>
      </c>
      <c r="G235" s="123" t="s">
        <v>545</v>
      </c>
    </row>
    <row r="236" spans="1:7" x14ac:dyDescent="0.2">
      <c r="A236" s="106" t="s">
        <v>651</v>
      </c>
      <c r="B236" s="114" t="s">
        <v>1739</v>
      </c>
      <c r="C236" s="106" t="s">
        <v>22</v>
      </c>
      <c r="D236" s="102" t="s">
        <v>65</v>
      </c>
      <c r="E236" s="119">
        <v>1.8</v>
      </c>
      <c r="F236" s="103">
        <v>5.66</v>
      </c>
      <c r="G236" s="103">
        <v>10.18</v>
      </c>
    </row>
    <row r="237" spans="1:7" x14ac:dyDescent="0.2">
      <c r="A237" s="106" t="s">
        <v>652</v>
      </c>
      <c r="B237" s="114" t="s">
        <v>1740</v>
      </c>
      <c r="C237" s="106" t="s">
        <v>22</v>
      </c>
      <c r="D237" s="102" t="s">
        <v>65</v>
      </c>
      <c r="E237" s="119">
        <v>4.1269999999999998</v>
      </c>
      <c r="F237" s="103">
        <v>5.82</v>
      </c>
      <c r="G237" s="103">
        <v>24.01</v>
      </c>
    </row>
    <row r="238" spans="1:7" x14ac:dyDescent="0.2">
      <c r="A238" s="106" t="s">
        <v>653</v>
      </c>
      <c r="B238" s="114" t="s">
        <v>1741</v>
      </c>
      <c r="C238" s="106" t="s">
        <v>22</v>
      </c>
      <c r="D238" s="102" t="s">
        <v>595</v>
      </c>
      <c r="E238" s="119">
        <v>0.216</v>
      </c>
      <c r="F238" s="103">
        <v>13.88</v>
      </c>
      <c r="G238" s="103">
        <v>2.99</v>
      </c>
    </row>
    <row r="239" spans="1:7" x14ac:dyDescent="0.2">
      <c r="A239" s="106" t="s">
        <v>654</v>
      </c>
      <c r="B239" s="114" t="s">
        <v>655</v>
      </c>
      <c r="C239" s="106" t="s">
        <v>22</v>
      </c>
      <c r="D239" s="102" t="s">
        <v>73</v>
      </c>
      <c r="E239" s="119">
        <v>18</v>
      </c>
      <c r="F239" s="103">
        <v>2.12</v>
      </c>
      <c r="G239" s="103">
        <v>38.159999999999997</v>
      </c>
    </row>
    <row r="240" spans="1:7" ht="22.5" x14ac:dyDescent="0.2">
      <c r="A240" s="106" t="s">
        <v>656</v>
      </c>
      <c r="B240" s="114" t="s">
        <v>1742</v>
      </c>
      <c r="C240" s="106" t="s">
        <v>22</v>
      </c>
      <c r="D240" s="102" t="s">
        <v>65</v>
      </c>
      <c r="E240" s="119">
        <v>0.317</v>
      </c>
      <c r="F240" s="103">
        <v>32.35</v>
      </c>
      <c r="G240" s="103">
        <v>10.25</v>
      </c>
    </row>
    <row r="241" spans="1:7" ht="22.5" x14ac:dyDescent="0.2">
      <c r="A241" s="106" t="s">
        <v>657</v>
      </c>
      <c r="B241" s="114" t="s">
        <v>1743</v>
      </c>
      <c r="C241" s="106" t="s">
        <v>22</v>
      </c>
      <c r="D241" s="102" t="s">
        <v>65</v>
      </c>
      <c r="E241" s="119">
        <v>0.159</v>
      </c>
      <c r="F241" s="103">
        <v>40.42</v>
      </c>
      <c r="G241" s="103">
        <v>6.42</v>
      </c>
    </row>
    <row r="242" spans="1:7" ht="22.5" x14ac:dyDescent="0.2">
      <c r="A242" s="106" t="s">
        <v>658</v>
      </c>
      <c r="B242" s="114" t="s">
        <v>1744</v>
      </c>
      <c r="C242" s="106" t="s">
        <v>22</v>
      </c>
      <c r="D242" s="102" t="s">
        <v>65</v>
      </c>
      <c r="E242" s="119">
        <v>0.27600000000000002</v>
      </c>
      <c r="F242" s="103">
        <v>40.42</v>
      </c>
      <c r="G242" s="103">
        <v>11.15</v>
      </c>
    </row>
    <row r="243" spans="1:7" ht="18" x14ac:dyDescent="0.2">
      <c r="A243" s="107"/>
      <c r="B243" s="115"/>
      <c r="C243" s="42"/>
      <c r="D243" s="95"/>
      <c r="E243" s="120"/>
      <c r="F243" s="124" t="s">
        <v>1800</v>
      </c>
      <c r="G243" s="104">
        <v>103.16</v>
      </c>
    </row>
    <row r="244" spans="1:7" ht="22.5" x14ac:dyDescent="0.2">
      <c r="A244" s="100" t="s">
        <v>1</v>
      </c>
      <c r="B244" s="113" t="s">
        <v>366</v>
      </c>
      <c r="C244" s="101" t="s">
        <v>3</v>
      </c>
      <c r="D244" s="101" t="s">
        <v>542</v>
      </c>
      <c r="E244" s="118" t="s">
        <v>543</v>
      </c>
      <c r="F244" s="123" t="s">
        <v>544</v>
      </c>
      <c r="G244" s="123" t="s">
        <v>545</v>
      </c>
    </row>
    <row r="245" spans="1:7" x14ac:dyDescent="0.2">
      <c r="A245" s="106" t="s">
        <v>585</v>
      </c>
      <c r="B245" s="114" t="s">
        <v>586</v>
      </c>
      <c r="C245" s="106" t="s">
        <v>13</v>
      </c>
      <c r="D245" s="102" t="s">
        <v>14</v>
      </c>
      <c r="E245" s="119">
        <v>3.8</v>
      </c>
      <c r="F245" s="103">
        <v>14.77</v>
      </c>
      <c r="G245" s="103">
        <v>56.12</v>
      </c>
    </row>
    <row r="246" spans="1:7" x14ac:dyDescent="0.2">
      <c r="A246" s="106" t="s">
        <v>587</v>
      </c>
      <c r="B246" s="114" t="s">
        <v>588</v>
      </c>
      <c r="C246" s="106" t="s">
        <v>13</v>
      </c>
      <c r="D246" s="102" t="s">
        <v>14</v>
      </c>
      <c r="E246" s="119">
        <v>3.1</v>
      </c>
      <c r="F246" s="103">
        <v>10.9</v>
      </c>
      <c r="G246" s="103">
        <v>33.79</v>
      </c>
    </row>
    <row r="247" spans="1:7" ht="18" x14ac:dyDescent="0.2">
      <c r="A247" s="107"/>
      <c r="B247" s="115"/>
      <c r="C247" s="42"/>
      <c r="D247" s="95"/>
      <c r="E247" s="120"/>
      <c r="F247" s="124" t="s">
        <v>1798</v>
      </c>
      <c r="G247" s="104">
        <v>89.91</v>
      </c>
    </row>
    <row r="248" spans="1:7" x14ac:dyDescent="0.2">
      <c r="A248" s="107"/>
      <c r="B248" s="115"/>
      <c r="C248" s="42"/>
      <c r="D248" s="95"/>
      <c r="E248" s="120"/>
      <c r="F248" s="125" t="s">
        <v>546</v>
      </c>
      <c r="G248" s="105">
        <v>193.07</v>
      </c>
    </row>
    <row r="249" spans="1:7" ht="22.5" x14ac:dyDescent="0.2">
      <c r="A249" s="98" t="s">
        <v>1807</v>
      </c>
      <c r="B249" s="112" t="s">
        <v>428</v>
      </c>
      <c r="C249" s="109"/>
      <c r="D249" s="99"/>
      <c r="E249" s="117"/>
      <c r="F249" s="122"/>
      <c r="G249" s="122"/>
    </row>
    <row r="250" spans="1:7" ht="22.5" x14ac:dyDescent="0.2">
      <c r="A250" s="100" t="s">
        <v>1</v>
      </c>
      <c r="B250" s="113" t="s">
        <v>367</v>
      </c>
      <c r="C250" s="101" t="s">
        <v>3</v>
      </c>
      <c r="D250" s="101" t="s">
        <v>542</v>
      </c>
      <c r="E250" s="118" t="s">
        <v>543</v>
      </c>
      <c r="F250" s="123" t="s">
        <v>544</v>
      </c>
      <c r="G250" s="123" t="s">
        <v>545</v>
      </c>
    </row>
    <row r="251" spans="1:7" ht="22.5" x14ac:dyDescent="0.2">
      <c r="A251" s="106" t="s">
        <v>119</v>
      </c>
      <c r="B251" s="114" t="s">
        <v>120</v>
      </c>
      <c r="C251" s="106" t="s">
        <v>13</v>
      </c>
      <c r="D251" s="102" t="s">
        <v>65</v>
      </c>
      <c r="E251" s="119">
        <v>1</v>
      </c>
      <c r="F251" s="103">
        <v>39.96</v>
      </c>
      <c r="G251" s="103">
        <v>39.96</v>
      </c>
    </row>
    <row r="252" spans="1:7" ht="18" x14ac:dyDescent="0.2">
      <c r="A252" s="107"/>
      <c r="B252" s="115"/>
      <c r="C252" s="42"/>
      <c r="D252" s="95"/>
      <c r="E252" s="120"/>
      <c r="F252" s="124" t="s">
        <v>1800</v>
      </c>
      <c r="G252" s="104">
        <v>39.96</v>
      </c>
    </row>
    <row r="253" spans="1:7" x14ac:dyDescent="0.2">
      <c r="A253" s="107"/>
      <c r="B253" s="115"/>
      <c r="C253" s="42"/>
      <c r="D253" s="95"/>
      <c r="E253" s="120"/>
      <c r="F253" s="125" t="s">
        <v>546</v>
      </c>
      <c r="G253" s="105">
        <v>39.96</v>
      </c>
    </row>
    <row r="254" spans="1:7" ht="33.75" x14ac:dyDescent="0.2">
      <c r="A254" s="98" t="s">
        <v>1807</v>
      </c>
      <c r="B254" s="112" t="s">
        <v>431</v>
      </c>
      <c r="C254" s="109"/>
      <c r="D254" s="99"/>
      <c r="E254" s="117"/>
      <c r="F254" s="122"/>
      <c r="G254" s="122"/>
    </row>
    <row r="255" spans="1:7" ht="22.5" x14ac:dyDescent="0.2">
      <c r="A255" s="100" t="s">
        <v>1</v>
      </c>
      <c r="B255" s="113" t="s">
        <v>367</v>
      </c>
      <c r="C255" s="101" t="s">
        <v>3</v>
      </c>
      <c r="D255" s="101" t="s">
        <v>542</v>
      </c>
      <c r="E255" s="118" t="s">
        <v>543</v>
      </c>
      <c r="F255" s="123" t="s">
        <v>544</v>
      </c>
      <c r="G255" s="123" t="s">
        <v>545</v>
      </c>
    </row>
    <row r="256" spans="1:7" ht="45" x14ac:dyDescent="0.2">
      <c r="A256" s="106" t="s">
        <v>631</v>
      </c>
      <c r="B256" s="114" t="s">
        <v>632</v>
      </c>
      <c r="C256" s="106" t="s">
        <v>13</v>
      </c>
      <c r="D256" s="102" t="s">
        <v>73</v>
      </c>
      <c r="E256" s="119">
        <v>3.55</v>
      </c>
      <c r="F256" s="103">
        <v>1.31</v>
      </c>
      <c r="G256" s="103">
        <v>4.6500000000000004</v>
      </c>
    </row>
    <row r="257" spans="1:7" ht="18" x14ac:dyDescent="0.2">
      <c r="A257" s="107"/>
      <c r="B257" s="115"/>
      <c r="C257" s="42"/>
      <c r="D257" s="95"/>
      <c r="E257" s="120"/>
      <c r="F257" s="124" t="s">
        <v>1800</v>
      </c>
      <c r="G257" s="104">
        <v>4.6500000000000004</v>
      </c>
    </row>
    <row r="258" spans="1:7" ht="22.5" x14ac:dyDescent="0.2">
      <c r="A258" s="100" t="s">
        <v>1</v>
      </c>
      <c r="B258" s="113" t="s">
        <v>366</v>
      </c>
      <c r="C258" s="101" t="s">
        <v>3</v>
      </c>
      <c r="D258" s="101" t="s">
        <v>542</v>
      </c>
      <c r="E258" s="118" t="s">
        <v>543</v>
      </c>
      <c r="F258" s="123" t="s">
        <v>544</v>
      </c>
      <c r="G258" s="123" t="s">
        <v>545</v>
      </c>
    </row>
    <row r="259" spans="1:7" x14ac:dyDescent="0.2">
      <c r="A259" s="106" t="s">
        <v>587</v>
      </c>
      <c r="B259" s="114" t="s">
        <v>588</v>
      </c>
      <c r="C259" s="106" t="s">
        <v>13</v>
      </c>
      <c r="D259" s="102" t="s">
        <v>14</v>
      </c>
      <c r="E259" s="119">
        <v>0.218</v>
      </c>
      <c r="F259" s="103">
        <v>10.9</v>
      </c>
      <c r="G259" s="103">
        <v>2.37</v>
      </c>
    </row>
    <row r="260" spans="1:7" x14ac:dyDescent="0.2">
      <c r="A260" s="106" t="s">
        <v>603</v>
      </c>
      <c r="B260" s="114" t="s">
        <v>604</v>
      </c>
      <c r="C260" s="106" t="s">
        <v>13</v>
      </c>
      <c r="D260" s="102" t="s">
        <v>14</v>
      </c>
      <c r="E260" s="119">
        <v>0.13300000000000001</v>
      </c>
      <c r="F260" s="103">
        <v>14.77</v>
      </c>
      <c r="G260" s="103">
        <v>1.96</v>
      </c>
    </row>
    <row r="261" spans="1:7" ht="18" x14ac:dyDescent="0.2">
      <c r="A261" s="107"/>
      <c r="B261" s="115"/>
      <c r="C261" s="42"/>
      <c r="D261" s="95"/>
      <c r="E261" s="120"/>
      <c r="F261" s="124" t="s">
        <v>1798</v>
      </c>
      <c r="G261" s="104">
        <v>4.33</v>
      </c>
    </row>
    <row r="262" spans="1:7" ht="22.5" x14ac:dyDescent="0.2">
      <c r="A262" s="100" t="s">
        <v>1</v>
      </c>
      <c r="B262" s="113" t="s">
        <v>1681</v>
      </c>
      <c r="C262" s="101" t="s">
        <v>3</v>
      </c>
      <c r="D262" s="101" t="s">
        <v>542</v>
      </c>
      <c r="E262" s="118" t="s">
        <v>543</v>
      </c>
      <c r="F262" s="123" t="s">
        <v>544</v>
      </c>
      <c r="G262" s="123" t="s">
        <v>545</v>
      </c>
    </row>
    <row r="263" spans="1:7" ht="33.75" x14ac:dyDescent="0.2">
      <c r="A263" s="106" t="s">
        <v>608</v>
      </c>
      <c r="B263" s="114" t="s">
        <v>609</v>
      </c>
      <c r="C263" s="106" t="s">
        <v>13</v>
      </c>
      <c r="D263" s="102" t="s">
        <v>552</v>
      </c>
      <c r="E263" s="119">
        <v>6.7000000000000002E-3</v>
      </c>
      <c r="F263" s="103">
        <v>15.1</v>
      </c>
      <c r="G263" s="103">
        <v>0.1</v>
      </c>
    </row>
    <row r="264" spans="1:7" ht="33.75" x14ac:dyDescent="0.2">
      <c r="A264" s="106" t="s">
        <v>610</v>
      </c>
      <c r="B264" s="114" t="s">
        <v>611</v>
      </c>
      <c r="C264" s="106" t="s">
        <v>13</v>
      </c>
      <c r="D264" s="102" t="s">
        <v>555</v>
      </c>
      <c r="E264" s="119">
        <v>4.7999999999999996E-3</v>
      </c>
      <c r="F264" s="103">
        <v>16.14</v>
      </c>
      <c r="G264" s="103">
        <v>7.0000000000000007E-2</v>
      </c>
    </row>
    <row r="265" spans="1:7" ht="18" x14ac:dyDescent="0.2">
      <c r="A265" s="107"/>
      <c r="B265" s="115"/>
      <c r="C265" s="42"/>
      <c r="D265" s="95"/>
      <c r="E265" s="120"/>
      <c r="F265" s="124" t="s">
        <v>1799</v>
      </c>
      <c r="G265" s="104">
        <v>0.17</v>
      </c>
    </row>
    <row r="266" spans="1:7" x14ac:dyDescent="0.2">
      <c r="A266" s="107"/>
      <c r="B266" s="115"/>
      <c r="C266" s="42"/>
      <c r="D266" s="95"/>
      <c r="E266" s="120"/>
      <c r="F266" s="125" t="s">
        <v>546</v>
      </c>
      <c r="G266" s="105">
        <v>9.15</v>
      </c>
    </row>
    <row r="267" spans="1:7" ht="22.5" x14ac:dyDescent="0.2">
      <c r="A267" s="98" t="s">
        <v>1807</v>
      </c>
      <c r="B267" s="112" t="s">
        <v>434</v>
      </c>
      <c r="C267" s="109"/>
      <c r="D267" s="99"/>
      <c r="E267" s="117"/>
      <c r="F267" s="122"/>
      <c r="G267" s="122"/>
    </row>
    <row r="268" spans="1:7" ht="22.5" x14ac:dyDescent="0.2">
      <c r="A268" s="100" t="s">
        <v>1</v>
      </c>
      <c r="B268" s="113" t="s">
        <v>367</v>
      </c>
      <c r="C268" s="101" t="s">
        <v>3</v>
      </c>
      <c r="D268" s="101" t="s">
        <v>542</v>
      </c>
      <c r="E268" s="118" t="s">
        <v>543</v>
      </c>
      <c r="F268" s="123" t="s">
        <v>544</v>
      </c>
      <c r="G268" s="123" t="s">
        <v>545</v>
      </c>
    </row>
    <row r="269" spans="1:7" x14ac:dyDescent="0.2">
      <c r="A269" s="106" t="s">
        <v>622</v>
      </c>
      <c r="B269" s="114" t="s">
        <v>623</v>
      </c>
      <c r="C269" s="106" t="s">
        <v>13</v>
      </c>
      <c r="D269" s="102" t="s">
        <v>595</v>
      </c>
      <c r="E269" s="119">
        <v>2.5000000000000001E-2</v>
      </c>
      <c r="F269" s="103">
        <v>37.94</v>
      </c>
      <c r="G269" s="103">
        <v>0.94</v>
      </c>
    </row>
    <row r="270" spans="1:7" ht="22.5" x14ac:dyDescent="0.2">
      <c r="A270" s="106" t="s">
        <v>659</v>
      </c>
      <c r="B270" s="114" t="s">
        <v>660</v>
      </c>
      <c r="C270" s="106" t="s">
        <v>13</v>
      </c>
      <c r="D270" s="102" t="s">
        <v>595</v>
      </c>
      <c r="E270" s="119">
        <v>0.99639999999999995</v>
      </c>
      <c r="F270" s="103">
        <v>0.71</v>
      </c>
      <c r="G270" s="103">
        <v>0.7</v>
      </c>
    </row>
    <row r="271" spans="1:7" ht="22.5" x14ac:dyDescent="0.2">
      <c r="A271" s="106" t="s">
        <v>661</v>
      </c>
      <c r="B271" s="114" t="s">
        <v>662</v>
      </c>
      <c r="C271" s="106" t="s">
        <v>13</v>
      </c>
      <c r="D271" s="102" t="s">
        <v>663</v>
      </c>
      <c r="E271" s="119">
        <v>3.0800000000000001E-2</v>
      </c>
      <c r="F271" s="103">
        <v>23.6</v>
      </c>
      <c r="G271" s="103">
        <v>0.72</v>
      </c>
    </row>
    <row r="272" spans="1:7" ht="22.5" x14ac:dyDescent="0.2">
      <c r="A272" s="106" t="s">
        <v>664</v>
      </c>
      <c r="B272" s="114" t="s">
        <v>665</v>
      </c>
      <c r="C272" s="106" t="s">
        <v>13</v>
      </c>
      <c r="D272" s="102" t="s">
        <v>51</v>
      </c>
      <c r="E272" s="119">
        <v>1.0740000000000001</v>
      </c>
      <c r="F272" s="103">
        <v>10.039999999999999</v>
      </c>
      <c r="G272" s="103">
        <v>10.78</v>
      </c>
    </row>
    <row r="273" spans="1:7" x14ac:dyDescent="0.2">
      <c r="A273" s="106" t="s">
        <v>666</v>
      </c>
      <c r="B273" s="114" t="s">
        <v>667</v>
      </c>
      <c r="C273" s="106" t="s">
        <v>13</v>
      </c>
      <c r="D273" s="102" t="s">
        <v>595</v>
      </c>
      <c r="E273" s="119">
        <v>7.7999999999999996E-3</v>
      </c>
      <c r="F273" s="103">
        <v>18.649999999999999</v>
      </c>
      <c r="G273" s="103">
        <v>0.14000000000000001</v>
      </c>
    </row>
    <row r="274" spans="1:7" ht="18" x14ac:dyDescent="0.2">
      <c r="A274" s="107"/>
      <c r="B274" s="115"/>
      <c r="C274" s="42"/>
      <c r="D274" s="95"/>
      <c r="E274" s="120"/>
      <c r="F274" s="124" t="s">
        <v>1800</v>
      </c>
      <c r="G274" s="104">
        <v>13.28</v>
      </c>
    </row>
    <row r="275" spans="1:7" ht="22.5" x14ac:dyDescent="0.2">
      <c r="A275" s="100" t="s">
        <v>1</v>
      </c>
      <c r="B275" s="113" t="s">
        <v>366</v>
      </c>
      <c r="C275" s="101" t="s">
        <v>3</v>
      </c>
      <c r="D275" s="101" t="s">
        <v>542</v>
      </c>
      <c r="E275" s="118" t="s">
        <v>543</v>
      </c>
      <c r="F275" s="123" t="s">
        <v>544</v>
      </c>
      <c r="G275" s="123" t="s">
        <v>545</v>
      </c>
    </row>
    <row r="276" spans="1:7" x14ac:dyDescent="0.2">
      <c r="A276" s="106" t="s">
        <v>618</v>
      </c>
      <c r="B276" s="114" t="s">
        <v>619</v>
      </c>
      <c r="C276" s="106" t="s">
        <v>13</v>
      </c>
      <c r="D276" s="102" t="s">
        <v>14</v>
      </c>
      <c r="E276" s="119">
        <v>0.63129999999999997</v>
      </c>
      <c r="F276" s="103">
        <v>14.77</v>
      </c>
      <c r="G276" s="103">
        <v>9.32</v>
      </c>
    </row>
    <row r="277" spans="1:7" x14ac:dyDescent="0.2">
      <c r="A277" s="106" t="s">
        <v>587</v>
      </c>
      <c r="B277" s="114" t="s">
        <v>588</v>
      </c>
      <c r="C277" s="106" t="s">
        <v>13</v>
      </c>
      <c r="D277" s="102" t="s">
        <v>14</v>
      </c>
      <c r="E277" s="119">
        <v>0.31559999999999999</v>
      </c>
      <c r="F277" s="103">
        <v>10.9</v>
      </c>
      <c r="G277" s="103">
        <v>3.44</v>
      </c>
    </row>
    <row r="278" spans="1:7" ht="18" x14ac:dyDescent="0.2">
      <c r="A278" s="107"/>
      <c r="B278" s="115"/>
      <c r="C278" s="42"/>
      <c r="D278" s="95"/>
      <c r="E278" s="120"/>
      <c r="F278" s="124" t="s">
        <v>1798</v>
      </c>
      <c r="G278" s="104">
        <v>12.76</v>
      </c>
    </row>
    <row r="279" spans="1:7" x14ac:dyDescent="0.2">
      <c r="A279" s="107"/>
      <c r="B279" s="115"/>
      <c r="C279" s="42"/>
      <c r="D279" s="95"/>
      <c r="E279" s="120"/>
      <c r="F279" s="125" t="s">
        <v>546</v>
      </c>
      <c r="G279" s="105">
        <v>26.04</v>
      </c>
    </row>
    <row r="280" spans="1:7" ht="67.5" x14ac:dyDescent="0.2">
      <c r="A280" s="98" t="s">
        <v>1807</v>
      </c>
      <c r="B280" s="112" t="s">
        <v>438</v>
      </c>
      <c r="C280" s="109"/>
      <c r="D280" s="99"/>
      <c r="E280" s="117"/>
      <c r="F280" s="122"/>
      <c r="G280" s="122"/>
    </row>
    <row r="281" spans="1:7" ht="22.5" x14ac:dyDescent="0.2">
      <c r="A281" s="100" t="s">
        <v>1</v>
      </c>
      <c r="B281" s="113" t="s">
        <v>1681</v>
      </c>
      <c r="C281" s="101" t="s">
        <v>3</v>
      </c>
      <c r="D281" s="101" t="s">
        <v>542</v>
      </c>
      <c r="E281" s="118" t="s">
        <v>543</v>
      </c>
      <c r="F281" s="123" t="s">
        <v>544</v>
      </c>
      <c r="G281" s="123" t="s">
        <v>545</v>
      </c>
    </row>
    <row r="282" spans="1:7" ht="56.25" x14ac:dyDescent="0.2">
      <c r="A282" s="106" t="s">
        <v>668</v>
      </c>
      <c r="B282" s="114" t="s">
        <v>669</v>
      </c>
      <c r="C282" s="106" t="s">
        <v>13</v>
      </c>
      <c r="D282" s="102" t="s">
        <v>51</v>
      </c>
      <c r="E282" s="119">
        <v>0.31680000000000003</v>
      </c>
      <c r="F282" s="103">
        <v>58.02</v>
      </c>
      <c r="G282" s="103">
        <v>18.38</v>
      </c>
    </row>
    <row r="283" spans="1:7" ht="56.25" x14ac:dyDescent="0.2">
      <c r="A283" s="106" t="s">
        <v>670</v>
      </c>
      <c r="B283" s="114" t="s">
        <v>671</v>
      </c>
      <c r="C283" s="106" t="s">
        <v>13</v>
      </c>
      <c r="D283" s="102" t="s">
        <v>51</v>
      </c>
      <c r="E283" s="119">
        <v>0.20280000000000001</v>
      </c>
      <c r="F283" s="103">
        <v>54.12</v>
      </c>
      <c r="G283" s="103">
        <v>10.97</v>
      </c>
    </row>
    <row r="284" spans="1:7" ht="56.25" x14ac:dyDescent="0.2">
      <c r="A284" s="106" t="s">
        <v>672</v>
      </c>
      <c r="B284" s="114" t="s">
        <v>673</v>
      </c>
      <c r="C284" s="106" t="s">
        <v>13</v>
      </c>
      <c r="D284" s="102" t="s">
        <v>51</v>
      </c>
      <c r="E284" s="119">
        <v>0.247</v>
      </c>
      <c r="F284" s="103">
        <v>67.739999999999995</v>
      </c>
      <c r="G284" s="103">
        <v>16.73</v>
      </c>
    </row>
    <row r="285" spans="1:7" ht="56.25" x14ac:dyDescent="0.2">
      <c r="A285" s="106" t="s">
        <v>674</v>
      </c>
      <c r="B285" s="114" t="s">
        <v>675</v>
      </c>
      <c r="C285" s="106" t="s">
        <v>13</v>
      </c>
      <c r="D285" s="102" t="s">
        <v>51</v>
      </c>
      <c r="E285" s="119">
        <v>0.2334</v>
      </c>
      <c r="F285" s="103">
        <v>61.62</v>
      </c>
      <c r="G285" s="103">
        <v>14.38</v>
      </c>
    </row>
    <row r="286" spans="1:7" ht="18" x14ac:dyDescent="0.2">
      <c r="A286" s="107"/>
      <c r="B286" s="115"/>
      <c r="C286" s="42"/>
      <c r="D286" s="95"/>
      <c r="E286" s="120"/>
      <c r="F286" s="124" t="s">
        <v>1799</v>
      </c>
      <c r="G286" s="104">
        <v>60.46</v>
      </c>
    </row>
    <row r="287" spans="1:7" x14ac:dyDescent="0.2">
      <c r="A287" s="107"/>
      <c r="B287" s="115"/>
      <c r="C287" s="42"/>
      <c r="D287" s="95"/>
      <c r="E287" s="120"/>
      <c r="F287" s="125" t="s">
        <v>546</v>
      </c>
      <c r="G287" s="105">
        <v>60.46</v>
      </c>
    </row>
    <row r="288" spans="1:7" ht="45" x14ac:dyDescent="0.2">
      <c r="A288" s="98" t="s">
        <v>1807</v>
      </c>
      <c r="B288" s="112" t="s">
        <v>444</v>
      </c>
      <c r="C288" s="109"/>
      <c r="D288" s="99"/>
      <c r="E288" s="117"/>
      <c r="F288" s="122"/>
      <c r="G288" s="122"/>
    </row>
    <row r="289" spans="1:7" ht="22.5" x14ac:dyDescent="0.2">
      <c r="A289" s="100" t="s">
        <v>1</v>
      </c>
      <c r="B289" s="113" t="s">
        <v>366</v>
      </c>
      <c r="C289" s="101" t="s">
        <v>3</v>
      </c>
      <c r="D289" s="101" t="s">
        <v>542</v>
      </c>
      <c r="E289" s="118" t="s">
        <v>543</v>
      </c>
      <c r="F289" s="123" t="s">
        <v>544</v>
      </c>
      <c r="G289" s="123" t="s">
        <v>545</v>
      </c>
    </row>
    <row r="290" spans="1:7" x14ac:dyDescent="0.2">
      <c r="A290" s="106" t="s">
        <v>599</v>
      </c>
      <c r="B290" s="114" t="s">
        <v>600</v>
      </c>
      <c r="C290" s="106" t="s">
        <v>13</v>
      </c>
      <c r="D290" s="102" t="s">
        <v>14</v>
      </c>
      <c r="E290" s="119">
        <v>0.183</v>
      </c>
      <c r="F290" s="103">
        <v>14.77</v>
      </c>
      <c r="G290" s="103">
        <v>2.7</v>
      </c>
    </row>
    <row r="291" spans="1:7" x14ac:dyDescent="0.2">
      <c r="A291" s="106" t="s">
        <v>587</v>
      </c>
      <c r="B291" s="114" t="s">
        <v>588</v>
      </c>
      <c r="C291" s="106" t="s">
        <v>13</v>
      </c>
      <c r="D291" s="102" t="s">
        <v>14</v>
      </c>
      <c r="E291" s="119">
        <v>9.0999999999999998E-2</v>
      </c>
      <c r="F291" s="103">
        <v>10.9</v>
      </c>
      <c r="G291" s="103">
        <v>0.99</v>
      </c>
    </row>
    <row r="292" spans="1:7" ht="18" x14ac:dyDescent="0.2">
      <c r="A292" s="107"/>
      <c r="B292" s="115"/>
      <c r="C292" s="42"/>
      <c r="D292" s="95"/>
      <c r="E292" s="120"/>
      <c r="F292" s="124" t="s">
        <v>1798</v>
      </c>
      <c r="G292" s="104">
        <v>3.69</v>
      </c>
    </row>
    <row r="293" spans="1:7" ht="22.5" x14ac:dyDescent="0.2">
      <c r="A293" s="100" t="s">
        <v>1</v>
      </c>
      <c r="B293" s="113" t="s">
        <v>1681</v>
      </c>
      <c r="C293" s="101" t="s">
        <v>3</v>
      </c>
      <c r="D293" s="101" t="s">
        <v>542</v>
      </c>
      <c r="E293" s="118" t="s">
        <v>543</v>
      </c>
      <c r="F293" s="123" t="s">
        <v>544</v>
      </c>
      <c r="G293" s="123" t="s">
        <v>545</v>
      </c>
    </row>
    <row r="294" spans="1:7" ht="33.75" x14ac:dyDescent="0.2">
      <c r="A294" s="106" t="s">
        <v>676</v>
      </c>
      <c r="B294" s="114" t="s">
        <v>677</v>
      </c>
      <c r="C294" s="106" t="s">
        <v>13</v>
      </c>
      <c r="D294" s="102" t="s">
        <v>69</v>
      </c>
      <c r="E294" s="119">
        <v>4.1999999999999997E-3</v>
      </c>
      <c r="F294" s="103">
        <v>535.99</v>
      </c>
      <c r="G294" s="103">
        <v>2.25</v>
      </c>
    </row>
    <row r="295" spans="1:7" ht="18" x14ac:dyDescent="0.2">
      <c r="A295" s="107"/>
      <c r="B295" s="115"/>
      <c r="C295" s="42"/>
      <c r="D295" s="95"/>
      <c r="E295" s="120"/>
      <c r="F295" s="124" t="s">
        <v>1799</v>
      </c>
      <c r="G295" s="104">
        <v>2.25</v>
      </c>
    </row>
    <row r="296" spans="1:7" x14ac:dyDescent="0.2">
      <c r="A296" s="107"/>
      <c r="B296" s="115"/>
      <c r="C296" s="42"/>
      <c r="D296" s="95"/>
      <c r="E296" s="120"/>
      <c r="F296" s="125" t="s">
        <v>546</v>
      </c>
      <c r="G296" s="105">
        <v>5.94</v>
      </c>
    </row>
    <row r="297" spans="1:7" ht="45" x14ac:dyDescent="0.2">
      <c r="A297" s="98" t="s">
        <v>1807</v>
      </c>
      <c r="B297" s="112" t="s">
        <v>449</v>
      </c>
      <c r="C297" s="109"/>
      <c r="D297" s="99"/>
      <c r="E297" s="117"/>
      <c r="F297" s="122"/>
      <c r="G297" s="122"/>
    </row>
    <row r="298" spans="1:7" ht="22.5" x14ac:dyDescent="0.2">
      <c r="A298" s="100" t="s">
        <v>1</v>
      </c>
      <c r="B298" s="113" t="s">
        <v>367</v>
      </c>
      <c r="C298" s="101" t="s">
        <v>3</v>
      </c>
      <c r="D298" s="101" t="s">
        <v>542</v>
      </c>
      <c r="E298" s="118" t="s">
        <v>543</v>
      </c>
      <c r="F298" s="123" t="s">
        <v>544</v>
      </c>
      <c r="G298" s="123" t="s">
        <v>545</v>
      </c>
    </row>
    <row r="299" spans="1:7" ht="22.5" x14ac:dyDescent="0.2">
      <c r="A299" s="106" t="s">
        <v>678</v>
      </c>
      <c r="B299" s="114" t="s">
        <v>679</v>
      </c>
      <c r="C299" s="106" t="s">
        <v>13</v>
      </c>
      <c r="D299" s="102" t="s">
        <v>51</v>
      </c>
      <c r="E299" s="119">
        <v>0.13880000000000001</v>
      </c>
      <c r="F299" s="103">
        <v>17.559999999999999</v>
      </c>
      <c r="G299" s="103">
        <v>2.4300000000000002</v>
      </c>
    </row>
    <row r="300" spans="1:7" ht="18" x14ac:dyDescent="0.2">
      <c r="A300" s="107"/>
      <c r="B300" s="115"/>
      <c r="C300" s="42"/>
      <c r="D300" s="95"/>
      <c r="E300" s="120"/>
      <c r="F300" s="124" t="s">
        <v>1800</v>
      </c>
      <c r="G300" s="104">
        <v>2.4300000000000002</v>
      </c>
    </row>
    <row r="301" spans="1:7" ht="22.5" x14ac:dyDescent="0.2">
      <c r="A301" s="100" t="s">
        <v>1</v>
      </c>
      <c r="B301" s="113" t="s">
        <v>366</v>
      </c>
      <c r="C301" s="101" t="s">
        <v>3</v>
      </c>
      <c r="D301" s="101" t="s">
        <v>542</v>
      </c>
      <c r="E301" s="118" t="s">
        <v>543</v>
      </c>
      <c r="F301" s="123" t="s">
        <v>544</v>
      </c>
      <c r="G301" s="123" t="s">
        <v>545</v>
      </c>
    </row>
    <row r="302" spans="1:7" x14ac:dyDescent="0.2">
      <c r="A302" s="106" t="s">
        <v>599</v>
      </c>
      <c r="B302" s="114" t="s">
        <v>600</v>
      </c>
      <c r="C302" s="106" t="s">
        <v>13</v>
      </c>
      <c r="D302" s="102" t="s">
        <v>14</v>
      </c>
      <c r="E302" s="119">
        <v>0.86899999999999999</v>
      </c>
      <c r="F302" s="103">
        <v>14.77</v>
      </c>
      <c r="G302" s="103">
        <v>12.83</v>
      </c>
    </row>
    <row r="303" spans="1:7" x14ac:dyDescent="0.2">
      <c r="A303" s="106" t="s">
        <v>587</v>
      </c>
      <c r="B303" s="114" t="s">
        <v>588</v>
      </c>
      <c r="C303" s="106" t="s">
        <v>13</v>
      </c>
      <c r="D303" s="102" t="s">
        <v>14</v>
      </c>
      <c r="E303" s="119">
        <v>0.86899999999999999</v>
      </c>
      <c r="F303" s="103">
        <v>10.9</v>
      </c>
      <c r="G303" s="103">
        <v>9.4700000000000006</v>
      </c>
    </row>
    <row r="304" spans="1:7" ht="18" x14ac:dyDescent="0.2">
      <c r="A304" s="107"/>
      <c r="B304" s="115"/>
      <c r="C304" s="42"/>
      <c r="D304" s="95"/>
      <c r="E304" s="120"/>
      <c r="F304" s="124" t="s">
        <v>1798</v>
      </c>
      <c r="G304" s="104">
        <v>22.3</v>
      </c>
    </row>
    <row r="305" spans="1:7" ht="22.5" x14ac:dyDescent="0.2">
      <c r="A305" s="100" t="s">
        <v>1</v>
      </c>
      <c r="B305" s="113" t="s">
        <v>1681</v>
      </c>
      <c r="C305" s="101" t="s">
        <v>3</v>
      </c>
      <c r="D305" s="101" t="s">
        <v>542</v>
      </c>
      <c r="E305" s="118" t="s">
        <v>543</v>
      </c>
      <c r="F305" s="123" t="s">
        <v>544</v>
      </c>
      <c r="G305" s="123" t="s">
        <v>545</v>
      </c>
    </row>
    <row r="306" spans="1:7" ht="45" x14ac:dyDescent="0.2">
      <c r="A306" s="106" t="s">
        <v>680</v>
      </c>
      <c r="B306" s="114" t="s">
        <v>681</v>
      </c>
      <c r="C306" s="106" t="s">
        <v>13</v>
      </c>
      <c r="D306" s="102" t="s">
        <v>69</v>
      </c>
      <c r="E306" s="119">
        <v>4.2099999999999999E-2</v>
      </c>
      <c r="F306" s="103">
        <v>616</v>
      </c>
      <c r="G306" s="103">
        <v>25.93</v>
      </c>
    </row>
    <row r="307" spans="1:7" ht="18" x14ac:dyDescent="0.2">
      <c r="A307" s="107"/>
      <c r="B307" s="115"/>
      <c r="C307" s="42"/>
      <c r="D307" s="95"/>
      <c r="E307" s="120"/>
      <c r="F307" s="124" t="s">
        <v>1799</v>
      </c>
      <c r="G307" s="104">
        <v>25.93</v>
      </c>
    </row>
    <row r="308" spans="1:7" x14ac:dyDescent="0.2">
      <c r="A308" s="107"/>
      <c r="B308" s="115"/>
      <c r="C308" s="42"/>
      <c r="D308" s="95"/>
      <c r="E308" s="120"/>
      <c r="F308" s="125" t="s">
        <v>546</v>
      </c>
      <c r="G308" s="105">
        <v>50.66</v>
      </c>
    </row>
    <row r="309" spans="1:7" ht="22.5" x14ac:dyDescent="0.2">
      <c r="A309" s="98" t="s">
        <v>1807</v>
      </c>
      <c r="B309" s="112" t="s">
        <v>452</v>
      </c>
      <c r="C309" s="109"/>
      <c r="D309" s="99"/>
      <c r="E309" s="117"/>
      <c r="F309" s="122"/>
      <c r="G309" s="122"/>
    </row>
    <row r="310" spans="1:7" ht="22.5" x14ac:dyDescent="0.2">
      <c r="A310" s="100" t="s">
        <v>1</v>
      </c>
      <c r="B310" s="113" t="s">
        <v>367</v>
      </c>
      <c r="C310" s="101" t="s">
        <v>3</v>
      </c>
      <c r="D310" s="101" t="s">
        <v>542</v>
      </c>
      <c r="E310" s="118" t="s">
        <v>543</v>
      </c>
      <c r="F310" s="123" t="s">
        <v>544</v>
      </c>
      <c r="G310" s="123" t="s">
        <v>545</v>
      </c>
    </row>
    <row r="311" spans="1:7" x14ac:dyDescent="0.2">
      <c r="A311" s="106" t="s">
        <v>682</v>
      </c>
      <c r="B311" s="114" t="s">
        <v>683</v>
      </c>
      <c r="C311" s="106" t="s">
        <v>22</v>
      </c>
      <c r="D311" s="102" t="s">
        <v>628</v>
      </c>
      <c r="E311" s="119">
        <v>0.21</v>
      </c>
      <c r="F311" s="103">
        <v>7.31</v>
      </c>
      <c r="G311" s="103">
        <v>1.53</v>
      </c>
    </row>
    <row r="312" spans="1:7" x14ac:dyDescent="0.2">
      <c r="A312" s="106" t="s">
        <v>684</v>
      </c>
      <c r="B312" s="114" t="s">
        <v>685</v>
      </c>
      <c r="C312" s="106" t="s">
        <v>22</v>
      </c>
      <c r="D312" s="102" t="s">
        <v>69</v>
      </c>
      <c r="E312" s="119">
        <v>4.0000000000000001E-3</v>
      </c>
      <c r="F312" s="103">
        <v>59.5</v>
      </c>
      <c r="G312" s="103">
        <v>0.23</v>
      </c>
    </row>
    <row r="313" spans="1:7" x14ac:dyDescent="0.2">
      <c r="A313" s="106" t="s">
        <v>596</v>
      </c>
      <c r="B313" s="114" t="s">
        <v>1736</v>
      </c>
      <c r="C313" s="106" t="s">
        <v>22</v>
      </c>
      <c r="D313" s="102" t="s">
        <v>595</v>
      </c>
      <c r="E313" s="119">
        <v>2.16</v>
      </c>
      <c r="F313" s="103">
        <v>0.56000000000000005</v>
      </c>
      <c r="G313" s="103">
        <v>1.2</v>
      </c>
    </row>
    <row r="314" spans="1:7" ht="18" x14ac:dyDescent="0.2">
      <c r="A314" s="107"/>
      <c r="B314" s="115"/>
      <c r="C314" s="42"/>
      <c r="D314" s="95"/>
      <c r="E314" s="120"/>
      <c r="F314" s="124" t="s">
        <v>1800</v>
      </c>
      <c r="G314" s="104">
        <v>2.96</v>
      </c>
    </row>
    <row r="315" spans="1:7" ht="22.5" x14ac:dyDescent="0.2">
      <c r="A315" s="100" t="s">
        <v>1</v>
      </c>
      <c r="B315" s="113" t="s">
        <v>366</v>
      </c>
      <c r="C315" s="101" t="s">
        <v>3</v>
      </c>
      <c r="D315" s="101" t="s">
        <v>542</v>
      </c>
      <c r="E315" s="118" t="s">
        <v>543</v>
      </c>
      <c r="F315" s="123" t="s">
        <v>544</v>
      </c>
      <c r="G315" s="123" t="s">
        <v>545</v>
      </c>
    </row>
    <row r="316" spans="1:7" x14ac:dyDescent="0.2">
      <c r="A316" s="106" t="s">
        <v>618</v>
      </c>
      <c r="B316" s="114" t="s">
        <v>619</v>
      </c>
      <c r="C316" s="106" t="s">
        <v>13</v>
      </c>
      <c r="D316" s="102" t="s">
        <v>14</v>
      </c>
      <c r="E316" s="119">
        <v>0.217</v>
      </c>
      <c r="F316" s="103">
        <v>14.77</v>
      </c>
      <c r="G316" s="103">
        <v>3.2</v>
      </c>
    </row>
    <row r="317" spans="1:7" x14ac:dyDescent="0.2">
      <c r="A317" s="106" t="s">
        <v>587</v>
      </c>
      <c r="B317" s="114" t="s">
        <v>588</v>
      </c>
      <c r="C317" s="106" t="s">
        <v>13</v>
      </c>
      <c r="D317" s="102" t="s">
        <v>14</v>
      </c>
      <c r="E317" s="119">
        <v>0.186</v>
      </c>
      <c r="F317" s="103">
        <v>10.9</v>
      </c>
      <c r="G317" s="103">
        <v>2.02</v>
      </c>
    </row>
    <row r="318" spans="1:7" ht="18" x14ac:dyDescent="0.2">
      <c r="A318" s="107"/>
      <c r="B318" s="115"/>
      <c r="C318" s="42"/>
      <c r="D318" s="95"/>
      <c r="E318" s="120"/>
      <c r="F318" s="124" t="s">
        <v>1798</v>
      </c>
      <c r="G318" s="104">
        <v>5.22</v>
      </c>
    </row>
    <row r="319" spans="1:7" x14ac:dyDescent="0.2">
      <c r="A319" s="107"/>
      <c r="B319" s="115"/>
      <c r="C319" s="42"/>
      <c r="D319" s="95"/>
      <c r="E319" s="120"/>
      <c r="F319" s="125" t="s">
        <v>546</v>
      </c>
      <c r="G319" s="105">
        <v>8.18</v>
      </c>
    </row>
    <row r="320" spans="1:7" ht="56.25" x14ac:dyDescent="0.2">
      <c r="A320" s="98" t="s">
        <v>1807</v>
      </c>
      <c r="B320" s="112" t="s">
        <v>456</v>
      </c>
      <c r="C320" s="109"/>
      <c r="D320" s="99"/>
      <c r="E320" s="117"/>
      <c r="F320" s="122"/>
      <c r="G320" s="122"/>
    </row>
    <row r="321" spans="1:7" ht="22.5" x14ac:dyDescent="0.2">
      <c r="A321" s="100" t="s">
        <v>1</v>
      </c>
      <c r="B321" s="113" t="s">
        <v>367</v>
      </c>
      <c r="C321" s="101" t="s">
        <v>3</v>
      </c>
      <c r="D321" s="101" t="s">
        <v>542</v>
      </c>
      <c r="E321" s="118" t="s">
        <v>543</v>
      </c>
      <c r="F321" s="123" t="s">
        <v>544</v>
      </c>
      <c r="G321" s="123" t="s">
        <v>545</v>
      </c>
    </row>
    <row r="322" spans="1:7" x14ac:dyDescent="0.2">
      <c r="A322" s="106" t="s">
        <v>686</v>
      </c>
      <c r="B322" s="114" t="s">
        <v>687</v>
      </c>
      <c r="C322" s="106" t="s">
        <v>13</v>
      </c>
      <c r="D322" s="102" t="s">
        <v>595</v>
      </c>
      <c r="E322" s="119">
        <v>6.14</v>
      </c>
      <c r="F322" s="103">
        <v>0.89</v>
      </c>
      <c r="G322" s="103">
        <v>5.46</v>
      </c>
    </row>
    <row r="323" spans="1:7" x14ac:dyDescent="0.2">
      <c r="A323" s="106" t="s">
        <v>688</v>
      </c>
      <c r="B323" s="114" t="s">
        <v>689</v>
      </c>
      <c r="C323" s="106" t="s">
        <v>13</v>
      </c>
      <c r="D323" s="102" t="s">
        <v>595</v>
      </c>
      <c r="E323" s="119">
        <v>0.22</v>
      </c>
      <c r="F323" s="103">
        <v>5.23</v>
      </c>
      <c r="G323" s="103">
        <v>1.1499999999999999</v>
      </c>
    </row>
    <row r="324" spans="1:7" ht="33.75" x14ac:dyDescent="0.2">
      <c r="A324" s="106" t="s">
        <v>690</v>
      </c>
      <c r="B324" s="114" t="s">
        <v>691</v>
      </c>
      <c r="C324" s="106" t="s">
        <v>13</v>
      </c>
      <c r="D324" s="102" t="s">
        <v>51</v>
      </c>
      <c r="E324" s="119">
        <v>1.0900000000000001</v>
      </c>
      <c r="F324" s="103">
        <v>35.99</v>
      </c>
      <c r="G324" s="103">
        <v>39.22</v>
      </c>
    </row>
    <row r="325" spans="1:7" ht="18" x14ac:dyDescent="0.2">
      <c r="A325" s="107"/>
      <c r="B325" s="115"/>
      <c r="C325" s="42"/>
      <c r="D325" s="95"/>
      <c r="E325" s="120"/>
      <c r="F325" s="124" t="s">
        <v>1800</v>
      </c>
      <c r="G325" s="104">
        <v>45.83</v>
      </c>
    </row>
    <row r="326" spans="1:7" ht="22.5" x14ac:dyDescent="0.2">
      <c r="A326" s="100" t="s">
        <v>1</v>
      </c>
      <c r="B326" s="113" t="s">
        <v>366</v>
      </c>
      <c r="C326" s="101" t="s">
        <v>3</v>
      </c>
      <c r="D326" s="101" t="s">
        <v>542</v>
      </c>
      <c r="E326" s="118" t="s">
        <v>543</v>
      </c>
      <c r="F326" s="123" t="s">
        <v>544</v>
      </c>
      <c r="G326" s="123" t="s">
        <v>545</v>
      </c>
    </row>
    <row r="327" spans="1:7" x14ac:dyDescent="0.2">
      <c r="A327" s="106" t="s">
        <v>587</v>
      </c>
      <c r="B327" s="114" t="s">
        <v>588</v>
      </c>
      <c r="C327" s="106" t="s">
        <v>13</v>
      </c>
      <c r="D327" s="102" t="s">
        <v>14</v>
      </c>
      <c r="E327" s="119">
        <v>0.46</v>
      </c>
      <c r="F327" s="103">
        <v>10.9</v>
      </c>
      <c r="G327" s="103">
        <v>5.01</v>
      </c>
    </row>
    <row r="328" spans="1:7" ht="18" x14ac:dyDescent="0.2">
      <c r="A328" s="107"/>
      <c r="B328" s="115"/>
      <c r="C328" s="42"/>
      <c r="D328" s="95"/>
      <c r="E328" s="120"/>
      <c r="F328" s="124" t="s">
        <v>1798</v>
      </c>
      <c r="G328" s="104">
        <v>5.01</v>
      </c>
    </row>
    <row r="329" spans="1:7" ht="22.5" x14ac:dyDescent="0.2">
      <c r="A329" s="100" t="s">
        <v>1</v>
      </c>
      <c r="B329" s="113" t="s">
        <v>1681</v>
      </c>
      <c r="C329" s="101" t="s">
        <v>3</v>
      </c>
      <c r="D329" s="101" t="s">
        <v>542</v>
      </c>
      <c r="E329" s="118" t="s">
        <v>543</v>
      </c>
      <c r="F329" s="123" t="s">
        <v>544</v>
      </c>
      <c r="G329" s="123" t="s">
        <v>545</v>
      </c>
    </row>
    <row r="330" spans="1:7" ht="22.5" x14ac:dyDescent="0.2">
      <c r="A330" s="106" t="s">
        <v>692</v>
      </c>
      <c r="B330" s="114" t="s">
        <v>693</v>
      </c>
      <c r="C330" s="106" t="s">
        <v>13</v>
      </c>
      <c r="D330" s="102" t="s">
        <v>14</v>
      </c>
      <c r="E330" s="119">
        <v>0.91</v>
      </c>
      <c r="F330" s="103">
        <v>18.21</v>
      </c>
      <c r="G330" s="103">
        <v>16.57</v>
      </c>
    </row>
    <row r="331" spans="1:7" ht="18" x14ac:dyDescent="0.2">
      <c r="A331" s="107"/>
      <c r="B331" s="115"/>
      <c r="C331" s="42"/>
      <c r="D331" s="95"/>
      <c r="E331" s="120"/>
      <c r="F331" s="124" t="s">
        <v>1799</v>
      </c>
      <c r="G331" s="104">
        <v>16.57</v>
      </c>
    </row>
    <row r="332" spans="1:7" x14ac:dyDescent="0.2">
      <c r="A332" s="107"/>
      <c r="B332" s="115"/>
      <c r="C332" s="42"/>
      <c r="D332" s="95"/>
      <c r="E332" s="120"/>
      <c r="F332" s="125" t="s">
        <v>546</v>
      </c>
      <c r="G332" s="105">
        <v>67.41</v>
      </c>
    </row>
    <row r="333" spans="1:7" ht="33.75" x14ac:dyDescent="0.2">
      <c r="A333" s="98" t="s">
        <v>1807</v>
      </c>
      <c r="B333" s="112" t="s">
        <v>460</v>
      </c>
      <c r="C333" s="109"/>
      <c r="D333" s="99"/>
      <c r="E333" s="117"/>
      <c r="F333" s="122"/>
      <c r="G333" s="122"/>
    </row>
    <row r="334" spans="1:7" ht="22.5" x14ac:dyDescent="0.2">
      <c r="A334" s="100" t="s">
        <v>1</v>
      </c>
      <c r="B334" s="113" t="s">
        <v>366</v>
      </c>
      <c r="C334" s="101" t="s">
        <v>3</v>
      </c>
      <c r="D334" s="101" t="s">
        <v>542</v>
      </c>
      <c r="E334" s="118" t="s">
        <v>543</v>
      </c>
      <c r="F334" s="123" t="s">
        <v>544</v>
      </c>
      <c r="G334" s="123" t="s">
        <v>545</v>
      </c>
    </row>
    <row r="335" spans="1:7" x14ac:dyDescent="0.2">
      <c r="A335" s="106" t="s">
        <v>599</v>
      </c>
      <c r="B335" s="114" t="s">
        <v>600</v>
      </c>
      <c r="C335" s="106" t="s">
        <v>13</v>
      </c>
      <c r="D335" s="102" t="s">
        <v>14</v>
      </c>
      <c r="E335" s="119">
        <v>1.4590000000000001</v>
      </c>
      <c r="F335" s="103">
        <v>14.77</v>
      </c>
      <c r="G335" s="103">
        <v>21.54</v>
      </c>
    </row>
    <row r="336" spans="1:7" x14ac:dyDescent="0.2">
      <c r="A336" s="106" t="s">
        <v>587</v>
      </c>
      <c r="B336" s="114" t="s">
        <v>588</v>
      </c>
      <c r="C336" s="106" t="s">
        <v>13</v>
      </c>
      <c r="D336" s="102" t="s">
        <v>14</v>
      </c>
      <c r="E336" s="119">
        <v>4.1379999999999999</v>
      </c>
      <c r="F336" s="103">
        <v>10.9</v>
      </c>
      <c r="G336" s="103">
        <v>45.1</v>
      </c>
    </row>
    <row r="337" spans="1:7" ht="18" x14ac:dyDescent="0.2">
      <c r="A337" s="107"/>
      <c r="B337" s="115"/>
      <c r="C337" s="42"/>
      <c r="D337" s="95"/>
      <c r="E337" s="120"/>
      <c r="F337" s="124" t="s">
        <v>1798</v>
      </c>
      <c r="G337" s="104">
        <v>66.64</v>
      </c>
    </row>
    <row r="338" spans="1:7" x14ac:dyDescent="0.2">
      <c r="A338" s="107"/>
      <c r="B338" s="115"/>
      <c r="C338" s="42"/>
      <c r="D338" s="95"/>
      <c r="E338" s="120"/>
      <c r="F338" s="125" t="s">
        <v>546</v>
      </c>
      <c r="G338" s="105">
        <v>66.64</v>
      </c>
    </row>
    <row r="339" spans="1:7" ht="45" x14ac:dyDescent="0.2">
      <c r="A339" s="98" t="s">
        <v>1807</v>
      </c>
      <c r="B339" s="112" t="s">
        <v>462</v>
      </c>
      <c r="C339" s="109"/>
      <c r="D339" s="99"/>
      <c r="E339" s="117"/>
      <c r="F339" s="122"/>
      <c r="G339" s="122"/>
    </row>
    <row r="340" spans="1:7" ht="22.5" x14ac:dyDescent="0.2">
      <c r="A340" s="100" t="s">
        <v>1</v>
      </c>
      <c r="B340" s="113" t="s">
        <v>366</v>
      </c>
      <c r="C340" s="101" t="s">
        <v>3</v>
      </c>
      <c r="D340" s="101" t="s">
        <v>542</v>
      </c>
      <c r="E340" s="118" t="s">
        <v>543</v>
      </c>
      <c r="F340" s="123" t="s">
        <v>544</v>
      </c>
      <c r="G340" s="123" t="s">
        <v>545</v>
      </c>
    </row>
    <row r="341" spans="1:7" x14ac:dyDescent="0.2">
      <c r="A341" s="106" t="s">
        <v>599</v>
      </c>
      <c r="B341" s="114" t="s">
        <v>600</v>
      </c>
      <c r="C341" s="106" t="s">
        <v>13</v>
      </c>
      <c r="D341" s="102" t="s">
        <v>14</v>
      </c>
      <c r="E341" s="119">
        <v>4.4999999999999998E-2</v>
      </c>
      <c r="F341" s="103">
        <v>14.77</v>
      </c>
      <c r="G341" s="103">
        <v>0.66</v>
      </c>
    </row>
    <row r="342" spans="1:7" x14ac:dyDescent="0.2">
      <c r="A342" s="106" t="s">
        <v>587</v>
      </c>
      <c r="B342" s="114" t="s">
        <v>588</v>
      </c>
      <c r="C342" s="106" t="s">
        <v>13</v>
      </c>
      <c r="D342" s="102" t="s">
        <v>14</v>
      </c>
      <c r="E342" s="119">
        <v>8.8999999999999996E-2</v>
      </c>
      <c r="F342" s="103">
        <v>10.9</v>
      </c>
      <c r="G342" s="103">
        <v>0.97</v>
      </c>
    </row>
    <row r="343" spans="1:7" ht="18" x14ac:dyDescent="0.2">
      <c r="A343" s="107"/>
      <c r="B343" s="115"/>
      <c r="C343" s="42"/>
      <c r="D343" s="95"/>
      <c r="E343" s="120"/>
      <c r="F343" s="124" t="s">
        <v>1798</v>
      </c>
      <c r="G343" s="104">
        <v>1.63</v>
      </c>
    </row>
    <row r="344" spans="1:7" ht="22.5" x14ac:dyDescent="0.2">
      <c r="A344" s="100" t="s">
        <v>1</v>
      </c>
      <c r="B344" s="113" t="s">
        <v>1681</v>
      </c>
      <c r="C344" s="101" t="s">
        <v>3</v>
      </c>
      <c r="D344" s="101" t="s">
        <v>542</v>
      </c>
      <c r="E344" s="118" t="s">
        <v>543</v>
      </c>
      <c r="F344" s="123" t="s">
        <v>544</v>
      </c>
      <c r="G344" s="123" t="s">
        <v>545</v>
      </c>
    </row>
    <row r="345" spans="1:7" ht="33.75" x14ac:dyDescent="0.2">
      <c r="A345" s="106" t="s">
        <v>694</v>
      </c>
      <c r="B345" s="114" t="s">
        <v>695</v>
      </c>
      <c r="C345" s="106" t="s">
        <v>13</v>
      </c>
      <c r="D345" s="102" t="s">
        <v>552</v>
      </c>
      <c r="E345" s="119">
        <v>4.2000000000000003E-2</v>
      </c>
      <c r="F345" s="103">
        <v>0.7</v>
      </c>
      <c r="G345" s="103">
        <v>0.02</v>
      </c>
    </row>
    <row r="346" spans="1:7" ht="33.75" x14ac:dyDescent="0.2">
      <c r="A346" s="106" t="s">
        <v>696</v>
      </c>
      <c r="B346" s="114" t="s">
        <v>697</v>
      </c>
      <c r="C346" s="106" t="s">
        <v>13</v>
      </c>
      <c r="D346" s="102" t="s">
        <v>555</v>
      </c>
      <c r="E346" s="119">
        <v>2.5000000000000001E-2</v>
      </c>
      <c r="F346" s="103">
        <v>5.38</v>
      </c>
      <c r="G346" s="103">
        <v>0.13</v>
      </c>
    </row>
    <row r="347" spans="1:7" ht="18" x14ac:dyDescent="0.2">
      <c r="A347" s="107"/>
      <c r="B347" s="115"/>
      <c r="C347" s="42"/>
      <c r="D347" s="95"/>
      <c r="E347" s="120"/>
      <c r="F347" s="124" t="s">
        <v>1799</v>
      </c>
      <c r="G347" s="104">
        <v>0.15</v>
      </c>
    </row>
    <row r="348" spans="1:7" x14ac:dyDescent="0.2">
      <c r="A348" s="107"/>
      <c r="B348" s="115"/>
      <c r="C348" s="42"/>
      <c r="D348" s="95"/>
      <c r="E348" s="120"/>
      <c r="F348" s="125" t="s">
        <v>546</v>
      </c>
      <c r="G348" s="105">
        <v>1.78</v>
      </c>
    </row>
    <row r="349" spans="1:7" ht="33.75" x14ac:dyDescent="0.2">
      <c r="A349" s="98" t="s">
        <v>1807</v>
      </c>
      <c r="B349" s="112" t="s">
        <v>1690</v>
      </c>
      <c r="C349" s="109"/>
      <c r="D349" s="99"/>
      <c r="E349" s="117"/>
      <c r="F349" s="122"/>
      <c r="G349" s="122"/>
    </row>
    <row r="350" spans="1:7" ht="22.5" x14ac:dyDescent="0.2">
      <c r="A350" s="100" t="s">
        <v>1</v>
      </c>
      <c r="B350" s="113" t="s">
        <v>1681</v>
      </c>
      <c r="C350" s="101" t="s">
        <v>3</v>
      </c>
      <c r="D350" s="101" t="s">
        <v>542</v>
      </c>
      <c r="E350" s="118" t="s">
        <v>543</v>
      </c>
      <c r="F350" s="123" t="s">
        <v>544</v>
      </c>
      <c r="G350" s="123" t="s">
        <v>545</v>
      </c>
    </row>
    <row r="351" spans="1:7" ht="33.75" x14ac:dyDescent="0.2">
      <c r="A351" s="106" t="s">
        <v>698</v>
      </c>
      <c r="B351" s="114" t="s">
        <v>1745</v>
      </c>
      <c r="C351" s="106" t="s">
        <v>158</v>
      </c>
      <c r="D351" s="102" t="s">
        <v>595</v>
      </c>
      <c r="E351" s="119">
        <v>41.41</v>
      </c>
      <c r="F351" s="103">
        <v>12.17</v>
      </c>
      <c r="G351" s="103">
        <v>503.95</v>
      </c>
    </row>
    <row r="352" spans="1:7" ht="22.5" x14ac:dyDescent="0.2">
      <c r="A352" s="106" t="s">
        <v>699</v>
      </c>
      <c r="B352" s="114" t="s">
        <v>1746</v>
      </c>
      <c r="C352" s="106" t="s">
        <v>158</v>
      </c>
      <c r="D352" s="102" t="s">
        <v>69</v>
      </c>
      <c r="E352" s="119">
        <v>0.51</v>
      </c>
      <c r="F352" s="103">
        <v>558.12</v>
      </c>
      <c r="G352" s="103">
        <v>284.64</v>
      </c>
    </row>
    <row r="353" spans="1:7" ht="22.5" x14ac:dyDescent="0.2">
      <c r="A353" s="106" t="s">
        <v>700</v>
      </c>
      <c r="B353" s="114" t="s">
        <v>1747</v>
      </c>
      <c r="C353" s="106" t="s">
        <v>158</v>
      </c>
      <c r="D353" s="102" t="s">
        <v>65</v>
      </c>
      <c r="E353" s="119">
        <v>0.8</v>
      </c>
      <c r="F353" s="103">
        <v>379.48</v>
      </c>
      <c r="G353" s="103">
        <v>303.58</v>
      </c>
    </row>
    <row r="354" spans="1:7" ht="22.5" x14ac:dyDescent="0.2">
      <c r="A354" s="106" t="s">
        <v>701</v>
      </c>
      <c r="B354" s="114" t="s">
        <v>1748</v>
      </c>
      <c r="C354" s="106" t="s">
        <v>158</v>
      </c>
      <c r="D354" s="102" t="s">
        <v>51</v>
      </c>
      <c r="E354" s="119">
        <v>2.04</v>
      </c>
      <c r="F354" s="103">
        <v>81.83</v>
      </c>
      <c r="G354" s="103">
        <v>166.93</v>
      </c>
    </row>
    <row r="355" spans="1:7" ht="18" x14ac:dyDescent="0.2">
      <c r="A355" s="107"/>
      <c r="B355" s="115"/>
      <c r="C355" s="42"/>
      <c r="D355" s="95"/>
      <c r="E355" s="120"/>
      <c r="F355" s="124" t="s">
        <v>1799</v>
      </c>
      <c r="G355" s="104">
        <v>1259.0999999999999</v>
      </c>
    </row>
    <row r="356" spans="1:7" x14ac:dyDescent="0.2">
      <c r="A356" s="107"/>
      <c r="B356" s="115"/>
      <c r="C356" s="42"/>
      <c r="D356" s="95"/>
      <c r="E356" s="120"/>
      <c r="F356" s="125" t="s">
        <v>546</v>
      </c>
      <c r="G356" s="105">
        <v>1259.0999999999999</v>
      </c>
    </row>
    <row r="357" spans="1:7" ht="22.5" x14ac:dyDescent="0.2">
      <c r="A357" s="98" t="s">
        <v>1807</v>
      </c>
      <c r="B357" s="112" t="s">
        <v>1691</v>
      </c>
      <c r="C357" s="109"/>
      <c r="D357" s="99"/>
      <c r="E357" s="117"/>
      <c r="F357" s="122"/>
      <c r="G357" s="122"/>
    </row>
    <row r="358" spans="1:7" ht="22.5" x14ac:dyDescent="0.2">
      <c r="A358" s="100" t="s">
        <v>1</v>
      </c>
      <c r="B358" s="113" t="s">
        <v>367</v>
      </c>
      <c r="C358" s="101" t="s">
        <v>3</v>
      </c>
      <c r="D358" s="101" t="s">
        <v>542</v>
      </c>
      <c r="E358" s="118" t="s">
        <v>543</v>
      </c>
      <c r="F358" s="123" t="s">
        <v>544</v>
      </c>
      <c r="G358" s="123" t="s">
        <v>545</v>
      </c>
    </row>
    <row r="359" spans="1:7" x14ac:dyDescent="0.2">
      <c r="A359" s="106" t="s">
        <v>702</v>
      </c>
      <c r="B359" s="114" t="s">
        <v>1749</v>
      </c>
      <c r="C359" s="106" t="s">
        <v>22</v>
      </c>
      <c r="D359" s="102" t="s">
        <v>595</v>
      </c>
      <c r="E359" s="119">
        <v>4.74</v>
      </c>
      <c r="F359" s="103">
        <v>10.029999999999999</v>
      </c>
      <c r="G359" s="103">
        <v>47.54</v>
      </c>
    </row>
    <row r="360" spans="1:7" x14ac:dyDescent="0.2">
      <c r="A360" s="106" t="s">
        <v>703</v>
      </c>
      <c r="B360" s="114" t="s">
        <v>1750</v>
      </c>
      <c r="C360" s="106" t="s">
        <v>22</v>
      </c>
      <c r="D360" s="102" t="s">
        <v>595</v>
      </c>
      <c r="E360" s="119">
        <v>6.0125000000000002</v>
      </c>
      <c r="F360" s="103">
        <v>9.4</v>
      </c>
      <c r="G360" s="103">
        <v>56.51</v>
      </c>
    </row>
    <row r="361" spans="1:7" ht="22.5" x14ac:dyDescent="0.2">
      <c r="A361" s="106" t="s">
        <v>704</v>
      </c>
      <c r="B361" s="114" t="s">
        <v>1751</v>
      </c>
      <c r="C361" s="106" t="s">
        <v>22</v>
      </c>
      <c r="D361" s="102" t="s">
        <v>595</v>
      </c>
      <c r="E361" s="119">
        <v>0.1</v>
      </c>
      <c r="F361" s="103">
        <v>22.52</v>
      </c>
      <c r="G361" s="103">
        <v>2.25</v>
      </c>
    </row>
    <row r="362" spans="1:7" x14ac:dyDescent="0.2">
      <c r="A362" s="106" t="s">
        <v>592</v>
      </c>
      <c r="B362" s="114" t="s">
        <v>593</v>
      </c>
      <c r="C362" s="106" t="s">
        <v>22</v>
      </c>
      <c r="D362" s="102" t="s">
        <v>69</v>
      </c>
      <c r="E362" s="119">
        <v>0.1192</v>
      </c>
      <c r="F362" s="103">
        <v>60.27</v>
      </c>
      <c r="G362" s="103">
        <v>7.18</v>
      </c>
    </row>
    <row r="363" spans="1:7" x14ac:dyDescent="0.2">
      <c r="A363" s="106" t="s">
        <v>596</v>
      </c>
      <c r="B363" s="114" t="s">
        <v>1736</v>
      </c>
      <c r="C363" s="106" t="s">
        <v>22</v>
      </c>
      <c r="D363" s="102" t="s">
        <v>595</v>
      </c>
      <c r="E363" s="119">
        <v>63</v>
      </c>
      <c r="F363" s="103">
        <v>0.56000000000000005</v>
      </c>
      <c r="G363" s="103">
        <v>35.28</v>
      </c>
    </row>
    <row r="364" spans="1:7" x14ac:dyDescent="0.2">
      <c r="A364" s="106" t="s">
        <v>705</v>
      </c>
      <c r="B364" s="114" t="s">
        <v>706</v>
      </c>
      <c r="C364" s="106" t="s">
        <v>22</v>
      </c>
      <c r="D364" s="102" t="s">
        <v>69</v>
      </c>
      <c r="E364" s="119">
        <v>0.23280000000000001</v>
      </c>
      <c r="F364" s="103">
        <v>181.78</v>
      </c>
      <c r="G364" s="103">
        <v>42.31</v>
      </c>
    </row>
    <row r="365" spans="1:7" x14ac:dyDescent="0.2">
      <c r="A365" s="106" t="s">
        <v>653</v>
      </c>
      <c r="B365" s="114" t="s">
        <v>1741</v>
      </c>
      <c r="C365" s="106" t="s">
        <v>22</v>
      </c>
      <c r="D365" s="102" t="s">
        <v>595</v>
      </c>
      <c r="E365" s="119">
        <v>0.1</v>
      </c>
      <c r="F365" s="103">
        <v>13.88</v>
      </c>
      <c r="G365" s="103">
        <v>1.38</v>
      </c>
    </row>
    <row r="366" spans="1:7" x14ac:dyDescent="0.2">
      <c r="A366" s="106" t="s">
        <v>707</v>
      </c>
      <c r="B366" s="114" t="s">
        <v>1752</v>
      </c>
      <c r="C366" s="106" t="s">
        <v>22</v>
      </c>
      <c r="D366" s="102" t="s">
        <v>65</v>
      </c>
      <c r="E366" s="119">
        <v>3</v>
      </c>
      <c r="F366" s="103">
        <v>3.11</v>
      </c>
      <c r="G366" s="103">
        <v>9.33</v>
      </c>
    </row>
    <row r="367" spans="1:7" ht="18" x14ac:dyDescent="0.2">
      <c r="A367" s="107"/>
      <c r="B367" s="115"/>
      <c r="C367" s="42"/>
      <c r="D367" s="95"/>
      <c r="E367" s="120"/>
      <c r="F367" s="124" t="s">
        <v>1800</v>
      </c>
      <c r="G367" s="104">
        <v>201.78</v>
      </c>
    </row>
    <row r="368" spans="1:7" ht="22.5" x14ac:dyDescent="0.2">
      <c r="A368" s="100" t="s">
        <v>1</v>
      </c>
      <c r="B368" s="113" t="s">
        <v>366</v>
      </c>
      <c r="C368" s="101" t="s">
        <v>3</v>
      </c>
      <c r="D368" s="101" t="s">
        <v>542</v>
      </c>
      <c r="E368" s="118" t="s">
        <v>543</v>
      </c>
      <c r="F368" s="123" t="s">
        <v>544</v>
      </c>
      <c r="G368" s="123" t="s">
        <v>545</v>
      </c>
    </row>
    <row r="369" spans="1:7" x14ac:dyDescent="0.2">
      <c r="A369" s="106" t="s">
        <v>708</v>
      </c>
      <c r="B369" s="114" t="s">
        <v>709</v>
      </c>
      <c r="C369" s="106" t="s">
        <v>13</v>
      </c>
      <c r="D369" s="102" t="s">
        <v>14</v>
      </c>
      <c r="E369" s="119">
        <v>7.0000000000000007E-2</v>
      </c>
      <c r="F369" s="103">
        <v>14.77</v>
      </c>
      <c r="G369" s="103">
        <v>1.03</v>
      </c>
    </row>
    <row r="370" spans="1:7" x14ac:dyDescent="0.2">
      <c r="A370" s="106" t="s">
        <v>599</v>
      </c>
      <c r="B370" s="114" t="s">
        <v>600</v>
      </c>
      <c r="C370" s="106" t="s">
        <v>13</v>
      </c>
      <c r="D370" s="102" t="s">
        <v>14</v>
      </c>
      <c r="E370" s="119">
        <v>0.47099999999999997</v>
      </c>
      <c r="F370" s="103">
        <v>14.77</v>
      </c>
      <c r="G370" s="103">
        <v>6.95</v>
      </c>
    </row>
    <row r="371" spans="1:7" x14ac:dyDescent="0.2">
      <c r="A371" s="106" t="s">
        <v>587</v>
      </c>
      <c r="B371" s="114" t="s">
        <v>588</v>
      </c>
      <c r="C371" s="106" t="s">
        <v>13</v>
      </c>
      <c r="D371" s="102" t="s">
        <v>14</v>
      </c>
      <c r="E371" s="119">
        <v>7.0000000000000007E-2</v>
      </c>
      <c r="F371" s="103">
        <v>10.9</v>
      </c>
      <c r="G371" s="103">
        <v>0.76</v>
      </c>
    </row>
    <row r="372" spans="1:7" x14ac:dyDescent="0.2">
      <c r="A372" s="106" t="s">
        <v>587</v>
      </c>
      <c r="B372" s="114" t="s">
        <v>588</v>
      </c>
      <c r="C372" s="106" t="s">
        <v>13</v>
      </c>
      <c r="D372" s="102" t="s">
        <v>14</v>
      </c>
      <c r="E372" s="119">
        <v>2.0670000000000002</v>
      </c>
      <c r="F372" s="103">
        <v>10.9</v>
      </c>
      <c r="G372" s="103">
        <v>22.53</v>
      </c>
    </row>
    <row r="373" spans="1:7" ht="18" x14ac:dyDescent="0.2">
      <c r="A373" s="107"/>
      <c r="B373" s="115"/>
      <c r="C373" s="42"/>
      <c r="D373" s="95"/>
      <c r="E373" s="120"/>
      <c r="F373" s="124" t="s">
        <v>1798</v>
      </c>
      <c r="G373" s="104">
        <v>31.27</v>
      </c>
    </row>
    <row r="374" spans="1:7" x14ac:dyDescent="0.2">
      <c r="A374" s="107"/>
      <c r="B374" s="115"/>
      <c r="C374" s="42"/>
      <c r="D374" s="95"/>
      <c r="E374" s="120"/>
      <c r="F374" s="125" t="s">
        <v>546</v>
      </c>
      <c r="G374" s="105">
        <v>233.05</v>
      </c>
    </row>
    <row r="375" spans="1:7" ht="45" x14ac:dyDescent="0.2">
      <c r="A375" s="98" t="s">
        <v>1807</v>
      </c>
      <c r="B375" s="112" t="s">
        <v>1692</v>
      </c>
      <c r="C375" s="109"/>
      <c r="D375" s="99"/>
      <c r="E375" s="117"/>
      <c r="F375" s="122"/>
      <c r="G375" s="122"/>
    </row>
    <row r="376" spans="1:7" ht="22.5" x14ac:dyDescent="0.2">
      <c r="A376" s="100" t="s">
        <v>1</v>
      </c>
      <c r="B376" s="113" t="s">
        <v>367</v>
      </c>
      <c r="C376" s="101" t="s">
        <v>3</v>
      </c>
      <c r="D376" s="101" t="s">
        <v>542</v>
      </c>
      <c r="E376" s="118" t="s">
        <v>543</v>
      </c>
      <c r="F376" s="123" t="s">
        <v>544</v>
      </c>
      <c r="G376" s="123" t="s">
        <v>545</v>
      </c>
    </row>
    <row r="377" spans="1:7" ht="22.5" x14ac:dyDescent="0.2">
      <c r="A377" s="106" t="s">
        <v>710</v>
      </c>
      <c r="B377" s="114" t="s">
        <v>1753</v>
      </c>
      <c r="C377" s="106" t="s">
        <v>158</v>
      </c>
      <c r="D377" s="102" t="s">
        <v>69</v>
      </c>
      <c r="E377" s="119">
        <v>4.4999999999999997E-3</v>
      </c>
      <c r="F377" s="103">
        <v>82.28</v>
      </c>
      <c r="G377" s="103">
        <v>0.37</v>
      </c>
    </row>
    <row r="378" spans="1:7" ht="22.5" x14ac:dyDescent="0.2">
      <c r="A378" s="106" t="s">
        <v>711</v>
      </c>
      <c r="B378" s="114" t="s">
        <v>1564</v>
      </c>
      <c r="C378" s="106" t="s">
        <v>158</v>
      </c>
      <c r="D378" s="102" t="s">
        <v>69</v>
      </c>
      <c r="E378" s="119">
        <v>4.4999999999999997E-3</v>
      </c>
      <c r="F378" s="103">
        <v>77.72</v>
      </c>
      <c r="G378" s="103">
        <v>0.34</v>
      </c>
    </row>
    <row r="379" spans="1:7" ht="18" x14ac:dyDescent="0.2">
      <c r="A379" s="107"/>
      <c r="B379" s="115"/>
      <c r="C379" s="42"/>
      <c r="D379" s="95"/>
      <c r="E379" s="120"/>
      <c r="F379" s="124" t="s">
        <v>1800</v>
      </c>
      <c r="G379" s="104">
        <v>0.71</v>
      </c>
    </row>
    <row r="380" spans="1:7" ht="22.5" x14ac:dyDescent="0.2">
      <c r="A380" s="100" t="s">
        <v>1</v>
      </c>
      <c r="B380" s="113" t="s">
        <v>1681</v>
      </c>
      <c r="C380" s="101" t="s">
        <v>3</v>
      </c>
      <c r="D380" s="101" t="s">
        <v>542</v>
      </c>
      <c r="E380" s="118" t="s">
        <v>543</v>
      </c>
      <c r="F380" s="123" t="s">
        <v>544</v>
      </c>
      <c r="G380" s="123" t="s">
        <v>545</v>
      </c>
    </row>
    <row r="381" spans="1:7" ht="33.75" x14ac:dyDescent="0.2">
      <c r="A381" s="106" t="s">
        <v>712</v>
      </c>
      <c r="B381" s="114" t="s">
        <v>1754</v>
      </c>
      <c r="C381" s="106" t="s">
        <v>158</v>
      </c>
      <c r="D381" s="102" t="s">
        <v>51</v>
      </c>
      <c r="E381" s="119">
        <v>1.2</v>
      </c>
      <c r="F381" s="103">
        <v>76.31</v>
      </c>
      <c r="G381" s="103">
        <v>91.57</v>
      </c>
    </row>
    <row r="382" spans="1:7" ht="22.5" x14ac:dyDescent="0.2">
      <c r="A382" s="106" t="s">
        <v>713</v>
      </c>
      <c r="B382" s="114" t="s">
        <v>1755</v>
      </c>
      <c r="C382" s="106" t="s">
        <v>158</v>
      </c>
      <c r="D382" s="102" t="s">
        <v>51</v>
      </c>
      <c r="E382" s="119">
        <v>0.96</v>
      </c>
      <c r="F382" s="103">
        <v>5.51</v>
      </c>
      <c r="G382" s="103">
        <v>5.28</v>
      </c>
    </row>
    <row r="383" spans="1:7" ht="22.5" x14ac:dyDescent="0.2">
      <c r="A383" s="106" t="s">
        <v>714</v>
      </c>
      <c r="B383" s="114" t="s">
        <v>1756</v>
      </c>
      <c r="C383" s="106" t="s">
        <v>158</v>
      </c>
      <c r="D383" s="102" t="s">
        <v>69</v>
      </c>
      <c r="E383" s="119">
        <v>1.0999999999999999E-2</v>
      </c>
      <c r="F383" s="103">
        <v>537.22</v>
      </c>
      <c r="G383" s="103">
        <v>5.9</v>
      </c>
    </row>
    <row r="384" spans="1:7" ht="22.5" x14ac:dyDescent="0.2">
      <c r="A384" s="106" t="s">
        <v>715</v>
      </c>
      <c r="B384" s="114" t="s">
        <v>1757</v>
      </c>
      <c r="C384" s="106" t="s">
        <v>158</v>
      </c>
      <c r="D384" s="102" t="s">
        <v>69</v>
      </c>
      <c r="E384" s="119">
        <v>0.252</v>
      </c>
      <c r="F384" s="103">
        <v>32.700000000000003</v>
      </c>
      <c r="G384" s="103">
        <v>8.24</v>
      </c>
    </row>
    <row r="385" spans="1:7" ht="22.5" x14ac:dyDescent="0.2">
      <c r="A385" s="106" t="s">
        <v>716</v>
      </c>
      <c r="B385" s="114" t="s">
        <v>1758</v>
      </c>
      <c r="C385" s="106" t="s">
        <v>158</v>
      </c>
      <c r="D385" s="102" t="s">
        <v>51</v>
      </c>
      <c r="E385" s="119">
        <v>0.96</v>
      </c>
      <c r="F385" s="103">
        <v>27.2</v>
      </c>
      <c r="G385" s="103">
        <v>26.11</v>
      </c>
    </row>
    <row r="386" spans="1:7" ht="18" x14ac:dyDescent="0.2">
      <c r="A386" s="107"/>
      <c r="B386" s="115"/>
      <c r="C386" s="42"/>
      <c r="D386" s="95"/>
      <c r="E386" s="120"/>
      <c r="F386" s="124" t="s">
        <v>1799</v>
      </c>
      <c r="G386" s="104">
        <v>137.1</v>
      </c>
    </row>
    <row r="387" spans="1:7" x14ac:dyDescent="0.2">
      <c r="A387" s="107"/>
      <c r="B387" s="115"/>
      <c r="C387" s="42"/>
      <c r="D387" s="95"/>
      <c r="E387" s="120"/>
      <c r="F387" s="125" t="s">
        <v>546</v>
      </c>
      <c r="G387" s="105">
        <v>137.81</v>
      </c>
    </row>
    <row r="388" spans="1:7" ht="33.75" x14ac:dyDescent="0.2">
      <c r="A388" s="98" t="s">
        <v>1807</v>
      </c>
      <c r="B388" s="112" t="s">
        <v>465</v>
      </c>
      <c r="C388" s="109"/>
      <c r="D388" s="99"/>
      <c r="E388" s="117"/>
      <c r="F388" s="122"/>
      <c r="G388" s="122"/>
    </row>
    <row r="389" spans="1:7" ht="22.5" x14ac:dyDescent="0.2">
      <c r="A389" s="100" t="s">
        <v>1</v>
      </c>
      <c r="B389" s="113" t="s">
        <v>1685</v>
      </c>
      <c r="C389" s="101" t="s">
        <v>3</v>
      </c>
      <c r="D389" s="101" t="s">
        <v>542</v>
      </c>
      <c r="E389" s="118" t="s">
        <v>543</v>
      </c>
      <c r="F389" s="123" t="s">
        <v>544</v>
      </c>
      <c r="G389" s="123" t="s">
        <v>545</v>
      </c>
    </row>
    <row r="390" spans="1:7" ht="22.5" x14ac:dyDescent="0.2">
      <c r="A390" s="106" t="s">
        <v>717</v>
      </c>
      <c r="B390" s="114" t="s">
        <v>718</v>
      </c>
      <c r="C390" s="106" t="s">
        <v>564</v>
      </c>
      <c r="D390" s="102" t="s">
        <v>73</v>
      </c>
      <c r="E390" s="119">
        <v>1</v>
      </c>
      <c r="F390" s="103">
        <v>47609.98</v>
      </c>
      <c r="G390" s="103">
        <v>47609.98</v>
      </c>
    </row>
    <row r="391" spans="1:7" ht="27" x14ac:dyDescent="0.2">
      <c r="A391" s="107"/>
      <c r="B391" s="115"/>
      <c r="C391" s="42"/>
      <c r="D391" s="95"/>
      <c r="E391" s="120"/>
      <c r="F391" s="124" t="s">
        <v>1802</v>
      </c>
      <c r="G391" s="104">
        <v>47609.98</v>
      </c>
    </row>
    <row r="392" spans="1:7" x14ac:dyDescent="0.2">
      <c r="A392" s="107"/>
      <c r="B392" s="115"/>
      <c r="C392" s="42"/>
      <c r="D392" s="95"/>
      <c r="E392" s="120"/>
      <c r="F392" s="125" t="s">
        <v>546</v>
      </c>
      <c r="G392" s="105">
        <v>47609.98</v>
      </c>
    </row>
    <row r="393" spans="1:7" ht="22.5" x14ac:dyDescent="0.2">
      <c r="A393" s="98" t="s">
        <v>1807</v>
      </c>
      <c r="B393" s="112" t="s">
        <v>1693</v>
      </c>
      <c r="C393" s="109"/>
      <c r="D393" s="99"/>
      <c r="E393" s="117"/>
      <c r="F393" s="122"/>
      <c r="G393" s="122"/>
    </row>
    <row r="394" spans="1:7" ht="22.5" x14ac:dyDescent="0.2">
      <c r="A394" s="100" t="s">
        <v>1</v>
      </c>
      <c r="B394" s="113" t="s">
        <v>1681</v>
      </c>
      <c r="C394" s="101" t="s">
        <v>3</v>
      </c>
      <c r="D394" s="101" t="s">
        <v>542</v>
      </c>
      <c r="E394" s="118" t="s">
        <v>543</v>
      </c>
      <c r="F394" s="123" t="s">
        <v>544</v>
      </c>
      <c r="G394" s="123" t="s">
        <v>545</v>
      </c>
    </row>
    <row r="395" spans="1:7" ht="33.75" x14ac:dyDescent="0.2">
      <c r="A395" s="106" t="s">
        <v>698</v>
      </c>
      <c r="B395" s="114" t="s">
        <v>1745</v>
      </c>
      <c r="C395" s="106" t="s">
        <v>158</v>
      </c>
      <c r="D395" s="102" t="s">
        <v>595</v>
      </c>
      <c r="E395" s="119">
        <v>41.41</v>
      </c>
      <c r="F395" s="103">
        <v>12.17</v>
      </c>
      <c r="G395" s="103">
        <v>503.95</v>
      </c>
    </row>
    <row r="396" spans="1:7" ht="22.5" x14ac:dyDescent="0.2">
      <c r="A396" s="106" t="s">
        <v>699</v>
      </c>
      <c r="B396" s="114" t="s">
        <v>1746</v>
      </c>
      <c r="C396" s="106" t="s">
        <v>158</v>
      </c>
      <c r="D396" s="102" t="s">
        <v>69</v>
      </c>
      <c r="E396" s="119">
        <v>0.51</v>
      </c>
      <c r="F396" s="103">
        <v>558.12</v>
      </c>
      <c r="G396" s="103">
        <v>284.64</v>
      </c>
    </row>
    <row r="397" spans="1:7" ht="22.5" x14ac:dyDescent="0.2">
      <c r="A397" s="106" t="s">
        <v>700</v>
      </c>
      <c r="B397" s="114" t="s">
        <v>1747</v>
      </c>
      <c r="C397" s="106" t="s">
        <v>158</v>
      </c>
      <c r="D397" s="102" t="s">
        <v>65</v>
      </c>
      <c r="E397" s="119">
        <v>0.8</v>
      </c>
      <c r="F397" s="103">
        <v>379.48</v>
      </c>
      <c r="G397" s="103">
        <v>303.58</v>
      </c>
    </row>
    <row r="398" spans="1:7" ht="22.5" x14ac:dyDescent="0.2">
      <c r="A398" s="106" t="s">
        <v>701</v>
      </c>
      <c r="B398" s="114" t="s">
        <v>1748</v>
      </c>
      <c r="C398" s="106" t="s">
        <v>158</v>
      </c>
      <c r="D398" s="102" t="s">
        <v>51</v>
      </c>
      <c r="E398" s="119">
        <v>2.04</v>
      </c>
      <c r="F398" s="103">
        <v>81.83</v>
      </c>
      <c r="G398" s="103">
        <v>166.93</v>
      </c>
    </row>
    <row r="399" spans="1:7" ht="18" x14ac:dyDescent="0.2">
      <c r="A399" s="107"/>
      <c r="B399" s="115"/>
      <c r="C399" s="42"/>
      <c r="D399" s="95"/>
      <c r="E399" s="120"/>
      <c r="F399" s="124" t="s">
        <v>1799</v>
      </c>
      <c r="G399" s="104">
        <v>1259.0999999999999</v>
      </c>
    </row>
    <row r="400" spans="1:7" x14ac:dyDescent="0.2">
      <c r="A400" s="107"/>
      <c r="B400" s="115"/>
      <c r="C400" s="42"/>
      <c r="D400" s="95"/>
      <c r="E400" s="120"/>
      <c r="F400" s="125" t="s">
        <v>546</v>
      </c>
      <c r="G400" s="105">
        <v>1259.0999999999999</v>
      </c>
    </row>
    <row r="401" spans="1:7" ht="56.25" x14ac:dyDescent="0.2">
      <c r="A401" s="98" t="s">
        <v>1807</v>
      </c>
      <c r="B401" s="112" t="s">
        <v>466</v>
      </c>
      <c r="C401" s="109"/>
      <c r="D401" s="99"/>
      <c r="E401" s="117"/>
      <c r="F401" s="122"/>
      <c r="G401" s="122"/>
    </row>
    <row r="402" spans="1:7" ht="22.5" x14ac:dyDescent="0.2">
      <c r="A402" s="100" t="s">
        <v>1</v>
      </c>
      <c r="B402" s="113" t="s">
        <v>367</v>
      </c>
      <c r="C402" s="101" t="s">
        <v>3</v>
      </c>
      <c r="D402" s="101" t="s">
        <v>542</v>
      </c>
      <c r="E402" s="118" t="s">
        <v>543</v>
      </c>
      <c r="F402" s="123" t="s">
        <v>544</v>
      </c>
      <c r="G402" s="123" t="s">
        <v>545</v>
      </c>
    </row>
    <row r="403" spans="1:7" ht="22.5" x14ac:dyDescent="0.2">
      <c r="A403" s="106" t="s">
        <v>719</v>
      </c>
      <c r="B403" s="114" t="s">
        <v>720</v>
      </c>
      <c r="C403" s="106" t="s">
        <v>13</v>
      </c>
      <c r="D403" s="102" t="s">
        <v>73</v>
      </c>
      <c r="E403" s="119">
        <v>9.27</v>
      </c>
      <c r="F403" s="103">
        <v>5.32</v>
      </c>
      <c r="G403" s="103">
        <v>49.31</v>
      </c>
    </row>
    <row r="404" spans="1:7" ht="22.5" x14ac:dyDescent="0.2">
      <c r="A404" s="106" t="s">
        <v>721</v>
      </c>
      <c r="B404" s="114" t="s">
        <v>722</v>
      </c>
      <c r="C404" s="106" t="s">
        <v>13</v>
      </c>
      <c r="D404" s="102" t="s">
        <v>73</v>
      </c>
      <c r="E404" s="119">
        <v>2.14</v>
      </c>
      <c r="F404" s="103">
        <v>5.72</v>
      </c>
      <c r="G404" s="103">
        <v>12.24</v>
      </c>
    </row>
    <row r="405" spans="1:7" ht="22.5" x14ac:dyDescent="0.2">
      <c r="A405" s="106" t="s">
        <v>723</v>
      </c>
      <c r="B405" s="114" t="s">
        <v>724</v>
      </c>
      <c r="C405" s="106" t="s">
        <v>13</v>
      </c>
      <c r="D405" s="102" t="s">
        <v>73</v>
      </c>
      <c r="E405" s="119">
        <v>0.12</v>
      </c>
      <c r="F405" s="103">
        <v>3.17</v>
      </c>
      <c r="G405" s="103">
        <v>0.38</v>
      </c>
    </row>
    <row r="406" spans="1:7" ht="22.5" x14ac:dyDescent="0.2">
      <c r="A406" s="106" t="s">
        <v>725</v>
      </c>
      <c r="B406" s="114" t="s">
        <v>726</v>
      </c>
      <c r="C406" s="106" t="s">
        <v>13</v>
      </c>
      <c r="D406" s="102" t="s">
        <v>73</v>
      </c>
      <c r="E406" s="119">
        <v>1.43</v>
      </c>
      <c r="F406" s="103">
        <v>3</v>
      </c>
      <c r="G406" s="103">
        <v>4.29</v>
      </c>
    </row>
    <row r="407" spans="1:7" ht="22.5" x14ac:dyDescent="0.2">
      <c r="A407" s="106" t="s">
        <v>727</v>
      </c>
      <c r="B407" s="114" t="s">
        <v>728</v>
      </c>
      <c r="C407" s="106" t="s">
        <v>13</v>
      </c>
      <c r="D407" s="102" t="s">
        <v>73</v>
      </c>
      <c r="E407" s="119">
        <v>0.71</v>
      </c>
      <c r="F407" s="103">
        <v>4.74</v>
      </c>
      <c r="G407" s="103">
        <v>3.36</v>
      </c>
    </row>
    <row r="408" spans="1:7" ht="33.75" x14ac:dyDescent="0.2">
      <c r="A408" s="106" t="s">
        <v>729</v>
      </c>
      <c r="B408" s="114" t="s">
        <v>730</v>
      </c>
      <c r="C408" s="106" t="s">
        <v>13</v>
      </c>
      <c r="D408" s="102" t="s">
        <v>65</v>
      </c>
      <c r="E408" s="119">
        <v>0.39500000000000002</v>
      </c>
      <c r="F408" s="103">
        <v>3.79</v>
      </c>
      <c r="G408" s="103">
        <v>1.49</v>
      </c>
    </row>
    <row r="409" spans="1:7" ht="18" x14ac:dyDescent="0.2">
      <c r="A409" s="107"/>
      <c r="B409" s="115"/>
      <c r="C409" s="42"/>
      <c r="D409" s="95"/>
      <c r="E409" s="120"/>
      <c r="F409" s="124" t="s">
        <v>1800</v>
      </c>
      <c r="G409" s="104">
        <v>71.069999999999993</v>
      </c>
    </row>
    <row r="410" spans="1:7" ht="22.5" x14ac:dyDescent="0.2">
      <c r="A410" s="100" t="s">
        <v>1</v>
      </c>
      <c r="B410" s="113" t="s">
        <v>366</v>
      </c>
      <c r="C410" s="101" t="s">
        <v>3</v>
      </c>
      <c r="D410" s="101" t="s">
        <v>542</v>
      </c>
      <c r="E410" s="118" t="s">
        <v>543</v>
      </c>
      <c r="F410" s="123" t="s">
        <v>544</v>
      </c>
      <c r="G410" s="123" t="s">
        <v>545</v>
      </c>
    </row>
    <row r="411" spans="1:7" x14ac:dyDescent="0.2">
      <c r="A411" s="106" t="s">
        <v>599</v>
      </c>
      <c r="B411" s="114" t="s">
        <v>600</v>
      </c>
      <c r="C411" s="106" t="s">
        <v>13</v>
      </c>
      <c r="D411" s="102" t="s">
        <v>14</v>
      </c>
      <c r="E411" s="119">
        <v>0.62</v>
      </c>
      <c r="F411" s="103">
        <v>14.77</v>
      </c>
      <c r="G411" s="103">
        <v>9.15</v>
      </c>
    </row>
    <row r="412" spans="1:7" x14ac:dyDescent="0.2">
      <c r="A412" s="106" t="s">
        <v>587</v>
      </c>
      <c r="B412" s="114" t="s">
        <v>588</v>
      </c>
      <c r="C412" s="106" t="s">
        <v>13</v>
      </c>
      <c r="D412" s="102" t="s">
        <v>14</v>
      </c>
      <c r="E412" s="119">
        <v>0.46</v>
      </c>
      <c r="F412" s="103">
        <v>10.9</v>
      </c>
      <c r="G412" s="103">
        <v>5.01</v>
      </c>
    </row>
    <row r="413" spans="1:7" ht="18" x14ac:dyDescent="0.2">
      <c r="A413" s="107"/>
      <c r="B413" s="115"/>
      <c r="C413" s="42"/>
      <c r="D413" s="95"/>
      <c r="E413" s="120"/>
      <c r="F413" s="124" t="s">
        <v>1798</v>
      </c>
      <c r="G413" s="104">
        <v>14.16</v>
      </c>
    </row>
    <row r="414" spans="1:7" ht="22.5" x14ac:dyDescent="0.2">
      <c r="A414" s="100" t="s">
        <v>1</v>
      </c>
      <c r="B414" s="113" t="s">
        <v>1681</v>
      </c>
      <c r="C414" s="101" t="s">
        <v>3</v>
      </c>
      <c r="D414" s="101" t="s">
        <v>542</v>
      </c>
      <c r="E414" s="118" t="s">
        <v>543</v>
      </c>
      <c r="F414" s="123" t="s">
        <v>544</v>
      </c>
      <c r="G414" s="123" t="s">
        <v>545</v>
      </c>
    </row>
    <row r="415" spans="1:7" ht="33.75" x14ac:dyDescent="0.2">
      <c r="A415" s="106" t="s">
        <v>731</v>
      </c>
      <c r="B415" s="114" t="s">
        <v>732</v>
      </c>
      <c r="C415" s="106" t="s">
        <v>13</v>
      </c>
      <c r="D415" s="102" t="s">
        <v>69</v>
      </c>
      <c r="E415" s="119">
        <v>1.04E-2</v>
      </c>
      <c r="F415" s="103">
        <v>532.16999999999996</v>
      </c>
      <c r="G415" s="103">
        <v>5.53</v>
      </c>
    </row>
    <row r="416" spans="1:7" ht="18" x14ac:dyDescent="0.2">
      <c r="A416" s="107"/>
      <c r="B416" s="115"/>
      <c r="C416" s="42"/>
      <c r="D416" s="95"/>
      <c r="E416" s="120"/>
      <c r="F416" s="124" t="s">
        <v>1799</v>
      </c>
      <c r="G416" s="104">
        <v>5.53</v>
      </c>
    </row>
    <row r="417" spans="1:7" x14ac:dyDescent="0.2">
      <c r="A417" s="107"/>
      <c r="B417" s="115"/>
      <c r="C417" s="42"/>
      <c r="D417" s="95"/>
      <c r="E417" s="120"/>
      <c r="F417" s="125" t="s">
        <v>546</v>
      </c>
      <c r="G417" s="105">
        <v>90.76</v>
      </c>
    </row>
    <row r="418" spans="1:7" ht="33.75" x14ac:dyDescent="0.2">
      <c r="A418" s="98" t="s">
        <v>1807</v>
      </c>
      <c r="B418" s="112" t="s">
        <v>468</v>
      </c>
      <c r="C418" s="109"/>
      <c r="D418" s="99"/>
      <c r="E418" s="117"/>
      <c r="F418" s="122"/>
      <c r="G418" s="122"/>
    </row>
    <row r="419" spans="1:7" ht="22.5" x14ac:dyDescent="0.2">
      <c r="A419" s="100" t="s">
        <v>1</v>
      </c>
      <c r="B419" s="113" t="s">
        <v>367</v>
      </c>
      <c r="C419" s="101" t="s">
        <v>3</v>
      </c>
      <c r="D419" s="101" t="s">
        <v>542</v>
      </c>
      <c r="E419" s="118" t="s">
        <v>543</v>
      </c>
      <c r="F419" s="123" t="s">
        <v>544</v>
      </c>
      <c r="G419" s="123" t="s">
        <v>545</v>
      </c>
    </row>
    <row r="420" spans="1:7" ht="33.75" x14ac:dyDescent="0.2">
      <c r="A420" s="106" t="s">
        <v>733</v>
      </c>
      <c r="B420" s="114" t="s">
        <v>734</v>
      </c>
      <c r="C420" s="106" t="s">
        <v>13</v>
      </c>
      <c r="D420" s="102" t="s">
        <v>595</v>
      </c>
      <c r="E420" s="119">
        <v>3.2</v>
      </c>
      <c r="F420" s="103">
        <v>2.94</v>
      </c>
      <c r="G420" s="103">
        <v>9.4</v>
      </c>
    </row>
    <row r="421" spans="1:7" ht="18" x14ac:dyDescent="0.2">
      <c r="A421" s="107"/>
      <c r="B421" s="115"/>
      <c r="C421" s="42"/>
      <c r="D421" s="95"/>
      <c r="E421" s="120"/>
      <c r="F421" s="124" t="s">
        <v>1800</v>
      </c>
      <c r="G421" s="104">
        <v>9.4</v>
      </c>
    </row>
    <row r="422" spans="1:7" ht="22.5" x14ac:dyDescent="0.2">
      <c r="A422" s="100" t="s">
        <v>1</v>
      </c>
      <c r="B422" s="113" t="s">
        <v>366</v>
      </c>
      <c r="C422" s="101" t="s">
        <v>3</v>
      </c>
      <c r="D422" s="101" t="s">
        <v>542</v>
      </c>
      <c r="E422" s="118" t="s">
        <v>543</v>
      </c>
      <c r="F422" s="123" t="s">
        <v>544</v>
      </c>
      <c r="G422" s="123" t="s">
        <v>545</v>
      </c>
    </row>
    <row r="423" spans="1:7" x14ac:dyDescent="0.2">
      <c r="A423" s="106" t="s">
        <v>587</v>
      </c>
      <c r="B423" s="114" t="s">
        <v>588</v>
      </c>
      <c r="C423" s="106" t="s">
        <v>13</v>
      </c>
      <c r="D423" s="102" t="s">
        <v>14</v>
      </c>
      <c r="E423" s="119">
        <v>0.108</v>
      </c>
      <c r="F423" s="103">
        <v>10.9</v>
      </c>
      <c r="G423" s="103">
        <v>1.17</v>
      </c>
    </row>
    <row r="424" spans="1:7" ht="18" x14ac:dyDescent="0.2">
      <c r="A424" s="107"/>
      <c r="B424" s="115"/>
      <c r="C424" s="42"/>
      <c r="D424" s="95"/>
      <c r="E424" s="120"/>
      <c r="F424" s="124" t="s">
        <v>1798</v>
      </c>
      <c r="G424" s="104">
        <v>1.17</v>
      </c>
    </row>
    <row r="425" spans="1:7" ht="22.5" x14ac:dyDescent="0.2">
      <c r="A425" s="100" t="s">
        <v>1</v>
      </c>
      <c r="B425" s="113" t="s">
        <v>1681</v>
      </c>
      <c r="C425" s="101" t="s">
        <v>3</v>
      </c>
      <c r="D425" s="101" t="s">
        <v>542</v>
      </c>
      <c r="E425" s="118" t="s">
        <v>543</v>
      </c>
      <c r="F425" s="123" t="s">
        <v>544</v>
      </c>
      <c r="G425" s="123" t="s">
        <v>545</v>
      </c>
    </row>
    <row r="426" spans="1:7" x14ac:dyDescent="0.2">
      <c r="A426" s="106" t="s">
        <v>735</v>
      </c>
      <c r="B426" s="114" t="s">
        <v>736</v>
      </c>
      <c r="C426" s="106" t="s">
        <v>13</v>
      </c>
      <c r="D426" s="102" t="s">
        <v>14</v>
      </c>
      <c r="E426" s="119">
        <v>0.53200000000000003</v>
      </c>
      <c r="F426" s="103">
        <v>14.77</v>
      </c>
      <c r="G426" s="103">
        <v>7.85</v>
      </c>
    </row>
    <row r="427" spans="1:7" ht="18" x14ac:dyDescent="0.2">
      <c r="A427" s="107"/>
      <c r="B427" s="115"/>
      <c r="C427" s="42"/>
      <c r="D427" s="95"/>
      <c r="E427" s="120"/>
      <c r="F427" s="124" t="s">
        <v>1799</v>
      </c>
      <c r="G427" s="104">
        <v>7.85</v>
      </c>
    </row>
    <row r="428" spans="1:7" x14ac:dyDescent="0.2">
      <c r="A428" s="107"/>
      <c r="B428" s="115"/>
      <c r="C428" s="42"/>
      <c r="D428" s="95"/>
      <c r="E428" s="120"/>
      <c r="F428" s="125" t="s">
        <v>546</v>
      </c>
      <c r="G428" s="105">
        <v>18.420000000000002</v>
      </c>
    </row>
    <row r="429" spans="1:7" ht="45" x14ac:dyDescent="0.2">
      <c r="A429" s="98" t="s">
        <v>1807</v>
      </c>
      <c r="B429" s="112" t="s">
        <v>470</v>
      </c>
      <c r="C429" s="109"/>
      <c r="D429" s="99"/>
      <c r="E429" s="117"/>
      <c r="F429" s="122"/>
      <c r="G429" s="122"/>
    </row>
    <row r="430" spans="1:7" ht="22.5" x14ac:dyDescent="0.2">
      <c r="A430" s="100" t="s">
        <v>1</v>
      </c>
      <c r="B430" s="113" t="s">
        <v>367</v>
      </c>
      <c r="C430" s="101" t="s">
        <v>3</v>
      </c>
      <c r="D430" s="101" t="s">
        <v>542</v>
      </c>
      <c r="E430" s="118" t="s">
        <v>543</v>
      </c>
      <c r="F430" s="123" t="s">
        <v>544</v>
      </c>
      <c r="G430" s="123" t="s">
        <v>545</v>
      </c>
    </row>
    <row r="431" spans="1:7" ht="33.75" x14ac:dyDescent="0.2">
      <c r="A431" s="106" t="s">
        <v>737</v>
      </c>
      <c r="B431" s="114" t="s">
        <v>738</v>
      </c>
      <c r="C431" s="106" t="s">
        <v>13</v>
      </c>
      <c r="D431" s="102" t="s">
        <v>628</v>
      </c>
      <c r="E431" s="119">
        <v>0.55900000000000005</v>
      </c>
      <c r="F431" s="103">
        <v>6.44</v>
      </c>
      <c r="G431" s="103">
        <v>3.59</v>
      </c>
    </row>
    <row r="432" spans="1:7" ht="18" x14ac:dyDescent="0.2">
      <c r="A432" s="107"/>
      <c r="B432" s="115"/>
      <c r="C432" s="42"/>
      <c r="D432" s="95"/>
      <c r="E432" s="120"/>
      <c r="F432" s="124" t="s">
        <v>1800</v>
      </c>
      <c r="G432" s="104">
        <v>3.59</v>
      </c>
    </row>
    <row r="433" spans="1:7" ht="22.5" x14ac:dyDescent="0.2">
      <c r="A433" s="100" t="s">
        <v>1</v>
      </c>
      <c r="B433" s="113" t="s">
        <v>366</v>
      </c>
      <c r="C433" s="101" t="s">
        <v>3</v>
      </c>
      <c r="D433" s="101" t="s">
        <v>542</v>
      </c>
      <c r="E433" s="118" t="s">
        <v>543</v>
      </c>
      <c r="F433" s="123" t="s">
        <v>544</v>
      </c>
      <c r="G433" s="123" t="s">
        <v>545</v>
      </c>
    </row>
    <row r="434" spans="1:7" x14ac:dyDescent="0.2">
      <c r="A434" s="106" t="s">
        <v>599</v>
      </c>
      <c r="B434" s="114" t="s">
        <v>600</v>
      </c>
      <c r="C434" s="106" t="s">
        <v>13</v>
      </c>
      <c r="D434" s="102" t="s">
        <v>14</v>
      </c>
      <c r="E434" s="119">
        <v>0.73</v>
      </c>
      <c r="F434" s="103">
        <v>14.77</v>
      </c>
      <c r="G434" s="103">
        <v>10.78</v>
      </c>
    </row>
    <row r="435" spans="1:7" x14ac:dyDescent="0.2">
      <c r="A435" s="106" t="s">
        <v>587</v>
      </c>
      <c r="B435" s="114" t="s">
        <v>588</v>
      </c>
      <c r="C435" s="106" t="s">
        <v>13</v>
      </c>
      <c r="D435" s="102" t="s">
        <v>14</v>
      </c>
      <c r="E435" s="119">
        <v>0.14799999999999999</v>
      </c>
      <c r="F435" s="103">
        <v>10.9</v>
      </c>
      <c r="G435" s="103">
        <v>1.61</v>
      </c>
    </row>
    <row r="436" spans="1:7" ht="18" x14ac:dyDescent="0.2">
      <c r="A436" s="107"/>
      <c r="B436" s="115"/>
      <c r="C436" s="42"/>
      <c r="D436" s="95"/>
      <c r="E436" s="120"/>
      <c r="F436" s="124" t="s">
        <v>1798</v>
      </c>
      <c r="G436" s="104">
        <v>12.39</v>
      </c>
    </row>
    <row r="437" spans="1:7" ht="22.5" x14ac:dyDescent="0.2">
      <c r="A437" s="100" t="s">
        <v>1</v>
      </c>
      <c r="B437" s="113" t="s">
        <v>1681</v>
      </c>
      <c r="C437" s="101" t="s">
        <v>3</v>
      </c>
      <c r="D437" s="101" t="s">
        <v>542</v>
      </c>
      <c r="E437" s="118" t="s">
        <v>543</v>
      </c>
      <c r="F437" s="123" t="s">
        <v>544</v>
      </c>
      <c r="G437" s="123" t="s">
        <v>545</v>
      </c>
    </row>
    <row r="438" spans="1:7" ht="33.75" x14ac:dyDescent="0.2">
      <c r="A438" s="106" t="s">
        <v>739</v>
      </c>
      <c r="B438" s="114" t="s">
        <v>740</v>
      </c>
      <c r="C438" s="106" t="s">
        <v>13</v>
      </c>
      <c r="D438" s="102" t="s">
        <v>69</v>
      </c>
      <c r="E438" s="119">
        <v>2.5000000000000001E-2</v>
      </c>
      <c r="F438" s="103">
        <v>631.54999999999995</v>
      </c>
      <c r="G438" s="103">
        <v>15.78</v>
      </c>
    </row>
    <row r="439" spans="1:7" ht="18" x14ac:dyDescent="0.2">
      <c r="A439" s="107"/>
      <c r="B439" s="115"/>
      <c r="C439" s="42"/>
      <c r="D439" s="95"/>
      <c r="E439" s="120"/>
      <c r="F439" s="124" t="s">
        <v>1799</v>
      </c>
      <c r="G439" s="104">
        <v>15.78</v>
      </c>
    </row>
    <row r="440" spans="1:7" x14ac:dyDescent="0.2">
      <c r="A440" s="107"/>
      <c r="B440" s="115"/>
      <c r="C440" s="42"/>
      <c r="D440" s="95"/>
      <c r="E440" s="120"/>
      <c r="F440" s="125" t="s">
        <v>546</v>
      </c>
      <c r="G440" s="105">
        <v>31.76</v>
      </c>
    </row>
    <row r="441" spans="1:7" ht="33.75" x14ac:dyDescent="0.2">
      <c r="A441" s="98" t="s">
        <v>1807</v>
      </c>
      <c r="B441" s="112" t="s">
        <v>472</v>
      </c>
      <c r="C441" s="109"/>
      <c r="D441" s="99"/>
      <c r="E441" s="117"/>
      <c r="F441" s="122"/>
      <c r="G441" s="122"/>
    </row>
    <row r="442" spans="1:7" ht="22.5" x14ac:dyDescent="0.2">
      <c r="A442" s="100" t="s">
        <v>1</v>
      </c>
      <c r="B442" s="113" t="s">
        <v>367</v>
      </c>
      <c r="C442" s="101" t="s">
        <v>3</v>
      </c>
      <c r="D442" s="101" t="s">
        <v>542</v>
      </c>
      <c r="E442" s="118" t="s">
        <v>543</v>
      </c>
      <c r="F442" s="123" t="s">
        <v>544</v>
      </c>
      <c r="G442" s="123" t="s">
        <v>545</v>
      </c>
    </row>
    <row r="443" spans="1:7" ht="22.5" x14ac:dyDescent="0.2">
      <c r="A443" s="106" t="s">
        <v>741</v>
      </c>
      <c r="B443" s="114" t="s">
        <v>742</v>
      </c>
      <c r="C443" s="106" t="s">
        <v>13</v>
      </c>
      <c r="D443" s="102" t="s">
        <v>51</v>
      </c>
      <c r="E443" s="119">
        <v>1.04</v>
      </c>
      <c r="F443" s="103">
        <v>1.87</v>
      </c>
      <c r="G443" s="103">
        <v>1.94</v>
      </c>
    </row>
    <row r="444" spans="1:7" ht="18" x14ac:dyDescent="0.2">
      <c r="A444" s="107"/>
      <c r="B444" s="115"/>
      <c r="C444" s="42"/>
      <c r="D444" s="95"/>
      <c r="E444" s="120"/>
      <c r="F444" s="124" t="s">
        <v>1800</v>
      </c>
      <c r="G444" s="104">
        <v>1.94</v>
      </c>
    </row>
    <row r="445" spans="1:7" ht="22.5" x14ac:dyDescent="0.2">
      <c r="A445" s="100" t="s">
        <v>1</v>
      </c>
      <c r="B445" s="113" t="s">
        <v>366</v>
      </c>
      <c r="C445" s="101" t="s">
        <v>3</v>
      </c>
      <c r="D445" s="101" t="s">
        <v>542</v>
      </c>
      <c r="E445" s="118" t="s">
        <v>543</v>
      </c>
      <c r="F445" s="123" t="s">
        <v>544</v>
      </c>
      <c r="G445" s="123" t="s">
        <v>545</v>
      </c>
    </row>
    <row r="446" spans="1:7" x14ac:dyDescent="0.2">
      <c r="A446" s="106" t="s">
        <v>599</v>
      </c>
      <c r="B446" s="114" t="s">
        <v>600</v>
      </c>
      <c r="C446" s="106" t="s">
        <v>13</v>
      </c>
      <c r="D446" s="102" t="s">
        <v>14</v>
      </c>
      <c r="E446" s="119">
        <v>0.41899999999999998</v>
      </c>
      <c r="F446" s="103">
        <v>14.77</v>
      </c>
      <c r="G446" s="103">
        <v>6.18</v>
      </c>
    </row>
    <row r="447" spans="1:7" x14ac:dyDescent="0.2">
      <c r="A447" s="106" t="s">
        <v>587</v>
      </c>
      <c r="B447" s="114" t="s">
        <v>588</v>
      </c>
      <c r="C447" s="106" t="s">
        <v>13</v>
      </c>
      <c r="D447" s="102" t="s">
        <v>14</v>
      </c>
      <c r="E447" s="119">
        <v>8.5000000000000006E-2</v>
      </c>
      <c r="F447" s="103">
        <v>10.9</v>
      </c>
      <c r="G447" s="103">
        <v>0.92</v>
      </c>
    </row>
    <row r="448" spans="1:7" ht="18" x14ac:dyDescent="0.2">
      <c r="A448" s="107"/>
      <c r="B448" s="115"/>
      <c r="C448" s="42"/>
      <c r="D448" s="95"/>
      <c r="E448" s="120"/>
      <c r="F448" s="124" t="s">
        <v>1798</v>
      </c>
      <c r="G448" s="104">
        <v>7.1</v>
      </c>
    </row>
    <row r="449" spans="1:7" ht="22.5" x14ac:dyDescent="0.2">
      <c r="A449" s="100" t="s">
        <v>1</v>
      </c>
      <c r="B449" s="113" t="s">
        <v>1681</v>
      </c>
      <c r="C449" s="101" t="s">
        <v>3</v>
      </c>
      <c r="D449" s="101" t="s">
        <v>542</v>
      </c>
      <c r="E449" s="118" t="s">
        <v>543</v>
      </c>
      <c r="F449" s="123" t="s">
        <v>544</v>
      </c>
      <c r="G449" s="123" t="s">
        <v>545</v>
      </c>
    </row>
    <row r="450" spans="1:7" ht="33.75" x14ac:dyDescent="0.2">
      <c r="A450" s="106" t="s">
        <v>743</v>
      </c>
      <c r="B450" s="114" t="s">
        <v>744</v>
      </c>
      <c r="C450" s="106" t="s">
        <v>13</v>
      </c>
      <c r="D450" s="102" t="s">
        <v>69</v>
      </c>
      <c r="E450" s="119">
        <v>2.5000000000000001E-2</v>
      </c>
      <c r="F450" s="103">
        <v>680.4</v>
      </c>
      <c r="G450" s="103">
        <v>17.010000000000002</v>
      </c>
    </row>
    <row r="451" spans="1:7" ht="18" x14ac:dyDescent="0.2">
      <c r="A451" s="107"/>
      <c r="B451" s="115"/>
      <c r="C451" s="42"/>
      <c r="D451" s="95"/>
      <c r="E451" s="120"/>
      <c r="F451" s="124" t="s">
        <v>1799</v>
      </c>
      <c r="G451" s="104">
        <v>17.010000000000002</v>
      </c>
    </row>
    <row r="452" spans="1:7" x14ac:dyDescent="0.2">
      <c r="A452" s="107"/>
      <c r="B452" s="115"/>
      <c r="C452" s="42"/>
      <c r="D452" s="95"/>
      <c r="E452" s="120"/>
      <c r="F452" s="125" t="s">
        <v>546</v>
      </c>
      <c r="G452" s="105">
        <v>26.05</v>
      </c>
    </row>
    <row r="453" spans="1:7" ht="33.75" x14ac:dyDescent="0.2">
      <c r="A453" s="98" t="s">
        <v>1807</v>
      </c>
      <c r="B453" s="112" t="s">
        <v>474</v>
      </c>
      <c r="C453" s="109"/>
      <c r="D453" s="99"/>
      <c r="E453" s="117"/>
      <c r="F453" s="122"/>
      <c r="G453" s="122"/>
    </row>
    <row r="454" spans="1:7" ht="22.5" x14ac:dyDescent="0.2">
      <c r="A454" s="100" t="s">
        <v>1</v>
      </c>
      <c r="B454" s="113" t="s">
        <v>366</v>
      </c>
      <c r="C454" s="101" t="s">
        <v>3</v>
      </c>
      <c r="D454" s="101" t="s">
        <v>542</v>
      </c>
      <c r="E454" s="118" t="s">
        <v>543</v>
      </c>
      <c r="F454" s="123" t="s">
        <v>544</v>
      </c>
      <c r="G454" s="123" t="s">
        <v>545</v>
      </c>
    </row>
    <row r="455" spans="1:7" x14ac:dyDescent="0.2">
      <c r="A455" s="106" t="s">
        <v>587</v>
      </c>
      <c r="B455" s="114" t="s">
        <v>588</v>
      </c>
      <c r="C455" s="106" t="s">
        <v>13</v>
      </c>
      <c r="D455" s="102" t="s">
        <v>14</v>
      </c>
      <c r="E455" s="119">
        <v>3.956</v>
      </c>
      <c r="F455" s="103">
        <v>10.9</v>
      </c>
      <c r="G455" s="103">
        <v>43.12</v>
      </c>
    </row>
    <row r="456" spans="1:7" ht="18" x14ac:dyDescent="0.2">
      <c r="A456" s="107"/>
      <c r="B456" s="115"/>
      <c r="C456" s="42"/>
      <c r="D456" s="95"/>
      <c r="E456" s="120"/>
      <c r="F456" s="124" t="s">
        <v>1798</v>
      </c>
      <c r="G456" s="104">
        <v>43.12</v>
      </c>
    </row>
    <row r="457" spans="1:7" x14ac:dyDescent="0.2">
      <c r="A457" s="107"/>
      <c r="B457" s="115"/>
      <c r="C457" s="42"/>
      <c r="D457" s="95"/>
      <c r="E457" s="120"/>
      <c r="F457" s="125" t="s">
        <v>546</v>
      </c>
      <c r="G457" s="105">
        <v>43.12</v>
      </c>
    </row>
    <row r="458" spans="1:7" ht="56.25" x14ac:dyDescent="0.2">
      <c r="A458" s="98" t="s">
        <v>1807</v>
      </c>
      <c r="B458" s="112" t="s">
        <v>476</v>
      </c>
      <c r="C458" s="109"/>
      <c r="D458" s="99"/>
      <c r="E458" s="117"/>
      <c r="F458" s="122"/>
      <c r="G458" s="122"/>
    </row>
    <row r="459" spans="1:7" ht="22.5" x14ac:dyDescent="0.2">
      <c r="A459" s="100" t="s">
        <v>1</v>
      </c>
      <c r="B459" s="113" t="s">
        <v>367</v>
      </c>
      <c r="C459" s="101" t="s">
        <v>3</v>
      </c>
      <c r="D459" s="101" t="s">
        <v>542</v>
      </c>
      <c r="E459" s="118" t="s">
        <v>543</v>
      </c>
      <c r="F459" s="123" t="s">
        <v>544</v>
      </c>
      <c r="G459" s="123" t="s">
        <v>545</v>
      </c>
    </row>
    <row r="460" spans="1:7" ht="33.75" x14ac:dyDescent="0.2">
      <c r="A460" s="106" t="s">
        <v>745</v>
      </c>
      <c r="B460" s="114" t="s">
        <v>746</v>
      </c>
      <c r="C460" s="106" t="s">
        <v>13</v>
      </c>
      <c r="D460" s="102" t="s">
        <v>69</v>
      </c>
      <c r="E460" s="119">
        <v>1.103</v>
      </c>
      <c r="F460" s="103">
        <v>723.31</v>
      </c>
      <c r="G460" s="103">
        <v>797.81</v>
      </c>
    </row>
    <row r="461" spans="1:7" ht="18" x14ac:dyDescent="0.2">
      <c r="A461" s="107"/>
      <c r="B461" s="115"/>
      <c r="C461" s="42"/>
      <c r="D461" s="95"/>
      <c r="E461" s="120"/>
      <c r="F461" s="124" t="s">
        <v>1800</v>
      </c>
      <c r="G461" s="104">
        <v>797.81</v>
      </c>
    </row>
    <row r="462" spans="1:7" ht="22.5" x14ac:dyDescent="0.2">
      <c r="A462" s="100" t="s">
        <v>1</v>
      </c>
      <c r="B462" s="113" t="s">
        <v>366</v>
      </c>
      <c r="C462" s="101" t="s">
        <v>3</v>
      </c>
      <c r="D462" s="101" t="s">
        <v>542</v>
      </c>
      <c r="E462" s="118" t="s">
        <v>543</v>
      </c>
      <c r="F462" s="123" t="s">
        <v>544</v>
      </c>
      <c r="G462" s="123" t="s">
        <v>545</v>
      </c>
    </row>
    <row r="463" spans="1:7" x14ac:dyDescent="0.2">
      <c r="A463" s="106" t="s">
        <v>585</v>
      </c>
      <c r="B463" s="114" t="s">
        <v>586</v>
      </c>
      <c r="C463" s="106" t="s">
        <v>13</v>
      </c>
      <c r="D463" s="102" t="s">
        <v>14</v>
      </c>
      <c r="E463" s="119">
        <v>2.286</v>
      </c>
      <c r="F463" s="103">
        <v>14.77</v>
      </c>
      <c r="G463" s="103">
        <v>33.76</v>
      </c>
    </row>
    <row r="464" spans="1:7" x14ac:dyDescent="0.2">
      <c r="A464" s="106" t="s">
        <v>599</v>
      </c>
      <c r="B464" s="114" t="s">
        <v>600</v>
      </c>
      <c r="C464" s="106" t="s">
        <v>13</v>
      </c>
      <c r="D464" s="102" t="s">
        <v>14</v>
      </c>
      <c r="E464" s="119">
        <v>6.8570000000000002</v>
      </c>
      <c r="F464" s="103">
        <v>14.77</v>
      </c>
      <c r="G464" s="103">
        <v>101.27</v>
      </c>
    </row>
    <row r="465" spans="1:7" x14ac:dyDescent="0.2">
      <c r="A465" s="106" t="s">
        <v>587</v>
      </c>
      <c r="B465" s="114" t="s">
        <v>588</v>
      </c>
      <c r="C465" s="106" t="s">
        <v>13</v>
      </c>
      <c r="D465" s="102" t="s">
        <v>14</v>
      </c>
      <c r="E465" s="119">
        <v>16.074000000000002</v>
      </c>
      <c r="F465" s="103">
        <v>10.9</v>
      </c>
      <c r="G465" s="103">
        <v>175.2</v>
      </c>
    </row>
    <row r="466" spans="1:7" ht="18" x14ac:dyDescent="0.2">
      <c r="A466" s="107"/>
      <c r="B466" s="115"/>
      <c r="C466" s="42"/>
      <c r="D466" s="95"/>
      <c r="E466" s="120"/>
      <c r="F466" s="124" t="s">
        <v>1798</v>
      </c>
      <c r="G466" s="104">
        <v>310.23</v>
      </c>
    </row>
    <row r="467" spans="1:7" ht="22.5" x14ac:dyDescent="0.2">
      <c r="A467" s="100" t="s">
        <v>1</v>
      </c>
      <c r="B467" s="113" t="s">
        <v>1681</v>
      </c>
      <c r="C467" s="101" t="s">
        <v>3</v>
      </c>
      <c r="D467" s="101" t="s">
        <v>542</v>
      </c>
      <c r="E467" s="118" t="s">
        <v>543</v>
      </c>
      <c r="F467" s="123" t="s">
        <v>544</v>
      </c>
      <c r="G467" s="123" t="s">
        <v>545</v>
      </c>
    </row>
    <row r="468" spans="1:7" ht="33.75" x14ac:dyDescent="0.2">
      <c r="A468" s="106" t="s">
        <v>747</v>
      </c>
      <c r="B468" s="114" t="s">
        <v>748</v>
      </c>
      <c r="C468" s="106" t="s">
        <v>13</v>
      </c>
      <c r="D468" s="102" t="s">
        <v>552</v>
      </c>
      <c r="E468" s="119">
        <v>0.47699999999999998</v>
      </c>
      <c r="F468" s="103">
        <v>0.53</v>
      </c>
      <c r="G468" s="103">
        <v>0.25</v>
      </c>
    </row>
    <row r="469" spans="1:7" ht="33.75" x14ac:dyDescent="0.2">
      <c r="A469" s="106" t="s">
        <v>749</v>
      </c>
      <c r="B469" s="114" t="s">
        <v>750</v>
      </c>
      <c r="C469" s="106" t="s">
        <v>13</v>
      </c>
      <c r="D469" s="102" t="s">
        <v>555</v>
      </c>
      <c r="E469" s="119">
        <v>1.806</v>
      </c>
      <c r="F469" s="103">
        <v>1.4</v>
      </c>
      <c r="G469" s="103">
        <v>2.52</v>
      </c>
    </row>
    <row r="470" spans="1:7" ht="18" x14ac:dyDescent="0.2">
      <c r="A470" s="107"/>
      <c r="B470" s="115"/>
      <c r="C470" s="42"/>
      <c r="D470" s="95"/>
      <c r="E470" s="120"/>
      <c r="F470" s="124" t="s">
        <v>1799</v>
      </c>
      <c r="G470" s="104">
        <v>2.77</v>
      </c>
    </row>
    <row r="471" spans="1:7" x14ac:dyDescent="0.2">
      <c r="A471" s="107"/>
      <c r="B471" s="115"/>
      <c r="C471" s="42"/>
      <c r="D471" s="95"/>
      <c r="E471" s="120"/>
      <c r="F471" s="125" t="s">
        <v>546</v>
      </c>
      <c r="G471" s="105">
        <v>1110.81</v>
      </c>
    </row>
    <row r="472" spans="1:7" ht="56.25" x14ac:dyDescent="0.2">
      <c r="A472" s="98" t="s">
        <v>1807</v>
      </c>
      <c r="B472" s="112" t="s">
        <v>479</v>
      </c>
      <c r="C472" s="109"/>
      <c r="D472" s="99"/>
      <c r="E472" s="117"/>
      <c r="F472" s="122"/>
      <c r="G472" s="122"/>
    </row>
    <row r="473" spans="1:7" ht="22.5" x14ac:dyDescent="0.2">
      <c r="A473" s="100" t="s">
        <v>1</v>
      </c>
      <c r="B473" s="113" t="s">
        <v>367</v>
      </c>
      <c r="C473" s="101" t="s">
        <v>3</v>
      </c>
      <c r="D473" s="101" t="s">
        <v>542</v>
      </c>
      <c r="E473" s="118" t="s">
        <v>543</v>
      </c>
      <c r="F473" s="123" t="s">
        <v>544</v>
      </c>
      <c r="G473" s="123" t="s">
        <v>545</v>
      </c>
    </row>
    <row r="474" spans="1:7" ht="22.5" x14ac:dyDescent="0.2">
      <c r="A474" s="106" t="s">
        <v>751</v>
      </c>
      <c r="B474" s="114" t="s">
        <v>752</v>
      </c>
      <c r="C474" s="106" t="s">
        <v>13</v>
      </c>
      <c r="D474" s="102" t="s">
        <v>73</v>
      </c>
      <c r="E474" s="119">
        <v>1.1619999999999999</v>
      </c>
      <c r="F474" s="103">
        <v>25.92</v>
      </c>
      <c r="G474" s="103">
        <v>30.11</v>
      </c>
    </row>
    <row r="475" spans="1:7" ht="67.5" x14ac:dyDescent="0.2">
      <c r="A475" s="106" t="s">
        <v>753</v>
      </c>
      <c r="B475" s="114" t="s">
        <v>754</v>
      </c>
      <c r="C475" s="106" t="s">
        <v>13</v>
      </c>
      <c r="D475" s="102" t="s">
        <v>73</v>
      </c>
      <c r="E475" s="119">
        <v>1</v>
      </c>
      <c r="F475" s="103">
        <v>806.93</v>
      </c>
      <c r="G475" s="103">
        <v>806.93</v>
      </c>
    </row>
    <row r="476" spans="1:7" ht="18" x14ac:dyDescent="0.2">
      <c r="A476" s="107"/>
      <c r="B476" s="115"/>
      <c r="C476" s="42"/>
      <c r="D476" s="95"/>
      <c r="E476" s="120"/>
      <c r="F476" s="124" t="s">
        <v>1800</v>
      </c>
      <c r="G476" s="104">
        <v>837.04</v>
      </c>
    </row>
    <row r="477" spans="1:7" ht="22.5" x14ac:dyDescent="0.2">
      <c r="A477" s="100" t="s">
        <v>1</v>
      </c>
      <c r="B477" s="113" t="s">
        <v>366</v>
      </c>
      <c r="C477" s="101" t="s">
        <v>3</v>
      </c>
      <c r="D477" s="101" t="s">
        <v>542</v>
      </c>
      <c r="E477" s="118" t="s">
        <v>543</v>
      </c>
      <c r="F477" s="123" t="s">
        <v>544</v>
      </c>
      <c r="G477" s="123" t="s">
        <v>545</v>
      </c>
    </row>
    <row r="478" spans="1:7" x14ac:dyDescent="0.2">
      <c r="A478" s="106" t="s">
        <v>755</v>
      </c>
      <c r="B478" s="114" t="s">
        <v>756</v>
      </c>
      <c r="C478" s="106" t="s">
        <v>13</v>
      </c>
      <c r="D478" s="102" t="s">
        <v>14</v>
      </c>
      <c r="E478" s="119">
        <v>0.68700000000000006</v>
      </c>
      <c r="F478" s="103">
        <v>14.77</v>
      </c>
      <c r="G478" s="103">
        <v>10.14</v>
      </c>
    </row>
    <row r="479" spans="1:7" x14ac:dyDescent="0.2">
      <c r="A479" s="106" t="s">
        <v>587</v>
      </c>
      <c r="B479" s="114" t="s">
        <v>588</v>
      </c>
      <c r="C479" s="106" t="s">
        <v>13</v>
      </c>
      <c r="D479" s="102" t="s">
        <v>14</v>
      </c>
      <c r="E479" s="119">
        <v>0.33400000000000002</v>
      </c>
      <c r="F479" s="103">
        <v>10.9</v>
      </c>
      <c r="G479" s="103">
        <v>3.64</v>
      </c>
    </row>
    <row r="480" spans="1:7" ht="18" x14ac:dyDescent="0.2">
      <c r="A480" s="107"/>
      <c r="B480" s="115"/>
      <c r="C480" s="42"/>
      <c r="D480" s="95"/>
      <c r="E480" s="120"/>
      <c r="F480" s="124" t="s">
        <v>1798</v>
      </c>
      <c r="G480" s="104">
        <v>13.78</v>
      </c>
    </row>
    <row r="481" spans="1:7" x14ac:dyDescent="0.2">
      <c r="A481" s="107"/>
      <c r="B481" s="115"/>
      <c r="C481" s="42"/>
      <c r="D481" s="95"/>
      <c r="E481" s="120"/>
      <c r="F481" s="125" t="s">
        <v>546</v>
      </c>
      <c r="G481" s="105">
        <v>850.82</v>
      </c>
    </row>
    <row r="482" spans="1:7" ht="56.25" x14ac:dyDescent="0.2">
      <c r="A482" s="98" t="s">
        <v>1807</v>
      </c>
      <c r="B482" s="112" t="s">
        <v>480</v>
      </c>
      <c r="C482" s="109"/>
      <c r="D482" s="99"/>
      <c r="E482" s="117"/>
      <c r="F482" s="122"/>
      <c r="G482" s="122"/>
    </row>
    <row r="483" spans="1:7" ht="22.5" x14ac:dyDescent="0.2">
      <c r="A483" s="100" t="s">
        <v>1</v>
      </c>
      <c r="B483" s="113" t="s">
        <v>367</v>
      </c>
      <c r="C483" s="101" t="s">
        <v>3</v>
      </c>
      <c r="D483" s="101" t="s">
        <v>542</v>
      </c>
      <c r="E483" s="118" t="s">
        <v>543</v>
      </c>
      <c r="F483" s="123" t="s">
        <v>544</v>
      </c>
      <c r="G483" s="123" t="s">
        <v>545</v>
      </c>
    </row>
    <row r="484" spans="1:7" ht="22.5" x14ac:dyDescent="0.2">
      <c r="A484" s="106" t="s">
        <v>751</v>
      </c>
      <c r="B484" s="114" t="s">
        <v>752</v>
      </c>
      <c r="C484" s="106" t="s">
        <v>13</v>
      </c>
      <c r="D484" s="102" t="s">
        <v>73</v>
      </c>
      <c r="E484" s="119">
        <v>0.38600000000000001</v>
      </c>
      <c r="F484" s="103">
        <v>25.92</v>
      </c>
      <c r="G484" s="103">
        <v>10</v>
      </c>
    </row>
    <row r="485" spans="1:7" ht="67.5" x14ac:dyDescent="0.2">
      <c r="A485" s="106" t="s">
        <v>757</v>
      </c>
      <c r="B485" s="114" t="s">
        <v>758</v>
      </c>
      <c r="C485" s="106" t="s">
        <v>13</v>
      </c>
      <c r="D485" s="102" t="s">
        <v>73</v>
      </c>
      <c r="E485" s="119">
        <v>1</v>
      </c>
      <c r="F485" s="103">
        <v>752.31</v>
      </c>
      <c r="G485" s="103">
        <v>752.31</v>
      </c>
    </row>
    <row r="486" spans="1:7" ht="18" x14ac:dyDescent="0.2">
      <c r="A486" s="107"/>
      <c r="B486" s="115"/>
      <c r="C486" s="42"/>
      <c r="D486" s="95"/>
      <c r="E486" s="120"/>
      <c r="F486" s="124" t="s">
        <v>1800</v>
      </c>
      <c r="G486" s="104">
        <v>762.31</v>
      </c>
    </row>
    <row r="487" spans="1:7" ht="22.5" x14ac:dyDescent="0.2">
      <c r="A487" s="100" t="s">
        <v>1</v>
      </c>
      <c r="B487" s="113" t="s">
        <v>366</v>
      </c>
      <c r="C487" s="101" t="s">
        <v>3</v>
      </c>
      <c r="D487" s="101" t="s">
        <v>542</v>
      </c>
      <c r="E487" s="118" t="s">
        <v>543</v>
      </c>
      <c r="F487" s="123" t="s">
        <v>544</v>
      </c>
      <c r="G487" s="123" t="s">
        <v>545</v>
      </c>
    </row>
    <row r="488" spans="1:7" x14ac:dyDescent="0.2">
      <c r="A488" s="106" t="s">
        <v>755</v>
      </c>
      <c r="B488" s="114" t="s">
        <v>756</v>
      </c>
      <c r="C488" s="106" t="s">
        <v>13</v>
      </c>
      <c r="D488" s="102" t="s">
        <v>14</v>
      </c>
      <c r="E488" s="119">
        <v>0.55500000000000005</v>
      </c>
      <c r="F488" s="103">
        <v>14.77</v>
      </c>
      <c r="G488" s="103">
        <v>8.19</v>
      </c>
    </row>
    <row r="489" spans="1:7" x14ac:dyDescent="0.2">
      <c r="A489" s="106" t="s">
        <v>587</v>
      </c>
      <c r="B489" s="114" t="s">
        <v>588</v>
      </c>
      <c r="C489" s="106" t="s">
        <v>13</v>
      </c>
      <c r="D489" s="102" t="s">
        <v>14</v>
      </c>
      <c r="E489" s="119">
        <v>0.27800000000000002</v>
      </c>
      <c r="F489" s="103">
        <v>10.9</v>
      </c>
      <c r="G489" s="103">
        <v>3.03</v>
      </c>
    </row>
    <row r="490" spans="1:7" ht="18" x14ac:dyDescent="0.2">
      <c r="A490" s="107"/>
      <c r="B490" s="115"/>
      <c r="C490" s="42"/>
      <c r="D490" s="95"/>
      <c r="E490" s="120"/>
      <c r="F490" s="124" t="s">
        <v>1798</v>
      </c>
      <c r="G490" s="104">
        <v>11.22</v>
      </c>
    </row>
    <row r="491" spans="1:7" x14ac:dyDescent="0.2">
      <c r="A491" s="107"/>
      <c r="B491" s="115"/>
      <c r="C491" s="42"/>
      <c r="D491" s="95"/>
      <c r="E491" s="120"/>
      <c r="F491" s="125" t="s">
        <v>546</v>
      </c>
      <c r="G491" s="105">
        <v>773.53</v>
      </c>
    </row>
    <row r="492" spans="1:7" ht="45" x14ac:dyDescent="0.2">
      <c r="A492" s="98" t="s">
        <v>1807</v>
      </c>
      <c r="B492" s="112" t="s">
        <v>481</v>
      </c>
      <c r="C492" s="109"/>
      <c r="D492" s="99"/>
      <c r="E492" s="117"/>
      <c r="F492" s="122"/>
      <c r="G492" s="122"/>
    </row>
    <row r="493" spans="1:7" ht="22.5" x14ac:dyDescent="0.2">
      <c r="A493" s="100" t="s">
        <v>1</v>
      </c>
      <c r="B493" s="113" t="s">
        <v>367</v>
      </c>
      <c r="C493" s="101" t="s">
        <v>3</v>
      </c>
      <c r="D493" s="101" t="s">
        <v>542</v>
      </c>
      <c r="E493" s="118" t="s">
        <v>543</v>
      </c>
      <c r="F493" s="123" t="s">
        <v>544</v>
      </c>
      <c r="G493" s="123" t="s">
        <v>545</v>
      </c>
    </row>
    <row r="494" spans="1:7" ht="56.25" x14ac:dyDescent="0.2">
      <c r="A494" s="106" t="s">
        <v>759</v>
      </c>
      <c r="B494" s="114" t="s">
        <v>760</v>
      </c>
      <c r="C494" s="106" t="s">
        <v>13</v>
      </c>
      <c r="D494" s="102" t="s">
        <v>761</v>
      </c>
      <c r="E494" s="119">
        <v>1</v>
      </c>
      <c r="F494" s="103">
        <v>94.68</v>
      </c>
      <c r="G494" s="103">
        <v>94.68</v>
      </c>
    </row>
    <row r="495" spans="1:7" ht="18" x14ac:dyDescent="0.2">
      <c r="A495" s="107"/>
      <c r="B495" s="115"/>
      <c r="C495" s="42"/>
      <c r="D495" s="95"/>
      <c r="E495" s="120"/>
      <c r="F495" s="124" t="s">
        <v>1800</v>
      </c>
      <c r="G495" s="104">
        <v>94.68</v>
      </c>
    </row>
    <row r="496" spans="1:7" ht="22.5" x14ac:dyDescent="0.2">
      <c r="A496" s="100" t="s">
        <v>1</v>
      </c>
      <c r="B496" s="113" t="s">
        <v>366</v>
      </c>
      <c r="C496" s="101" t="s">
        <v>3</v>
      </c>
      <c r="D496" s="101" t="s">
        <v>542</v>
      </c>
      <c r="E496" s="118" t="s">
        <v>543</v>
      </c>
      <c r="F496" s="123" t="s">
        <v>544</v>
      </c>
      <c r="G496" s="123" t="s">
        <v>545</v>
      </c>
    </row>
    <row r="497" spans="1:7" x14ac:dyDescent="0.2">
      <c r="A497" s="106" t="s">
        <v>755</v>
      </c>
      <c r="B497" s="114" t="s">
        <v>756</v>
      </c>
      <c r="C497" s="106" t="s">
        <v>13</v>
      </c>
      <c r="D497" s="102" t="s">
        <v>14</v>
      </c>
      <c r="E497" s="119">
        <v>1.002</v>
      </c>
      <c r="F497" s="103">
        <v>14.77</v>
      </c>
      <c r="G497" s="103">
        <v>14.79</v>
      </c>
    </row>
    <row r="498" spans="1:7" x14ac:dyDescent="0.2">
      <c r="A498" s="106" t="s">
        <v>587</v>
      </c>
      <c r="B498" s="114" t="s">
        <v>588</v>
      </c>
      <c r="C498" s="106" t="s">
        <v>13</v>
      </c>
      <c r="D498" s="102" t="s">
        <v>14</v>
      </c>
      <c r="E498" s="119">
        <v>0.501</v>
      </c>
      <c r="F498" s="103">
        <v>10.9</v>
      </c>
      <c r="G498" s="103">
        <v>5.46</v>
      </c>
    </row>
    <row r="499" spans="1:7" ht="18" x14ac:dyDescent="0.2">
      <c r="A499" s="107"/>
      <c r="B499" s="115"/>
      <c r="C499" s="42"/>
      <c r="D499" s="95"/>
      <c r="E499" s="120"/>
      <c r="F499" s="124" t="s">
        <v>1798</v>
      </c>
      <c r="G499" s="104">
        <v>20.25</v>
      </c>
    </row>
    <row r="500" spans="1:7" x14ac:dyDescent="0.2">
      <c r="A500" s="107"/>
      <c r="B500" s="115"/>
      <c r="C500" s="42"/>
      <c r="D500" s="95"/>
      <c r="E500" s="120"/>
      <c r="F500" s="125" t="s">
        <v>546</v>
      </c>
      <c r="G500" s="105">
        <v>114.93</v>
      </c>
    </row>
    <row r="501" spans="1:7" ht="22.5" x14ac:dyDescent="0.2">
      <c r="A501" s="98" t="s">
        <v>1807</v>
      </c>
      <c r="B501" s="112" t="s">
        <v>482</v>
      </c>
      <c r="C501" s="109"/>
      <c r="D501" s="99"/>
      <c r="E501" s="117"/>
      <c r="F501" s="122"/>
      <c r="G501" s="122"/>
    </row>
    <row r="502" spans="1:7" ht="22.5" x14ac:dyDescent="0.2">
      <c r="A502" s="100" t="s">
        <v>1</v>
      </c>
      <c r="B502" s="113" t="s">
        <v>367</v>
      </c>
      <c r="C502" s="101" t="s">
        <v>3</v>
      </c>
      <c r="D502" s="101" t="s">
        <v>542</v>
      </c>
      <c r="E502" s="118" t="s">
        <v>543</v>
      </c>
      <c r="F502" s="123" t="s">
        <v>544</v>
      </c>
      <c r="G502" s="123" t="s">
        <v>545</v>
      </c>
    </row>
    <row r="503" spans="1:7" ht="33.75" x14ac:dyDescent="0.2">
      <c r="A503" s="106" t="s">
        <v>762</v>
      </c>
      <c r="B503" s="114" t="s">
        <v>763</v>
      </c>
      <c r="C503" s="106" t="s">
        <v>13</v>
      </c>
      <c r="D503" s="102" t="s">
        <v>73</v>
      </c>
      <c r="E503" s="119">
        <v>1</v>
      </c>
      <c r="F503" s="103">
        <v>1160.8</v>
      </c>
      <c r="G503" s="103">
        <v>1160.8</v>
      </c>
    </row>
    <row r="504" spans="1:7" ht="18" x14ac:dyDescent="0.2">
      <c r="A504" s="107"/>
      <c r="B504" s="115"/>
      <c r="C504" s="42"/>
      <c r="D504" s="95"/>
      <c r="E504" s="120"/>
      <c r="F504" s="124" t="s">
        <v>1800</v>
      </c>
      <c r="G504" s="104">
        <v>1160.8</v>
      </c>
    </row>
    <row r="505" spans="1:7" ht="22.5" x14ac:dyDescent="0.2">
      <c r="A505" s="100" t="s">
        <v>1</v>
      </c>
      <c r="B505" s="113" t="s">
        <v>366</v>
      </c>
      <c r="C505" s="101" t="s">
        <v>3</v>
      </c>
      <c r="D505" s="101" t="s">
        <v>542</v>
      </c>
      <c r="E505" s="118" t="s">
        <v>543</v>
      </c>
      <c r="F505" s="123" t="s">
        <v>544</v>
      </c>
      <c r="G505" s="123" t="s">
        <v>545</v>
      </c>
    </row>
    <row r="506" spans="1:7" x14ac:dyDescent="0.2">
      <c r="A506" s="106" t="s">
        <v>599</v>
      </c>
      <c r="B506" s="114" t="s">
        <v>600</v>
      </c>
      <c r="C506" s="106" t="s">
        <v>13</v>
      </c>
      <c r="D506" s="102" t="s">
        <v>14</v>
      </c>
      <c r="E506" s="119">
        <v>3.464</v>
      </c>
      <c r="F506" s="103">
        <v>14.77</v>
      </c>
      <c r="G506" s="103">
        <v>51.16</v>
      </c>
    </row>
    <row r="507" spans="1:7" x14ac:dyDescent="0.2">
      <c r="A507" s="106" t="s">
        <v>587</v>
      </c>
      <c r="B507" s="114" t="s">
        <v>588</v>
      </c>
      <c r="C507" s="106" t="s">
        <v>13</v>
      </c>
      <c r="D507" s="102" t="s">
        <v>14</v>
      </c>
      <c r="E507" s="119">
        <v>1.732</v>
      </c>
      <c r="F507" s="103">
        <v>10.9</v>
      </c>
      <c r="G507" s="103">
        <v>18.87</v>
      </c>
    </row>
    <row r="508" spans="1:7" ht="18" x14ac:dyDescent="0.2">
      <c r="A508" s="107"/>
      <c r="B508" s="115"/>
      <c r="C508" s="42"/>
      <c r="D508" s="95"/>
      <c r="E508" s="120"/>
      <c r="F508" s="124" t="s">
        <v>1798</v>
      </c>
      <c r="G508" s="104">
        <v>70.03</v>
      </c>
    </row>
    <row r="509" spans="1:7" ht="22.5" x14ac:dyDescent="0.2">
      <c r="A509" s="100" t="s">
        <v>1</v>
      </c>
      <c r="B509" s="113" t="s">
        <v>1681</v>
      </c>
      <c r="C509" s="101" t="s">
        <v>3</v>
      </c>
      <c r="D509" s="101" t="s">
        <v>542</v>
      </c>
      <c r="E509" s="118" t="s">
        <v>543</v>
      </c>
      <c r="F509" s="123" t="s">
        <v>544</v>
      </c>
      <c r="G509" s="123" t="s">
        <v>545</v>
      </c>
    </row>
    <row r="510" spans="1:7" ht="22.5" x14ac:dyDescent="0.2">
      <c r="A510" s="106" t="s">
        <v>764</v>
      </c>
      <c r="B510" s="114" t="s">
        <v>765</v>
      </c>
      <c r="C510" s="106" t="s">
        <v>13</v>
      </c>
      <c r="D510" s="102" t="s">
        <v>69</v>
      </c>
      <c r="E510" s="119">
        <v>4.2200000000000001E-2</v>
      </c>
      <c r="F510" s="103">
        <v>567.58000000000004</v>
      </c>
      <c r="G510" s="103">
        <v>23.95</v>
      </c>
    </row>
    <row r="511" spans="1:7" ht="18" x14ac:dyDescent="0.2">
      <c r="A511" s="107"/>
      <c r="B511" s="115"/>
      <c r="C511" s="42"/>
      <c r="D511" s="95"/>
      <c r="E511" s="120"/>
      <c r="F511" s="124" t="s">
        <v>1799</v>
      </c>
      <c r="G511" s="104">
        <v>23.95</v>
      </c>
    </row>
    <row r="512" spans="1:7" x14ac:dyDescent="0.2">
      <c r="A512" s="107"/>
      <c r="B512" s="115"/>
      <c r="C512" s="42"/>
      <c r="D512" s="95"/>
      <c r="E512" s="120"/>
      <c r="F512" s="125" t="s">
        <v>546</v>
      </c>
      <c r="G512" s="105">
        <v>1254.78</v>
      </c>
    </row>
    <row r="513" spans="1:7" ht="56.25" x14ac:dyDescent="0.2">
      <c r="A513" s="98" t="s">
        <v>1807</v>
      </c>
      <c r="B513" s="112" t="s">
        <v>1694</v>
      </c>
      <c r="C513" s="109"/>
      <c r="D513" s="99"/>
      <c r="E513" s="117"/>
      <c r="F513" s="122"/>
      <c r="G513" s="122"/>
    </row>
    <row r="514" spans="1:7" ht="22.5" x14ac:dyDescent="0.2">
      <c r="A514" s="100" t="s">
        <v>1</v>
      </c>
      <c r="B514" s="113" t="s">
        <v>367</v>
      </c>
      <c r="C514" s="101" t="s">
        <v>3</v>
      </c>
      <c r="D514" s="101" t="s">
        <v>542</v>
      </c>
      <c r="E514" s="118" t="s">
        <v>543</v>
      </c>
      <c r="F514" s="123" t="s">
        <v>544</v>
      </c>
      <c r="G514" s="123" t="s">
        <v>545</v>
      </c>
    </row>
    <row r="515" spans="1:7" ht="33.75" x14ac:dyDescent="0.2">
      <c r="A515" s="106" t="s">
        <v>766</v>
      </c>
      <c r="B515" s="114" t="s">
        <v>767</v>
      </c>
      <c r="C515" s="106" t="s">
        <v>13</v>
      </c>
      <c r="D515" s="102" t="s">
        <v>761</v>
      </c>
      <c r="E515" s="119">
        <v>2</v>
      </c>
      <c r="F515" s="103">
        <v>67.680000000000007</v>
      </c>
      <c r="G515" s="103">
        <v>135.36000000000001</v>
      </c>
    </row>
    <row r="516" spans="1:7" ht="22.5" x14ac:dyDescent="0.2">
      <c r="A516" s="106" t="s">
        <v>768</v>
      </c>
      <c r="B516" s="114" t="s">
        <v>769</v>
      </c>
      <c r="C516" s="106" t="s">
        <v>13</v>
      </c>
      <c r="D516" s="102" t="s">
        <v>73</v>
      </c>
      <c r="E516" s="119">
        <v>3</v>
      </c>
      <c r="F516" s="103">
        <v>594.4</v>
      </c>
      <c r="G516" s="103">
        <v>1783.2</v>
      </c>
    </row>
    <row r="517" spans="1:7" x14ac:dyDescent="0.2">
      <c r="A517" s="106" t="s">
        <v>770</v>
      </c>
      <c r="B517" s="114" t="s">
        <v>771</v>
      </c>
      <c r="C517" s="106" t="s">
        <v>13</v>
      </c>
      <c r="D517" s="102" t="s">
        <v>73</v>
      </c>
      <c r="E517" s="119">
        <v>0.30099999999999999</v>
      </c>
      <c r="F517" s="103">
        <v>20.41</v>
      </c>
      <c r="G517" s="103">
        <v>6.14</v>
      </c>
    </row>
    <row r="518" spans="1:7" x14ac:dyDescent="0.2">
      <c r="A518" s="106" t="s">
        <v>772</v>
      </c>
      <c r="B518" s="114" t="s">
        <v>773</v>
      </c>
      <c r="C518" s="106" t="s">
        <v>13</v>
      </c>
      <c r="D518" s="102" t="s">
        <v>51</v>
      </c>
      <c r="E518" s="119">
        <v>4.83</v>
      </c>
      <c r="F518" s="103">
        <v>601.65</v>
      </c>
      <c r="G518" s="103">
        <v>2905.96</v>
      </c>
    </row>
    <row r="519" spans="1:7" ht="18" x14ac:dyDescent="0.2">
      <c r="A519" s="107"/>
      <c r="B519" s="115"/>
      <c r="C519" s="42"/>
      <c r="D519" s="95"/>
      <c r="E519" s="120"/>
      <c r="F519" s="124" t="s">
        <v>1800</v>
      </c>
      <c r="G519" s="104">
        <v>4830.66</v>
      </c>
    </row>
    <row r="520" spans="1:7" ht="22.5" x14ac:dyDescent="0.2">
      <c r="A520" s="100" t="s">
        <v>1</v>
      </c>
      <c r="B520" s="113" t="s">
        <v>366</v>
      </c>
      <c r="C520" s="101" t="s">
        <v>3</v>
      </c>
      <c r="D520" s="101" t="s">
        <v>542</v>
      </c>
      <c r="E520" s="118" t="s">
        <v>543</v>
      </c>
      <c r="F520" s="123" t="s">
        <v>544</v>
      </c>
      <c r="G520" s="123" t="s">
        <v>545</v>
      </c>
    </row>
    <row r="521" spans="1:7" x14ac:dyDescent="0.2">
      <c r="A521" s="106" t="s">
        <v>587</v>
      </c>
      <c r="B521" s="114" t="s">
        <v>588</v>
      </c>
      <c r="C521" s="106" t="s">
        <v>13</v>
      </c>
      <c r="D521" s="102" t="s">
        <v>14</v>
      </c>
      <c r="E521" s="119">
        <v>0.45</v>
      </c>
      <c r="F521" s="103">
        <v>10.9</v>
      </c>
      <c r="G521" s="103">
        <v>4.9000000000000004</v>
      </c>
    </row>
    <row r="522" spans="1:7" x14ac:dyDescent="0.2">
      <c r="A522" s="106" t="s">
        <v>616</v>
      </c>
      <c r="B522" s="114" t="s">
        <v>617</v>
      </c>
      <c r="C522" s="106" t="s">
        <v>13</v>
      </c>
      <c r="D522" s="102" t="s">
        <v>14</v>
      </c>
      <c r="E522" s="119">
        <v>0.45</v>
      </c>
      <c r="F522" s="103">
        <v>14.77</v>
      </c>
      <c r="G522" s="103">
        <v>6.64</v>
      </c>
    </row>
    <row r="523" spans="1:7" ht="18" x14ac:dyDescent="0.2">
      <c r="A523" s="107"/>
      <c r="B523" s="115"/>
      <c r="C523" s="42"/>
      <c r="D523" s="95"/>
      <c r="E523" s="120"/>
      <c r="F523" s="124" t="s">
        <v>1798</v>
      </c>
      <c r="G523" s="104">
        <v>11.54</v>
      </c>
    </row>
    <row r="524" spans="1:7" ht="22.5" x14ac:dyDescent="0.2">
      <c r="A524" s="100" t="s">
        <v>1</v>
      </c>
      <c r="B524" s="113" t="s">
        <v>1681</v>
      </c>
      <c r="C524" s="101" t="s">
        <v>3</v>
      </c>
      <c r="D524" s="101" t="s">
        <v>542</v>
      </c>
      <c r="E524" s="118" t="s">
        <v>543</v>
      </c>
      <c r="F524" s="123" t="s">
        <v>544</v>
      </c>
      <c r="G524" s="123" t="s">
        <v>545</v>
      </c>
    </row>
    <row r="525" spans="1:7" ht="33.75" x14ac:dyDescent="0.2">
      <c r="A525" s="106" t="s">
        <v>774</v>
      </c>
      <c r="B525" s="114" t="s">
        <v>775</v>
      </c>
      <c r="C525" s="106" t="s">
        <v>13</v>
      </c>
      <c r="D525" s="102" t="s">
        <v>73</v>
      </c>
      <c r="E525" s="119">
        <v>1</v>
      </c>
      <c r="F525" s="103">
        <v>2784.46</v>
      </c>
      <c r="G525" s="103">
        <v>2784.46</v>
      </c>
    </row>
    <row r="526" spans="1:7" ht="22.5" x14ac:dyDescent="0.2">
      <c r="A526" s="106" t="s">
        <v>776</v>
      </c>
      <c r="B526" s="114" t="s">
        <v>777</v>
      </c>
      <c r="C526" s="106" t="s">
        <v>13</v>
      </c>
      <c r="D526" s="102" t="s">
        <v>73</v>
      </c>
      <c r="E526" s="119">
        <v>1</v>
      </c>
      <c r="F526" s="103">
        <v>1388.92</v>
      </c>
      <c r="G526" s="103">
        <v>1388.92</v>
      </c>
    </row>
    <row r="527" spans="1:7" ht="18" x14ac:dyDescent="0.2">
      <c r="A527" s="107"/>
      <c r="B527" s="115"/>
      <c r="C527" s="42"/>
      <c r="D527" s="95"/>
      <c r="E527" s="120"/>
      <c r="F527" s="124" t="s">
        <v>1799</v>
      </c>
      <c r="G527" s="104">
        <v>4173.38</v>
      </c>
    </row>
    <row r="528" spans="1:7" x14ac:dyDescent="0.2">
      <c r="A528" s="107"/>
      <c r="B528" s="115"/>
      <c r="C528" s="42"/>
      <c r="D528" s="95"/>
      <c r="E528" s="120"/>
      <c r="F528" s="125" t="s">
        <v>546</v>
      </c>
      <c r="G528" s="105">
        <v>9015.58</v>
      </c>
    </row>
    <row r="529" spans="1:7" ht="22.5" x14ac:dyDescent="0.2">
      <c r="A529" s="98" t="s">
        <v>1807</v>
      </c>
      <c r="B529" s="112" t="s">
        <v>1695</v>
      </c>
      <c r="C529" s="109"/>
      <c r="D529" s="99"/>
      <c r="E529" s="117"/>
      <c r="F529" s="122"/>
      <c r="G529" s="122"/>
    </row>
    <row r="530" spans="1:7" ht="22.5" x14ac:dyDescent="0.2">
      <c r="A530" s="100" t="s">
        <v>1</v>
      </c>
      <c r="B530" s="113" t="s">
        <v>367</v>
      </c>
      <c r="C530" s="101" t="s">
        <v>3</v>
      </c>
      <c r="D530" s="101" t="s">
        <v>542</v>
      </c>
      <c r="E530" s="118" t="s">
        <v>543</v>
      </c>
      <c r="F530" s="123" t="s">
        <v>544</v>
      </c>
      <c r="G530" s="123" t="s">
        <v>545</v>
      </c>
    </row>
    <row r="531" spans="1:7" ht="18" x14ac:dyDescent="0.2">
      <c r="A531" s="106" t="s">
        <v>778</v>
      </c>
      <c r="B531" s="114" t="s">
        <v>779</v>
      </c>
      <c r="C531" s="106" t="s">
        <v>564</v>
      </c>
      <c r="D531" s="102" t="s">
        <v>780</v>
      </c>
      <c r="E531" s="119">
        <v>1</v>
      </c>
      <c r="F531" s="103">
        <v>76.5</v>
      </c>
      <c r="G531" s="103">
        <v>76.5</v>
      </c>
    </row>
    <row r="532" spans="1:7" ht="18" x14ac:dyDescent="0.2">
      <c r="A532" s="107"/>
      <c r="B532" s="115"/>
      <c r="C532" s="42"/>
      <c r="D532" s="95"/>
      <c r="E532" s="120"/>
      <c r="F532" s="124" t="s">
        <v>1800</v>
      </c>
      <c r="G532" s="104">
        <v>76.5</v>
      </c>
    </row>
    <row r="533" spans="1:7" ht="22.5" x14ac:dyDescent="0.2">
      <c r="A533" s="100" t="s">
        <v>1</v>
      </c>
      <c r="B533" s="113" t="s">
        <v>366</v>
      </c>
      <c r="C533" s="101" t="s">
        <v>3</v>
      </c>
      <c r="D533" s="101" t="s">
        <v>542</v>
      </c>
      <c r="E533" s="118" t="s">
        <v>543</v>
      </c>
      <c r="F533" s="123" t="s">
        <v>544</v>
      </c>
      <c r="G533" s="123" t="s">
        <v>545</v>
      </c>
    </row>
    <row r="534" spans="1:7" x14ac:dyDescent="0.2">
      <c r="A534" s="106" t="s">
        <v>616</v>
      </c>
      <c r="B534" s="114" t="s">
        <v>617</v>
      </c>
      <c r="C534" s="106" t="s">
        <v>13</v>
      </c>
      <c r="D534" s="102" t="s">
        <v>14</v>
      </c>
      <c r="E534" s="119">
        <v>1</v>
      </c>
      <c r="F534" s="103">
        <v>14.77</v>
      </c>
      <c r="G534" s="103">
        <v>14.77</v>
      </c>
    </row>
    <row r="535" spans="1:7" ht="18" x14ac:dyDescent="0.2">
      <c r="A535" s="107"/>
      <c r="B535" s="115"/>
      <c r="C535" s="42"/>
      <c r="D535" s="95"/>
      <c r="E535" s="120"/>
      <c r="F535" s="124" t="s">
        <v>1798</v>
      </c>
      <c r="G535" s="104">
        <v>14.77</v>
      </c>
    </row>
    <row r="536" spans="1:7" x14ac:dyDescent="0.2">
      <c r="A536" s="107"/>
      <c r="B536" s="115"/>
      <c r="C536" s="42"/>
      <c r="D536" s="95"/>
      <c r="E536" s="120"/>
      <c r="F536" s="125" t="s">
        <v>546</v>
      </c>
      <c r="G536" s="105">
        <v>91.27</v>
      </c>
    </row>
    <row r="537" spans="1:7" ht="22.5" x14ac:dyDescent="0.2">
      <c r="A537" s="98" t="s">
        <v>1807</v>
      </c>
      <c r="B537" s="112" t="s">
        <v>1696</v>
      </c>
      <c r="C537" s="109"/>
      <c r="D537" s="99"/>
      <c r="E537" s="117"/>
      <c r="F537" s="122"/>
      <c r="G537" s="122"/>
    </row>
    <row r="538" spans="1:7" ht="22.5" x14ac:dyDescent="0.2">
      <c r="A538" s="100" t="s">
        <v>1</v>
      </c>
      <c r="B538" s="113" t="s">
        <v>367</v>
      </c>
      <c r="C538" s="101" t="s">
        <v>3</v>
      </c>
      <c r="D538" s="101" t="s">
        <v>542</v>
      </c>
      <c r="E538" s="118" t="s">
        <v>543</v>
      </c>
      <c r="F538" s="123" t="s">
        <v>544</v>
      </c>
      <c r="G538" s="123" t="s">
        <v>545</v>
      </c>
    </row>
    <row r="539" spans="1:7" ht="22.5" x14ac:dyDescent="0.2">
      <c r="A539" s="106" t="s">
        <v>781</v>
      </c>
      <c r="B539" s="114" t="s">
        <v>782</v>
      </c>
      <c r="C539" s="106" t="s">
        <v>22</v>
      </c>
      <c r="D539" s="102" t="s">
        <v>65</v>
      </c>
      <c r="E539" s="119">
        <v>4</v>
      </c>
      <c r="F539" s="103">
        <v>2.36</v>
      </c>
      <c r="G539" s="103">
        <v>9.44</v>
      </c>
    </row>
    <row r="540" spans="1:7" x14ac:dyDescent="0.2">
      <c r="A540" s="106" t="s">
        <v>783</v>
      </c>
      <c r="B540" s="114" t="s">
        <v>1759</v>
      </c>
      <c r="C540" s="106" t="s">
        <v>22</v>
      </c>
      <c r="D540" s="102" t="s">
        <v>51</v>
      </c>
      <c r="E540" s="119">
        <v>1.1000000000000001</v>
      </c>
      <c r="F540" s="103">
        <v>142.34</v>
      </c>
      <c r="G540" s="103">
        <v>156.57</v>
      </c>
    </row>
    <row r="541" spans="1:7" ht="18" x14ac:dyDescent="0.2">
      <c r="A541" s="107"/>
      <c r="B541" s="115"/>
      <c r="C541" s="42"/>
      <c r="D541" s="95"/>
      <c r="E541" s="120"/>
      <c r="F541" s="124" t="s">
        <v>1800</v>
      </c>
      <c r="G541" s="104">
        <v>166.01</v>
      </c>
    </row>
    <row r="542" spans="1:7" ht="22.5" x14ac:dyDescent="0.2">
      <c r="A542" s="100" t="s">
        <v>1</v>
      </c>
      <c r="B542" s="113" t="s">
        <v>366</v>
      </c>
      <c r="C542" s="101" t="s">
        <v>3</v>
      </c>
      <c r="D542" s="101" t="s">
        <v>542</v>
      </c>
      <c r="E542" s="118" t="s">
        <v>543</v>
      </c>
      <c r="F542" s="123" t="s">
        <v>544</v>
      </c>
      <c r="G542" s="123" t="s">
        <v>545</v>
      </c>
    </row>
    <row r="543" spans="1:7" x14ac:dyDescent="0.2">
      <c r="A543" s="106" t="s">
        <v>587</v>
      </c>
      <c r="B543" s="114" t="s">
        <v>588</v>
      </c>
      <c r="C543" s="106" t="s">
        <v>13</v>
      </c>
      <c r="D543" s="102" t="s">
        <v>14</v>
      </c>
      <c r="E543" s="119">
        <v>0.42499999999999999</v>
      </c>
      <c r="F543" s="103">
        <v>10.9</v>
      </c>
      <c r="G543" s="103">
        <v>4.63</v>
      </c>
    </row>
    <row r="544" spans="1:7" x14ac:dyDescent="0.2">
      <c r="A544" s="106" t="s">
        <v>616</v>
      </c>
      <c r="B544" s="114" t="s">
        <v>617</v>
      </c>
      <c r="C544" s="106" t="s">
        <v>13</v>
      </c>
      <c r="D544" s="102" t="s">
        <v>14</v>
      </c>
      <c r="E544" s="119">
        <v>0.53200000000000003</v>
      </c>
      <c r="F544" s="103">
        <v>14.77</v>
      </c>
      <c r="G544" s="103">
        <v>7.85</v>
      </c>
    </row>
    <row r="545" spans="1:7" ht="18" x14ac:dyDescent="0.2">
      <c r="A545" s="107"/>
      <c r="B545" s="115"/>
      <c r="C545" s="42"/>
      <c r="D545" s="95"/>
      <c r="E545" s="120"/>
      <c r="F545" s="124" t="s">
        <v>1798</v>
      </c>
      <c r="G545" s="104">
        <v>12.48</v>
      </c>
    </row>
    <row r="546" spans="1:7" x14ac:dyDescent="0.2">
      <c r="A546" s="107"/>
      <c r="B546" s="115"/>
      <c r="C546" s="42"/>
      <c r="D546" s="95"/>
      <c r="E546" s="120"/>
      <c r="F546" s="125" t="s">
        <v>546</v>
      </c>
      <c r="G546" s="105">
        <v>178.49</v>
      </c>
    </row>
    <row r="547" spans="1:7" ht="45" x14ac:dyDescent="0.2">
      <c r="A547" s="98" t="s">
        <v>1807</v>
      </c>
      <c r="B547" s="112" t="s">
        <v>490</v>
      </c>
      <c r="C547" s="109"/>
      <c r="D547" s="99"/>
      <c r="E547" s="117"/>
      <c r="F547" s="122"/>
      <c r="G547" s="122"/>
    </row>
    <row r="548" spans="1:7" ht="22.5" x14ac:dyDescent="0.2">
      <c r="A548" s="100" t="s">
        <v>1</v>
      </c>
      <c r="B548" s="113" t="s">
        <v>1681</v>
      </c>
      <c r="C548" s="101" t="s">
        <v>3</v>
      </c>
      <c r="D548" s="101" t="s">
        <v>542</v>
      </c>
      <c r="E548" s="118" t="s">
        <v>543</v>
      </c>
      <c r="F548" s="123" t="s">
        <v>544</v>
      </c>
      <c r="G548" s="123" t="s">
        <v>545</v>
      </c>
    </row>
    <row r="549" spans="1:7" ht="33.75" x14ac:dyDescent="0.2">
      <c r="A549" s="106" t="s">
        <v>784</v>
      </c>
      <c r="B549" s="114" t="s">
        <v>785</v>
      </c>
      <c r="C549" s="106" t="s">
        <v>13</v>
      </c>
      <c r="D549" s="102" t="s">
        <v>65</v>
      </c>
      <c r="E549" s="119">
        <v>12.6</v>
      </c>
      <c r="F549" s="103">
        <v>3.06</v>
      </c>
      <c r="G549" s="103">
        <v>38.549999999999997</v>
      </c>
    </row>
    <row r="550" spans="1:7" ht="22.5" x14ac:dyDescent="0.2">
      <c r="A550" s="106" t="s">
        <v>786</v>
      </c>
      <c r="B550" s="114" t="s">
        <v>787</v>
      </c>
      <c r="C550" s="106" t="s">
        <v>13</v>
      </c>
      <c r="D550" s="102" t="s">
        <v>73</v>
      </c>
      <c r="E550" s="119">
        <v>0.375</v>
      </c>
      <c r="F550" s="103">
        <v>8.61</v>
      </c>
      <c r="G550" s="103">
        <v>3.22</v>
      </c>
    </row>
    <row r="551" spans="1:7" ht="33.75" x14ac:dyDescent="0.2">
      <c r="A551" s="106" t="s">
        <v>788</v>
      </c>
      <c r="B551" s="114" t="s">
        <v>789</v>
      </c>
      <c r="C551" s="106" t="s">
        <v>13</v>
      </c>
      <c r="D551" s="102" t="s">
        <v>73</v>
      </c>
      <c r="E551" s="119">
        <v>1</v>
      </c>
      <c r="F551" s="103">
        <v>10.14</v>
      </c>
      <c r="G551" s="103">
        <v>10.14</v>
      </c>
    </row>
    <row r="552" spans="1:7" ht="33.75" x14ac:dyDescent="0.2">
      <c r="A552" s="106" t="s">
        <v>790</v>
      </c>
      <c r="B552" s="114" t="s">
        <v>791</v>
      </c>
      <c r="C552" s="106" t="s">
        <v>13</v>
      </c>
      <c r="D552" s="102" t="s">
        <v>65</v>
      </c>
      <c r="E552" s="119">
        <v>2.2000000000000002</v>
      </c>
      <c r="F552" s="103">
        <v>8.06</v>
      </c>
      <c r="G552" s="103">
        <v>17.73</v>
      </c>
    </row>
    <row r="553" spans="1:7" ht="33.75" x14ac:dyDescent="0.2">
      <c r="A553" s="106" t="s">
        <v>792</v>
      </c>
      <c r="B553" s="114" t="s">
        <v>793</v>
      </c>
      <c r="C553" s="106" t="s">
        <v>13</v>
      </c>
      <c r="D553" s="102" t="s">
        <v>65</v>
      </c>
      <c r="E553" s="119">
        <v>2</v>
      </c>
      <c r="F553" s="103">
        <v>4.5999999999999996</v>
      </c>
      <c r="G553" s="103">
        <v>9.1999999999999993</v>
      </c>
    </row>
    <row r="554" spans="1:7" ht="33.75" x14ac:dyDescent="0.2">
      <c r="A554" s="106" t="s">
        <v>794</v>
      </c>
      <c r="B554" s="114" t="s">
        <v>795</v>
      </c>
      <c r="C554" s="106" t="s">
        <v>13</v>
      </c>
      <c r="D554" s="102" t="s">
        <v>65</v>
      </c>
      <c r="E554" s="119">
        <v>2.2000000000000002</v>
      </c>
      <c r="F554" s="103">
        <v>6.02</v>
      </c>
      <c r="G554" s="103">
        <v>13.24</v>
      </c>
    </row>
    <row r="555" spans="1:7" ht="22.5" x14ac:dyDescent="0.2">
      <c r="A555" s="106" t="s">
        <v>796</v>
      </c>
      <c r="B555" s="114" t="s">
        <v>797</v>
      </c>
      <c r="C555" s="106" t="s">
        <v>13</v>
      </c>
      <c r="D555" s="102" t="s">
        <v>73</v>
      </c>
      <c r="E555" s="119">
        <v>1</v>
      </c>
      <c r="F555" s="103">
        <v>2.37</v>
      </c>
      <c r="G555" s="103">
        <v>2.37</v>
      </c>
    </row>
    <row r="556" spans="1:7" ht="22.5" x14ac:dyDescent="0.2">
      <c r="A556" s="106" t="s">
        <v>798</v>
      </c>
      <c r="B556" s="114" t="s">
        <v>799</v>
      </c>
      <c r="C556" s="106" t="s">
        <v>13</v>
      </c>
      <c r="D556" s="102" t="s">
        <v>65</v>
      </c>
      <c r="E556" s="119">
        <v>2.2000000000000002</v>
      </c>
      <c r="F556" s="103">
        <v>4.25</v>
      </c>
      <c r="G556" s="103">
        <v>9.35</v>
      </c>
    </row>
    <row r="557" spans="1:7" ht="33.75" x14ac:dyDescent="0.2">
      <c r="A557" s="106" t="s">
        <v>800</v>
      </c>
      <c r="B557" s="114" t="s">
        <v>801</v>
      </c>
      <c r="C557" s="106" t="s">
        <v>13</v>
      </c>
      <c r="D557" s="102" t="s">
        <v>73</v>
      </c>
      <c r="E557" s="119">
        <v>1</v>
      </c>
      <c r="F557" s="103">
        <v>37.78</v>
      </c>
      <c r="G557" s="103">
        <v>37.78</v>
      </c>
    </row>
    <row r="558" spans="1:7" ht="18" x14ac:dyDescent="0.2">
      <c r="A558" s="107"/>
      <c r="B558" s="115"/>
      <c r="C558" s="42"/>
      <c r="D558" s="95"/>
      <c r="E558" s="120"/>
      <c r="F558" s="124" t="s">
        <v>1799</v>
      </c>
      <c r="G558" s="104">
        <v>141.58000000000001</v>
      </c>
    </row>
    <row r="559" spans="1:7" x14ac:dyDescent="0.2">
      <c r="A559" s="107"/>
      <c r="B559" s="115"/>
      <c r="C559" s="42"/>
      <c r="D559" s="95"/>
      <c r="E559" s="120"/>
      <c r="F559" s="125" t="s">
        <v>546</v>
      </c>
      <c r="G559" s="105">
        <v>141.58000000000001</v>
      </c>
    </row>
    <row r="560" spans="1:7" ht="45" x14ac:dyDescent="0.2">
      <c r="A560" s="98" t="s">
        <v>1807</v>
      </c>
      <c r="B560" s="112" t="s">
        <v>491</v>
      </c>
      <c r="C560" s="109"/>
      <c r="D560" s="99"/>
      <c r="E560" s="117"/>
      <c r="F560" s="122"/>
      <c r="G560" s="122"/>
    </row>
    <row r="561" spans="1:7" ht="22.5" x14ac:dyDescent="0.2">
      <c r="A561" s="100" t="s">
        <v>1</v>
      </c>
      <c r="B561" s="113" t="s">
        <v>1681</v>
      </c>
      <c r="C561" s="101" t="s">
        <v>3</v>
      </c>
      <c r="D561" s="101" t="s">
        <v>542</v>
      </c>
      <c r="E561" s="118" t="s">
        <v>543</v>
      </c>
      <c r="F561" s="123" t="s">
        <v>544</v>
      </c>
      <c r="G561" s="123" t="s">
        <v>545</v>
      </c>
    </row>
    <row r="562" spans="1:7" ht="33.75" x14ac:dyDescent="0.2">
      <c r="A562" s="106" t="s">
        <v>784</v>
      </c>
      <c r="B562" s="114" t="s">
        <v>785</v>
      </c>
      <c r="C562" s="106" t="s">
        <v>13</v>
      </c>
      <c r="D562" s="102" t="s">
        <v>65</v>
      </c>
      <c r="E562" s="119">
        <v>12.6</v>
      </c>
      <c r="F562" s="103">
        <v>3.06</v>
      </c>
      <c r="G562" s="103">
        <v>38.549999999999997</v>
      </c>
    </row>
    <row r="563" spans="1:7" ht="22.5" x14ac:dyDescent="0.2">
      <c r="A563" s="106" t="s">
        <v>786</v>
      </c>
      <c r="B563" s="114" t="s">
        <v>787</v>
      </c>
      <c r="C563" s="106" t="s">
        <v>13</v>
      </c>
      <c r="D563" s="102" t="s">
        <v>73</v>
      </c>
      <c r="E563" s="119">
        <v>0.375</v>
      </c>
      <c r="F563" s="103">
        <v>8.61</v>
      </c>
      <c r="G563" s="103">
        <v>3.22</v>
      </c>
    </row>
    <row r="564" spans="1:7" ht="33.75" x14ac:dyDescent="0.2">
      <c r="A564" s="106" t="s">
        <v>788</v>
      </c>
      <c r="B564" s="114" t="s">
        <v>789</v>
      </c>
      <c r="C564" s="106" t="s">
        <v>13</v>
      </c>
      <c r="D564" s="102" t="s">
        <v>73</v>
      </c>
      <c r="E564" s="119">
        <v>1</v>
      </c>
      <c r="F564" s="103">
        <v>10.14</v>
      </c>
      <c r="G564" s="103">
        <v>10.14</v>
      </c>
    </row>
    <row r="565" spans="1:7" ht="33.75" x14ac:dyDescent="0.2">
      <c r="A565" s="106" t="s">
        <v>790</v>
      </c>
      <c r="B565" s="114" t="s">
        <v>791</v>
      </c>
      <c r="C565" s="106" t="s">
        <v>13</v>
      </c>
      <c r="D565" s="102" t="s">
        <v>65</v>
      </c>
      <c r="E565" s="119">
        <v>2.2000000000000002</v>
      </c>
      <c r="F565" s="103">
        <v>8.06</v>
      </c>
      <c r="G565" s="103">
        <v>17.73</v>
      </c>
    </row>
    <row r="566" spans="1:7" ht="33.75" x14ac:dyDescent="0.2">
      <c r="A566" s="106" t="s">
        <v>792</v>
      </c>
      <c r="B566" s="114" t="s">
        <v>793</v>
      </c>
      <c r="C566" s="106" t="s">
        <v>13</v>
      </c>
      <c r="D566" s="102" t="s">
        <v>65</v>
      </c>
      <c r="E566" s="119">
        <v>2</v>
      </c>
      <c r="F566" s="103">
        <v>4.5999999999999996</v>
      </c>
      <c r="G566" s="103">
        <v>9.1999999999999993</v>
      </c>
    </row>
    <row r="567" spans="1:7" ht="33.75" x14ac:dyDescent="0.2">
      <c r="A567" s="106" t="s">
        <v>794</v>
      </c>
      <c r="B567" s="114" t="s">
        <v>795</v>
      </c>
      <c r="C567" s="106" t="s">
        <v>13</v>
      </c>
      <c r="D567" s="102" t="s">
        <v>65</v>
      </c>
      <c r="E567" s="119">
        <v>2.2000000000000002</v>
      </c>
      <c r="F567" s="103">
        <v>6.02</v>
      </c>
      <c r="G567" s="103">
        <v>13.24</v>
      </c>
    </row>
    <row r="568" spans="1:7" ht="22.5" x14ac:dyDescent="0.2">
      <c r="A568" s="106" t="s">
        <v>796</v>
      </c>
      <c r="B568" s="114" t="s">
        <v>797</v>
      </c>
      <c r="C568" s="106" t="s">
        <v>13</v>
      </c>
      <c r="D568" s="102" t="s">
        <v>73</v>
      </c>
      <c r="E568" s="119">
        <v>1</v>
      </c>
      <c r="F568" s="103">
        <v>2.37</v>
      </c>
      <c r="G568" s="103">
        <v>2.37</v>
      </c>
    </row>
    <row r="569" spans="1:7" ht="22.5" x14ac:dyDescent="0.2">
      <c r="A569" s="106" t="s">
        <v>798</v>
      </c>
      <c r="B569" s="114" t="s">
        <v>799</v>
      </c>
      <c r="C569" s="106" t="s">
        <v>13</v>
      </c>
      <c r="D569" s="102" t="s">
        <v>65</v>
      </c>
      <c r="E569" s="119">
        <v>2.2000000000000002</v>
      </c>
      <c r="F569" s="103">
        <v>4.25</v>
      </c>
      <c r="G569" s="103">
        <v>9.35</v>
      </c>
    </row>
    <row r="570" spans="1:7" ht="33.75" x14ac:dyDescent="0.2">
      <c r="A570" s="106" t="s">
        <v>802</v>
      </c>
      <c r="B570" s="114" t="s">
        <v>803</v>
      </c>
      <c r="C570" s="106" t="s">
        <v>13</v>
      </c>
      <c r="D570" s="102" t="s">
        <v>73</v>
      </c>
      <c r="E570" s="119">
        <v>1</v>
      </c>
      <c r="F570" s="103">
        <v>25.16</v>
      </c>
      <c r="G570" s="103">
        <v>25.16</v>
      </c>
    </row>
    <row r="571" spans="1:7" ht="18" x14ac:dyDescent="0.2">
      <c r="A571" s="107"/>
      <c r="B571" s="115"/>
      <c r="C571" s="42"/>
      <c r="D571" s="95"/>
      <c r="E571" s="120"/>
      <c r="F571" s="124" t="s">
        <v>1799</v>
      </c>
      <c r="G571" s="104">
        <v>128.96</v>
      </c>
    </row>
    <row r="572" spans="1:7" x14ac:dyDescent="0.2">
      <c r="A572" s="107"/>
      <c r="B572" s="115"/>
      <c r="C572" s="42"/>
      <c r="D572" s="95"/>
      <c r="E572" s="120"/>
      <c r="F572" s="125" t="s">
        <v>546</v>
      </c>
      <c r="G572" s="105">
        <v>128.96</v>
      </c>
    </row>
    <row r="573" spans="1:7" ht="45" x14ac:dyDescent="0.2">
      <c r="A573" s="98" t="s">
        <v>1807</v>
      </c>
      <c r="B573" s="112" t="s">
        <v>1697</v>
      </c>
      <c r="C573" s="109"/>
      <c r="D573" s="99"/>
      <c r="E573" s="117"/>
      <c r="F573" s="122"/>
      <c r="G573" s="122"/>
    </row>
    <row r="574" spans="1:7" ht="22.5" x14ac:dyDescent="0.2">
      <c r="A574" s="100" t="s">
        <v>1</v>
      </c>
      <c r="B574" s="113" t="s">
        <v>367</v>
      </c>
      <c r="C574" s="101" t="s">
        <v>3</v>
      </c>
      <c r="D574" s="101" t="s">
        <v>542</v>
      </c>
      <c r="E574" s="118" t="s">
        <v>543</v>
      </c>
      <c r="F574" s="123" t="s">
        <v>544</v>
      </c>
      <c r="G574" s="123" t="s">
        <v>545</v>
      </c>
    </row>
    <row r="575" spans="1:7" ht="22.5" x14ac:dyDescent="0.2">
      <c r="A575" s="106" t="s">
        <v>804</v>
      </c>
      <c r="B575" s="114" t="s">
        <v>1760</v>
      </c>
      <c r="C575" s="106" t="s">
        <v>564</v>
      </c>
      <c r="D575" s="102" t="s">
        <v>4</v>
      </c>
      <c r="E575" s="119">
        <v>1</v>
      </c>
      <c r="F575" s="103" t="s">
        <v>544</v>
      </c>
      <c r="G575" s="103">
        <v>169.15</v>
      </c>
    </row>
    <row r="576" spans="1:7" ht="18" x14ac:dyDescent="0.2">
      <c r="A576" s="107"/>
      <c r="B576" s="115"/>
      <c r="C576" s="42"/>
      <c r="D576" s="95"/>
      <c r="E576" s="120"/>
      <c r="F576" s="124" t="s">
        <v>1800</v>
      </c>
      <c r="G576" s="104">
        <v>169.15</v>
      </c>
    </row>
    <row r="577" spans="1:7" ht="22.5" x14ac:dyDescent="0.2">
      <c r="A577" s="100" t="s">
        <v>1</v>
      </c>
      <c r="B577" s="113" t="s">
        <v>366</v>
      </c>
      <c r="C577" s="101" t="s">
        <v>3</v>
      </c>
      <c r="D577" s="101" t="s">
        <v>542</v>
      </c>
      <c r="E577" s="118" t="s">
        <v>543</v>
      </c>
      <c r="F577" s="123" t="s">
        <v>544</v>
      </c>
      <c r="G577" s="123" t="s">
        <v>545</v>
      </c>
    </row>
    <row r="578" spans="1:7" x14ac:dyDescent="0.2">
      <c r="A578" s="106" t="s">
        <v>614</v>
      </c>
      <c r="B578" s="114" t="s">
        <v>615</v>
      </c>
      <c r="C578" s="106" t="s">
        <v>13</v>
      </c>
      <c r="D578" s="102" t="s">
        <v>14</v>
      </c>
      <c r="E578" s="119">
        <v>0.2</v>
      </c>
      <c r="F578" s="103">
        <v>18</v>
      </c>
      <c r="G578" s="103">
        <v>3.6</v>
      </c>
    </row>
    <row r="579" spans="1:7" ht="18" x14ac:dyDescent="0.2">
      <c r="A579" s="107"/>
      <c r="B579" s="115"/>
      <c r="C579" s="42"/>
      <c r="D579" s="95"/>
      <c r="E579" s="120"/>
      <c r="F579" s="124" t="s">
        <v>1798</v>
      </c>
      <c r="G579" s="104">
        <v>3.6</v>
      </c>
    </row>
    <row r="580" spans="1:7" x14ac:dyDescent="0.2">
      <c r="A580" s="107"/>
      <c r="B580" s="115"/>
      <c r="C580" s="42"/>
      <c r="D580" s="95"/>
      <c r="E580" s="120"/>
      <c r="F580" s="125" t="s">
        <v>546</v>
      </c>
      <c r="G580" s="105">
        <v>172.75</v>
      </c>
    </row>
    <row r="581" spans="1:7" ht="45" x14ac:dyDescent="0.2">
      <c r="A581" s="98" t="s">
        <v>1807</v>
      </c>
      <c r="B581" s="112" t="s">
        <v>1698</v>
      </c>
      <c r="C581" s="109"/>
      <c r="D581" s="99"/>
      <c r="E581" s="117"/>
      <c r="F581" s="122"/>
      <c r="G581" s="122"/>
    </row>
    <row r="582" spans="1:7" ht="22.5" x14ac:dyDescent="0.2">
      <c r="A582" s="100" t="s">
        <v>1</v>
      </c>
      <c r="B582" s="113" t="s">
        <v>367</v>
      </c>
      <c r="C582" s="101" t="s">
        <v>3</v>
      </c>
      <c r="D582" s="101" t="s">
        <v>542</v>
      </c>
      <c r="E582" s="118" t="s">
        <v>543</v>
      </c>
      <c r="F582" s="123" t="s">
        <v>544</v>
      </c>
      <c r="G582" s="123" t="s">
        <v>545</v>
      </c>
    </row>
    <row r="583" spans="1:7" ht="22.5" x14ac:dyDescent="0.2">
      <c r="A583" s="106" t="s">
        <v>805</v>
      </c>
      <c r="B583" s="114" t="s">
        <v>1761</v>
      </c>
      <c r="C583" s="106" t="s">
        <v>564</v>
      </c>
      <c r="D583" s="102" t="s">
        <v>4</v>
      </c>
      <c r="E583" s="119">
        <v>1</v>
      </c>
      <c r="F583" s="103">
        <v>41.65</v>
      </c>
      <c r="G583" s="103">
        <v>41.65</v>
      </c>
    </row>
    <row r="584" spans="1:7" ht="18" x14ac:dyDescent="0.2">
      <c r="A584" s="107"/>
      <c r="B584" s="115"/>
      <c r="C584" s="42"/>
      <c r="D584" s="95"/>
      <c r="E584" s="120"/>
      <c r="F584" s="124" t="s">
        <v>1800</v>
      </c>
      <c r="G584" s="104">
        <v>41.65</v>
      </c>
    </row>
    <row r="585" spans="1:7" ht="22.5" x14ac:dyDescent="0.2">
      <c r="A585" s="100" t="s">
        <v>1</v>
      </c>
      <c r="B585" s="113" t="s">
        <v>366</v>
      </c>
      <c r="C585" s="101" t="s">
        <v>3</v>
      </c>
      <c r="D585" s="101" t="s">
        <v>542</v>
      </c>
      <c r="E585" s="118" t="s">
        <v>543</v>
      </c>
      <c r="F585" s="123" t="s">
        <v>544</v>
      </c>
      <c r="G585" s="123" t="s">
        <v>545</v>
      </c>
    </row>
    <row r="586" spans="1:7" x14ac:dyDescent="0.2">
      <c r="A586" s="106" t="s">
        <v>614</v>
      </c>
      <c r="B586" s="114" t="s">
        <v>615</v>
      </c>
      <c r="C586" s="106" t="s">
        <v>13</v>
      </c>
      <c r="D586" s="102" t="s">
        <v>14</v>
      </c>
      <c r="E586" s="119">
        <v>0.2</v>
      </c>
      <c r="F586" s="103">
        <v>18</v>
      </c>
      <c r="G586" s="103">
        <v>3.6</v>
      </c>
    </row>
    <row r="587" spans="1:7" ht="18" x14ac:dyDescent="0.2">
      <c r="A587" s="107"/>
      <c r="B587" s="115"/>
      <c r="C587" s="42"/>
      <c r="D587" s="95"/>
      <c r="E587" s="120"/>
      <c r="F587" s="124" t="s">
        <v>1798</v>
      </c>
      <c r="G587" s="104">
        <v>3.6</v>
      </c>
    </row>
    <row r="588" spans="1:7" x14ac:dyDescent="0.2">
      <c r="A588" s="107"/>
      <c r="B588" s="115"/>
      <c r="C588" s="42"/>
      <c r="D588" s="95"/>
      <c r="E588" s="120"/>
      <c r="F588" s="125" t="s">
        <v>546</v>
      </c>
      <c r="G588" s="105">
        <v>45.25</v>
      </c>
    </row>
    <row r="589" spans="1:7" ht="33.75" x14ac:dyDescent="0.2">
      <c r="A589" s="98" t="s">
        <v>1807</v>
      </c>
      <c r="B589" s="112" t="s">
        <v>1699</v>
      </c>
      <c r="C589" s="109"/>
      <c r="D589" s="99"/>
      <c r="E589" s="117"/>
      <c r="F589" s="122"/>
      <c r="G589" s="122"/>
    </row>
    <row r="590" spans="1:7" ht="22.5" x14ac:dyDescent="0.2">
      <c r="A590" s="100" t="s">
        <v>1</v>
      </c>
      <c r="B590" s="113" t="s">
        <v>367</v>
      </c>
      <c r="C590" s="101" t="s">
        <v>3</v>
      </c>
      <c r="D590" s="101" t="s">
        <v>542</v>
      </c>
      <c r="E590" s="118" t="s">
        <v>543</v>
      </c>
      <c r="F590" s="123" t="s">
        <v>544</v>
      </c>
      <c r="G590" s="123" t="s">
        <v>545</v>
      </c>
    </row>
    <row r="591" spans="1:7" ht="22.5" x14ac:dyDescent="0.2">
      <c r="A591" s="106" t="s">
        <v>806</v>
      </c>
      <c r="B591" s="114" t="s">
        <v>1278</v>
      </c>
      <c r="C591" s="106" t="s">
        <v>158</v>
      </c>
      <c r="D591" s="102" t="s">
        <v>73</v>
      </c>
      <c r="E591" s="119">
        <v>1</v>
      </c>
      <c r="F591" s="103">
        <v>2.0699999999999998</v>
      </c>
      <c r="G591" s="103">
        <v>2.0699999999999998</v>
      </c>
    </row>
    <row r="592" spans="1:7" ht="22.5" x14ac:dyDescent="0.2">
      <c r="A592" s="106" t="s">
        <v>807</v>
      </c>
      <c r="B592" s="114" t="s">
        <v>1762</v>
      </c>
      <c r="C592" s="106" t="s">
        <v>158</v>
      </c>
      <c r="D592" s="102" t="s">
        <v>73</v>
      </c>
      <c r="E592" s="119">
        <v>1</v>
      </c>
      <c r="F592" s="103">
        <v>9.1300000000000008</v>
      </c>
      <c r="G592" s="103">
        <v>9.1300000000000008</v>
      </c>
    </row>
    <row r="593" spans="1:7" ht="18" x14ac:dyDescent="0.2">
      <c r="A593" s="107"/>
      <c r="B593" s="115"/>
      <c r="C593" s="42"/>
      <c r="D593" s="95"/>
      <c r="E593" s="120"/>
      <c r="F593" s="124" t="s">
        <v>1800</v>
      </c>
      <c r="G593" s="104">
        <v>11.2</v>
      </c>
    </row>
    <row r="594" spans="1:7" ht="22.5" x14ac:dyDescent="0.2">
      <c r="A594" s="100" t="s">
        <v>1</v>
      </c>
      <c r="B594" s="113" t="s">
        <v>366</v>
      </c>
      <c r="C594" s="101" t="s">
        <v>3</v>
      </c>
      <c r="D594" s="101" t="s">
        <v>542</v>
      </c>
      <c r="E594" s="118" t="s">
        <v>543</v>
      </c>
      <c r="F594" s="123" t="s">
        <v>544</v>
      </c>
      <c r="G594" s="123" t="s">
        <v>545</v>
      </c>
    </row>
    <row r="595" spans="1:7" x14ac:dyDescent="0.2">
      <c r="A595" s="106" t="s">
        <v>614</v>
      </c>
      <c r="B595" s="114" t="s">
        <v>615</v>
      </c>
      <c r="C595" s="106" t="s">
        <v>13</v>
      </c>
      <c r="D595" s="102" t="s">
        <v>14</v>
      </c>
      <c r="E595" s="119">
        <v>0.5</v>
      </c>
      <c r="F595" s="103">
        <v>18</v>
      </c>
      <c r="G595" s="103">
        <v>9</v>
      </c>
    </row>
    <row r="596" spans="1:7" x14ac:dyDescent="0.2">
      <c r="A596" s="106" t="s">
        <v>587</v>
      </c>
      <c r="B596" s="114" t="s">
        <v>588</v>
      </c>
      <c r="C596" s="106" t="s">
        <v>13</v>
      </c>
      <c r="D596" s="102" t="s">
        <v>14</v>
      </c>
      <c r="E596" s="119">
        <v>0.5</v>
      </c>
      <c r="F596" s="103">
        <v>10.9</v>
      </c>
      <c r="G596" s="103">
        <v>5.45</v>
      </c>
    </row>
    <row r="597" spans="1:7" ht="18" x14ac:dyDescent="0.2">
      <c r="A597" s="107"/>
      <c r="B597" s="115"/>
      <c r="C597" s="42"/>
      <c r="D597" s="95"/>
      <c r="E597" s="120"/>
      <c r="F597" s="124" t="s">
        <v>1798</v>
      </c>
      <c r="G597" s="104">
        <v>14.45</v>
      </c>
    </row>
    <row r="598" spans="1:7" ht="22.5" x14ac:dyDescent="0.2">
      <c r="A598" s="100" t="s">
        <v>1</v>
      </c>
      <c r="B598" s="113" t="s">
        <v>1681</v>
      </c>
      <c r="C598" s="101" t="s">
        <v>3</v>
      </c>
      <c r="D598" s="101" t="s">
        <v>542</v>
      </c>
      <c r="E598" s="118" t="s">
        <v>543</v>
      </c>
      <c r="F598" s="123" t="s">
        <v>544</v>
      </c>
      <c r="G598" s="123" t="s">
        <v>545</v>
      </c>
    </row>
    <row r="599" spans="1:7" x14ac:dyDescent="0.2">
      <c r="A599" s="106" t="s">
        <v>808</v>
      </c>
      <c r="B599" s="114" t="s">
        <v>1763</v>
      </c>
      <c r="C599" s="106" t="s">
        <v>158</v>
      </c>
      <c r="D599" s="102" t="s">
        <v>14</v>
      </c>
      <c r="E599" s="119">
        <v>0.5</v>
      </c>
      <c r="F599" s="103">
        <v>0</v>
      </c>
      <c r="G599" s="103">
        <v>0</v>
      </c>
    </row>
    <row r="600" spans="1:7" x14ac:dyDescent="0.2">
      <c r="A600" s="106" t="s">
        <v>809</v>
      </c>
      <c r="B600" s="114" t="s">
        <v>1764</v>
      </c>
      <c r="C600" s="106" t="s">
        <v>158</v>
      </c>
      <c r="D600" s="102" t="s">
        <v>14</v>
      </c>
      <c r="E600" s="119">
        <v>0.5</v>
      </c>
      <c r="F600" s="103">
        <v>0</v>
      </c>
      <c r="G600" s="103">
        <v>0</v>
      </c>
    </row>
    <row r="601" spans="1:7" ht="18" x14ac:dyDescent="0.2">
      <c r="A601" s="107"/>
      <c r="B601" s="115"/>
      <c r="C601" s="42"/>
      <c r="D601" s="95"/>
      <c r="E601" s="120"/>
      <c r="F601" s="124" t="s">
        <v>1799</v>
      </c>
      <c r="G601" s="104">
        <v>0</v>
      </c>
    </row>
    <row r="602" spans="1:7" x14ac:dyDescent="0.2">
      <c r="A602" s="107"/>
      <c r="B602" s="115"/>
      <c r="C602" s="42"/>
      <c r="D602" s="95"/>
      <c r="E602" s="120"/>
      <c r="F602" s="125" t="s">
        <v>546</v>
      </c>
      <c r="G602" s="105">
        <v>25.65</v>
      </c>
    </row>
    <row r="603" spans="1:7" ht="33.75" x14ac:dyDescent="0.2">
      <c r="A603" s="98" t="s">
        <v>1807</v>
      </c>
      <c r="B603" s="112" t="s">
        <v>492</v>
      </c>
      <c r="C603" s="109"/>
      <c r="D603" s="99"/>
      <c r="E603" s="117"/>
      <c r="F603" s="122"/>
      <c r="G603" s="122"/>
    </row>
    <row r="604" spans="1:7" ht="22.5" x14ac:dyDescent="0.2">
      <c r="A604" s="100" t="s">
        <v>1</v>
      </c>
      <c r="B604" s="113" t="s">
        <v>367</v>
      </c>
      <c r="C604" s="101" t="s">
        <v>3</v>
      </c>
      <c r="D604" s="101" t="s">
        <v>542</v>
      </c>
      <c r="E604" s="118" t="s">
        <v>543</v>
      </c>
      <c r="F604" s="123" t="s">
        <v>544</v>
      </c>
      <c r="G604" s="123" t="s">
        <v>545</v>
      </c>
    </row>
    <row r="605" spans="1:7" ht="22.5" x14ac:dyDescent="0.2">
      <c r="A605" s="106" t="s">
        <v>810</v>
      </c>
      <c r="B605" s="114" t="s">
        <v>811</v>
      </c>
      <c r="C605" s="106" t="s">
        <v>13</v>
      </c>
      <c r="D605" s="102" t="s">
        <v>73</v>
      </c>
      <c r="E605" s="119">
        <v>1</v>
      </c>
      <c r="F605" s="103">
        <v>17.690000000000001</v>
      </c>
      <c r="G605" s="103">
        <v>17.690000000000001</v>
      </c>
    </row>
    <row r="606" spans="1:7" ht="18" x14ac:dyDescent="0.2">
      <c r="A606" s="107"/>
      <c r="B606" s="115"/>
      <c r="C606" s="42"/>
      <c r="D606" s="95"/>
      <c r="E606" s="120"/>
      <c r="F606" s="124" t="s">
        <v>1800</v>
      </c>
      <c r="G606" s="104">
        <v>17.690000000000001</v>
      </c>
    </row>
    <row r="607" spans="1:7" ht="22.5" x14ac:dyDescent="0.2">
      <c r="A607" s="100" t="s">
        <v>1</v>
      </c>
      <c r="B607" s="113" t="s">
        <v>366</v>
      </c>
      <c r="C607" s="101" t="s">
        <v>3</v>
      </c>
      <c r="D607" s="101" t="s">
        <v>542</v>
      </c>
      <c r="E607" s="118" t="s">
        <v>543</v>
      </c>
      <c r="F607" s="123" t="s">
        <v>544</v>
      </c>
      <c r="G607" s="123" t="s">
        <v>545</v>
      </c>
    </row>
    <row r="608" spans="1:7" x14ac:dyDescent="0.2">
      <c r="A608" s="106" t="s">
        <v>614</v>
      </c>
      <c r="B608" s="114" t="s">
        <v>615</v>
      </c>
      <c r="C608" s="106" t="s">
        <v>13</v>
      </c>
      <c r="D608" s="102" t="s">
        <v>14</v>
      </c>
      <c r="E608" s="119">
        <v>0.17949999999999999</v>
      </c>
      <c r="F608" s="103">
        <v>18</v>
      </c>
      <c r="G608" s="103">
        <v>3.23</v>
      </c>
    </row>
    <row r="609" spans="1:7" x14ac:dyDescent="0.2">
      <c r="A609" s="106" t="s">
        <v>587</v>
      </c>
      <c r="B609" s="114" t="s">
        <v>588</v>
      </c>
      <c r="C609" s="106" t="s">
        <v>13</v>
      </c>
      <c r="D609" s="102" t="s">
        <v>14</v>
      </c>
      <c r="E609" s="119">
        <v>7.4800000000000005E-2</v>
      </c>
      <c r="F609" s="103">
        <v>10.9</v>
      </c>
      <c r="G609" s="103">
        <v>0.81</v>
      </c>
    </row>
    <row r="610" spans="1:7" ht="18" x14ac:dyDescent="0.2">
      <c r="A610" s="107"/>
      <c r="B610" s="115"/>
      <c r="C610" s="42"/>
      <c r="D610" s="95"/>
      <c r="E610" s="120"/>
      <c r="F610" s="124" t="s">
        <v>1798</v>
      </c>
      <c r="G610" s="104">
        <v>4.04</v>
      </c>
    </row>
    <row r="611" spans="1:7" x14ac:dyDescent="0.2">
      <c r="A611" s="107"/>
      <c r="B611" s="115"/>
      <c r="C611" s="42"/>
      <c r="D611" s="95"/>
      <c r="E611" s="120"/>
      <c r="F611" s="125" t="s">
        <v>546</v>
      </c>
      <c r="G611" s="105">
        <v>21.73</v>
      </c>
    </row>
    <row r="612" spans="1:7" ht="45" x14ac:dyDescent="0.2">
      <c r="A612" s="98" t="s">
        <v>1807</v>
      </c>
      <c r="B612" s="112" t="s">
        <v>812</v>
      </c>
      <c r="C612" s="109"/>
      <c r="D612" s="99"/>
      <c r="E612" s="117"/>
      <c r="F612" s="122"/>
      <c r="G612" s="122"/>
    </row>
    <row r="613" spans="1:7" ht="22.5" x14ac:dyDescent="0.2">
      <c r="A613" s="100" t="s">
        <v>1</v>
      </c>
      <c r="B613" s="113" t="s">
        <v>367</v>
      </c>
      <c r="C613" s="101" t="s">
        <v>3</v>
      </c>
      <c r="D613" s="101" t="s">
        <v>542</v>
      </c>
      <c r="E613" s="118" t="s">
        <v>543</v>
      </c>
      <c r="F613" s="123" t="s">
        <v>544</v>
      </c>
      <c r="G613" s="123" t="s">
        <v>545</v>
      </c>
    </row>
    <row r="614" spans="1:7" x14ac:dyDescent="0.2">
      <c r="A614" s="106" t="s">
        <v>813</v>
      </c>
      <c r="B614" s="114" t="s">
        <v>814</v>
      </c>
      <c r="C614" s="106" t="s">
        <v>13</v>
      </c>
      <c r="D614" s="102" t="s">
        <v>73</v>
      </c>
      <c r="E614" s="119">
        <v>10</v>
      </c>
      <c r="F614" s="103">
        <v>50.78</v>
      </c>
      <c r="G614" s="103">
        <v>507.8</v>
      </c>
    </row>
    <row r="615" spans="1:7" x14ac:dyDescent="0.2">
      <c r="A615" s="106" t="s">
        <v>815</v>
      </c>
      <c r="B615" s="114" t="s">
        <v>816</v>
      </c>
      <c r="C615" s="106" t="s">
        <v>13</v>
      </c>
      <c r="D615" s="102" t="s">
        <v>73</v>
      </c>
      <c r="E615" s="119">
        <v>19</v>
      </c>
      <c r="F615" s="103">
        <v>8.85</v>
      </c>
      <c r="G615" s="103">
        <v>168.15</v>
      </c>
    </row>
    <row r="616" spans="1:7" x14ac:dyDescent="0.2">
      <c r="A616" s="106" t="s">
        <v>817</v>
      </c>
      <c r="B616" s="114" t="s">
        <v>818</v>
      </c>
      <c r="C616" s="106" t="s">
        <v>13</v>
      </c>
      <c r="D616" s="102" t="s">
        <v>73</v>
      </c>
      <c r="E616" s="119">
        <v>1</v>
      </c>
      <c r="F616" s="103">
        <v>62.22</v>
      </c>
      <c r="G616" s="103">
        <v>62.22</v>
      </c>
    </row>
    <row r="617" spans="1:7" ht="33.75" x14ac:dyDescent="0.2">
      <c r="A617" s="106" t="s">
        <v>819</v>
      </c>
      <c r="B617" s="114" t="s">
        <v>820</v>
      </c>
      <c r="C617" s="106" t="s">
        <v>13</v>
      </c>
      <c r="D617" s="102" t="s">
        <v>73</v>
      </c>
      <c r="E617" s="119">
        <v>1</v>
      </c>
      <c r="F617" s="103">
        <v>1209.04</v>
      </c>
      <c r="G617" s="103">
        <v>1209.04</v>
      </c>
    </row>
    <row r="618" spans="1:7" ht="33.75" x14ac:dyDescent="0.2">
      <c r="A618" s="106" t="s">
        <v>821</v>
      </c>
      <c r="B618" s="114" t="s">
        <v>822</v>
      </c>
      <c r="C618" s="106" t="s">
        <v>13</v>
      </c>
      <c r="D618" s="102" t="s">
        <v>73</v>
      </c>
      <c r="E618" s="119">
        <v>48</v>
      </c>
      <c r="F618" s="103">
        <v>0.96</v>
      </c>
      <c r="G618" s="103">
        <v>46.08</v>
      </c>
    </row>
    <row r="619" spans="1:7" ht="18" x14ac:dyDescent="0.2">
      <c r="A619" s="107"/>
      <c r="B619" s="115"/>
      <c r="C619" s="42"/>
      <c r="D619" s="95"/>
      <c r="E619" s="120"/>
      <c r="F619" s="124" t="s">
        <v>1800</v>
      </c>
      <c r="G619" s="104">
        <v>1993.29</v>
      </c>
    </row>
    <row r="620" spans="1:7" ht="22.5" x14ac:dyDescent="0.2">
      <c r="A620" s="100" t="s">
        <v>1</v>
      </c>
      <c r="B620" s="113" t="s">
        <v>366</v>
      </c>
      <c r="C620" s="101" t="s">
        <v>3</v>
      </c>
      <c r="D620" s="101" t="s">
        <v>542</v>
      </c>
      <c r="E620" s="118" t="s">
        <v>543</v>
      </c>
      <c r="F620" s="123" t="s">
        <v>544</v>
      </c>
      <c r="G620" s="123" t="s">
        <v>545</v>
      </c>
    </row>
    <row r="621" spans="1:7" x14ac:dyDescent="0.2">
      <c r="A621" s="106" t="s">
        <v>614</v>
      </c>
      <c r="B621" s="114" t="s">
        <v>615</v>
      </c>
      <c r="C621" s="106" t="s">
        <v>13</v>
      </c>
      <c r="D621" s="102" t="s">
        <v>14</v>
      </c>
      <c r="E621" s="119">
        <v>2</v>
      </c>
      <c r="F621" s="103">
        <v>18</v>
      </c>
      <c r="G621" s="103">
        <v>36</v>
      </c>
    </row>
    <row r="622" spans="1:7" x14ac:dyDescent="0.2">
      <c r="A622" s="106" t="s">
        <v>587</v>
      </c>
      <c r="B622" s="114" t="s">
        <v>588</v>
      </c>
      <c r="C622" s="106" t="s">
        <v>13</v>
      </c>
      <c r="D622" s="102" t="s">
        <v>14</v>
      </c>
      <c r="E622" s="119">
        <v>2</v>
      </c>
      <c r="F622" s="103">
        <v>10.9</v>
      </c>
      <c r="G622" s="103">
        <v>21.8</v>
      </c>
    </row>
    <row r="623" spans="1:7" ht="18" x14ac:dyDescent="0.2">
      <c r="A623" s="107"/>
      <c r="B623" s="115"/>
      <c r="C623" s="42"/>
      <c r="D623" s="95"/>
      <c r="E623" s="120"/>
      <c r="F623" s="124" t="s">
        <v>1798</v>
      </c>
      <c r="G623" s="104">
        <v>57.8</v>
      </c>
    </row>
    <row r="624" spans="1:7" ht="22.5" x14ac:dyDescent="0.2">
      <c r="A624" s="100" t="s">
        <v>1</v>
      </c>
      <c r="B624" s="113" t="s">
        <v>1681</v>
      </c>
      <c r="C624" s="101" t="s">
        <v>3</v>
      </c>
      <c r="D624" s="101" t="s">
        <v>542</v>
      </c>
      <c r="E624" s="118" t="s">
        <v>543</v>
      </c>
      <c r="F624" s="123" t="s">
        <v>544</v>
      </c>
      <c r="G624" s="123" t="s">
        <v>545</v>
      </c>
    </row>
    <row r="625" spans="1:7" ht="22.5" x14ac:dyDescent="0.2">
      <c r="A625" s="106" t="s">
        <v>823</v>
      </c>
      <c r="B625" s="114" t="s">
        <v>1765</v>
      </c>
      <c r="C625" s="106" t="s">
        <v>22</v>
      </c>
      <c r="D625" s="102" t="s">
        <v>73</v>
      </c>
      <c r="E625" s="119">
        <v>1</v>
      </c>
      <c r="F625" s="103">
        <v>1206.07</v>
      </c>
      <c r="G625" s="103">
        <v>1206.07</v>
      </c>
    </row>
    <row r="626" spans="1:7" ht="18" x14ac:dyDescent="0.2">
      <c r="A626" s="107"/>
      <c r="B626" s="115"/>
      <c r="C626" s="42"/>
      <c r="D626" s="95"/>
      <c r="E626" s="120"/>
      <c r="F626" s="124" t="s">
        <v>1799</v>
      </c>
      <c r="G626" s="104">
        <v>1206.07</v>
      </c>
    </row>
    <row r="627" spans="1:7" x14ac:dyDescent="0.2">
      <c r="A627" s="107"/>
      <c r="B627" s="115"/>
      <c r="C627" s="42"/>
      <c r="D627" s="95"/>
      <c r="E627" s="120"/>
      <c r="F627" s="125" t="s">
        <v>546</v>
      </c>
      <c r="G627" s="105">
        <v>3257.16</v>
      </c>
    </row>
    <row r="628" spans="1:7" ht="22.5" x14ac:dyDescent="0.2">
      <c r="A628" s="98" t="s">
        <v>1807</v>
      </c>
      <c r="B628" s="112" t="s">
        <v>1700</v>
      </c>
      <c r="C628" s="109"/>
      <c r="D628" s="99"/>
      <c r="E628" s="117"/>
      <c r="F628" s="122"/>
      <c r="G628" s="122"/>
    </row>
    <row r="629" spans="1:7" ht="22.5" x14ac:dyDescent="0.2">
      <c r="A629" s="100" t="s">
        <v>1</v>
      </c>
      <c r="B629" s="113" t="s">
        <v>367</v>
      </c>
      <c r="C629" s="101" t="s">
        <v>3</v>
      </c>
      <c r="D629" s="101" t="s">
        <v>542</v>
      </c>
      <c r="E629" s="118" t="s">
        <v>543</v>
      </c>
      <c r="F629" s="123" t="s">
        <v>544</v>
      </c>
      <c r="G629" s="123" t="s">
        <v>545</v>
      </c>
    </row>
    <row r="630" spans="1:7" x14ac:dyDescent="0.2">
      <c r="A630" s="106" t="s">
        <v>824</v>
      </c>
      <c r="B630" s="114" t="s">
        <v>825</v>
      </c>
      <c r="C630" s="106" t="s">
        <v>13</v>
      </c>
      <c r="D630" s="102" t="s">
        <v>65</v>
      </c>
      <c r="E630" s="119">
        <v>56.3</v>
      </c>
      <c r="F630" s="103">
        <v>27.65</v>
      </c>
      <c r="G630" s="103">
        <v>1556.69</v>
      </c>
    </row>
    <row r="631" spans="1:7" x14ac:dyDescent="0.2">
      <c r="A631" s="106" t="s">
        <v>826</v>
      </c>
      <c r="B631" s="114" t="s">
        <v>827</v>
      </c>
      <c r="C631" s="106" t="s">
        <v>13</v>
      </c>
      <c r="D631" s="102" t="s">
        <v>65</v>
      </c>
      <c r="E631" s="119">
        <v>97.5</v>
      </c>
      <c r="F631" s="103">
        <v>38.520000000000003</v>
      </c>
      <c r="G631" s="103">
        <v>3755.7</v>
      </c>
    </row>
    <row r="632" spans="1:7" ht="45" x14ac:dyDescent="0.2">
      <c r="A632" s="106" t="s">
        <v>828</v>
      </c>
      <c r="B632" s="114" t="s">
        <v>829</v>
      </c>
      <c r="C632" s="106" t="s">
        <v>13</v>
      </c>
      <c r="D632" s="102" t="s">
        <v>65</v>
      </c>
      <c r="E632" s="119">
        <v>27</v>
      </c>
      <c r="F632" s="103">
        <v>39.54</v>
      </c>
      <c r="G632" s="103">
        <v>1067.58</v>
      </c>
    </row>
    <row r="633" spans="1:7" ht="33.75" x14ac:dyDescent="0.2">
      <c r="A633" s="106" t="s">
        <v>830</v>
      </c>
      <c r="B633" s="114" t="s">
        <v>1766</v>
      </c>
      <c r="C633" s="106" t="s">
        <v>158</v>
      </c>
      <c r="D633" s="102" t="s">
        <v>73</v>
      </c>
      <c r="E633" s="119" t="s">
        <v>6</v>
      </c>
      <c r="F633" s="103">
        <v>415.9</v>
      </c>
      <c r="G633" s="103">
        <v>415.9</v>
      </c>
    </row>
    <row r="634" spans="1:7" x14ac:dyDescent="0.2">
      <c r="A634" s="106" t="s">
        <v>831</v>
      </c>
      <c r="B634" s="114" t="s">
        <v>832</v>
      </c>
      <c r="C634" s="106" t="s">
        <v>22</v>
      </c>
      <c r="D634" s="102" t="s">
        <v>73</v>
      </c>
      <c r="E634" s="119">
        <v>31</v>
      </c>
      <c r="F634" s="103">
        <v>34.17</v>
      </c>
      <c r="G634" s="103">
        <v>1059.27</v>
      </c>
    </row>
    <row r="635" spans="1:7" ht="22.5" x14ac:dyDescent="0.2">
      <c r="A635" s="106" t="s">
        <v>833</v>
      </c>
      <c r="B635" s="114" t="s">
        <v>1767</v>
      </c>
      <c r="C635" s="106" t="s">
        <v>22</v>
      </c>
      <c r="D635" s="102" t="s">
        <v>73</v>
      </c>
      <c r="E635" s="119">
        <v>1</v>
      </c>
      <c r="F635" s="103">
        <v>15.32</v>
      </c>
      <c r="G635" s="103">
        <v>15.32</v>
      </c>
    </row>
    <row r="636" spans="1:7" ht="18" x14ac:dyDescent="0.2">
      <c r="A636" s="107"/>
      <c r="B636" s="115"/>
      <c r="C636" s="42"/>
      <c r="D636" s="95"/>
      <c r="E636" s="120"/>
      <c r="F636" s="124" t="s">
        <v>1800</v>
      </c>
      <c r="G636" s="104">
        <v>7870.46</v>
      </c>
    </row>
    <row r="637" spans="1:7" ht="22.5" x14ac:dyDescent="0.2">
      <c r="A637" s="100" t="s">
        <v>1</v>
      </c>
      <c r="B637" s="113" t="s">
        <v>366</v>
      </c>
      <c r="C637" s="101" t="s">
        <v>3</v>
      </c>
      <c r="D637" s="101" t="s">
        <v>542</v>
      </c>
      <c r="E637" s="118" t="s">
        <v>543</v>
      </c>
      <c r="F637" s="123" t="s">
        <v>544</v>
      </c>
      <c r="G637" s="123" t="s">
        <v>545</v>
      </c>
    </row>
    <row r="638" spans="1:7" x14ac:dyDescent="0.2">
      <c r="A638" s="106" t="s">
        <v>614</v>
      </c>
      <c r="B638" s="114" t="s">
        <v>615</v>
      </c>
      <c r="C638" s="106" t="s">
        <v>13</v>
      </c>
      <c r="D638" s="102" t="s">
        <v>14</v>
      </c>
      <c r="E638" s="119">
        <v>6.5</v>
      </c>
      <c r="F638" s="103">
        <v>18</v>
      </c>
      <c r="G638" s="103">
        <v>117</v>
      </c>
    </row>
    <row r="639" spans="1:7" x14ac:dyDescent="0.2">
      <c r="A639" s="106" t="s">
        <v>587</v>
      </c>
      <c r="B639" s="114" t="s">
        <v>588</v>
      </c>
      <c r="C639" s="106" t="s">
        <v>13</v>
      </c>
      <c r="D639" s="102" t="s">
        <v>14</v>
      </c>
      <c r="E639" s="119">
        <v>4.5</v>
      </c>
      <c r="F639" s="103">
        <v>10.9</v>
      </c>
      <c r="G639" s="103">
        <v>49.05</v>
      </c>
    </row>
    <row r="640" spans="1:7" ht="18" x14ac:dyDescent="0.2">
      <c r="A640" s="107"/>
      <c r="B640" s="115"/>
      <c r="C640" s="42"/>
      <c r="D640" s="95"/>
      <c r="E640" s="120"/>
      <c r="F640" s="124" t="s">
        <v>1798</v>
      </c>
      <c r="G640" s="104">
        <v>166.05</v>
      </c>
    </row>
    <row r="641" spans="1:7" ht="22.5" x14ac:dyDescent="0.2">
      <c r="A641" s="100" t="s">
        <v>1</v>
      </c>
      <c r="B641" s="113" t="s">
        <v>1681</v>
      </c>
      <c r="C641" s="101" t="s">
        <v>3</v>
      </c>
      <c r="D641" s="101" t="s">
        <v>542</v>
      </c>
      <c r="E641" s="118" t="s">
        <v>543</v>
      </c>
      <c r="F641" s="123" t="s">
        <v>544</v>
      </c>
      <c r="G641" s="123" t="s">
        <v>545</v>
      </c>
    </row>
    <row r="642" spans="1:7" ht="22.5" x14ac:dyDescent="0.2">
      <c r="A642" s="106" t="s">
        <v>834</v>
      </c>
      <c r="B642" s="114" t="s">
        <v>835</v>
      </c>
      <c r="C642" s="106" t="s">
        <v>13</v>
      </c>
      <c r="D642" s="102" t="s">
        <v>73</v>
      </c>
      <c r="E642" s="119">
        <v>3</v>
      </c>
      <c r="F642" s="103">
        <v>42.62</v>
      </c>
      <c r="G642" s="103">
        <v>127.86</v>
      </c>
    </row>
    <row r="643" spans="1:7" x14ac:dyDescent="0.2">
      <c r="A643" s="106" t="s">
        <v>836</v>
      </c>
      <c r="B643" s="114" t="s">
        <v>837</v>
      </c>
      <c r="C643" s="106" t="s">
        <v>22</v>
      </c>
      <c r="D643" s="102" t="s">
        <v>73</v>
      </c>
      <c r="E643" s="119">
        <v>5</v>
      </c>
      <c r="F643" s="103">
        <v>34.549999999999997</v>
      </c>
      <c r="G643" s="103">
        <v>172.75</v>
      </c>
    </row>
    <row r="644" spans="1:7" ht="18" x14ac:dyDescent="0.2">
      <c r="A644" s="107"/>
      <c r="B644" s="115"/>
      <c r="C644" s="42"/>
      <c r="D644" s="95"/>
      <c r="E644" s="120"/>
      <c r="F644" s="124" t="s">
        <v>1799</v>
      </c>
      <c r="G644" s="104">
        <v>300.61</v>
      </c>
    </row>
    <row r="645" spans="1:7" x14ac:dyDescent="0.2">
      <c r="A645" s="107"/>
      <c r="B645" s="115"/>
      <c r="C645" s="42"/>
      <c r="D645" s="95"/>
      <c r="E645" s="120"/>
      <c r="F645" s="125" t="s">
        <v>546</v>
      </c>
      <c r="G645" s="105">
        <v>8337.1200000000008</v>
      </c>
    </row>
    <row r="646" spans="1:7" ht="45" x14ac:dyDescent="0.2">
      <c r="A646" s="98" t="s">
        <v>1807</v>
      </c>
      <c r="B646" s="112" t="s">
        <v>496</v>
      </c>
      <c r="C646" s="109"/>
      <c r="D646" s="99"/>
      <c r="E646" s="117"/>
      <c r="F646" s="122"/>
      <c r="G646" s="122"/>
    </row>
    <row r="647" spans="1:7" ht="22.5" x14ac:dyDescent="0.2">
      <c r="A647" s="100" t="s">
        <v>1</v>
      </c>
      <c r="B647" s="113" t="s">
        <v>367</v>
      </c>
      <c r="C647" s="101" t="s">
        <v>3</v>
      </c>
      <c r="D647" s="101" t="s">
        <v>542</v>
      </c>
      <c r="E647" s="118" t="s">
        <v>543</v>
      </c>
      <c r="F647" s="123" t="s">
        <v>544</v>
      </c>
      <c r="G647" s="123" t="s">
        <v>545</v>
      </c>
    </row>
    <row r="648" spans="1:7" ht="22.5" x14ac:dyDescent="0.2">
      <c r="A648" s="106" t="s">
        <v>838</v>
      </c>
      <c r="B648" s="114" t="s">
        <v>839</v>
      </c>
      <c r="C648" s="106" t="s">
        <v>13</v>
      </c>
      <c r="D648" s="102" t="s">
        <v>73</v>
      </c>
      <c r="E648" s="119">
        <v>1</v>
      </c>
      <c r="F648" s="103">
        <v>10.199999999999999</v>
      </c>
      <c r="G648" s="103">
        <v>10.199999999999999</v>
      </c>
    </row>
    <row r="649" spans="1:7" ht="22.5" x14ac:dyDescent="0.2">
      <c r="A649" s="106" t="s">
        <v>840</v>
      </c>
      <c r="B649" s="114" t="s">
        <v>841</v>
      </c>
      <c r="C649" s="106" t="s">
        <v>13</v>
      </c>
      <c r="D649" s="102" t="s">
        <v>73</v>
      </c>
      <c r="E649" s="119">
        <v>1</v>
      </c>
      <c r="F649" s="103">
        <v>497.64</v>
      </c>
      <c r="G649" s="103">
        <v>497.64</v>
      </c>
    </row>
    <row r="650" spans="1:7" ht="33.75" x14ac:dyDescent="0.2">
      <c r="A650" s="106" t="s">
        <v>842</v>
      </c>
      <c r="B650" s="114" t="s">
        <v>843</v>
      </c>
      <c r="C650" s="106" t="s">
        <v>13</v>
      </c>
      <c r="D650" s="102" t="s">
        <v>73</v>
      </c>
      <c r="E650" s="119">
        <v>2</v>
      </c>
      <c r="F650" s="103">
        <v>19.43</v>
      </c>
      <c r="G650" s="103">
        <v>38.86</v>
      </c>
    </row>
    <row r="651" spans="1:7" x14ac:dyDescent="0.2">
      <c r="A651" s="106" t="s">
        <v>844</v>
      </c>
      <c r="B651" s="114" t="s">
        <v>845</v>
      </c>
      <c r="C651" s="106" t="s">
        <v>13</v>
      </c>
      <c r="D651" s="102" t="s">
        <v>595</v>
      </c>
      <c r="E651" s="119">
        <v>8.8099999999999998E-2</v>
      </c>
      <c r="F651" s="103">
        <v>110.37</v>
      </c>
      <c r="G651" s="103">
        <v>9.7200000000000006</v>
      </c>
    </row>
    <row r="652" spans="1:7" ht="18" x14ac:dyDescent="0.2">
      <c r="A652" s="107"/>
      <c r="B652" s="115"/>
      <c r="C652" s="42"/>
      <c r="D652" s="95"/>
      <c r="E652" s="120"/>
      <c r="F652" s="124" t="s">
        <v>1800</v>
      </c>
      <c r="G652" s="104">
        <v>556.41999999999996</v>
      </c>
    </row>
    <row r="653" spans="1:7" ht="22.5" x14ac:dyDescent="0.2">
      <c r="A653" s="100" t="s">
        <v>1</v>
      </c>
      <c r="B653" s="113" t="s">
        <v>366</v>
      </c>
      <c r="C653" s="101" t="s">
        <v>3</v>
      </c>
      <c r="D653" s="101" t="s">
        <v>542</v>
      </c>
      <c r="E653" s="118" t="s">
        <v>543</v>
      </c>
      <c r="F653" s="123" t="s">
        <v>544</v>
      </c>
      <c r="G653" s="123" t="s">
        <v>545</v>
      </c>
    </row>
    <row r="654" spans="1:7" x14ac:dyDescent="0.2">
      <c r="A654" s="106" t="s">
        <v>601</v>
      </c>
      <c r="B654" s="114" t="s">
        <v>602</v>
      </c>
      <c r="C654" s="106" t="s">
        <v>13</v>
      </c>
      <c r="D654" s="102" t="s">
        <v>14</v>
      </c>
      <c r="E654" s="119">
        <v>1.1539999999999999</v>
      </c>
      <c r="F654" s="103">
        <v>14.77</v>
      </c>
      <c r="G654" s="103">
        <v>17.04</v>
      </c>
    </row>
    <row r="655" spans="1:7" x14ac:dyDescent="0.2">
      <c r="A655" s="106" t="s">
        <v>587</v>
      </c>
      <c r="B655" s="114" t="s">
        <v>588</v>
      </c>
      <c r="C655" s="106" t="s">
        <v>13</v>
      </c>
      <c r="D655" s="102" t="s">
        <v>14</v>
      </c>
      <c r="E655" s="119">
        <v>0.55649999999999999</v>
      </c>
      <c r="F655" s="103">
        <v>10.9</v>
      </c>
      <c r="G655" s="103">
        <v>6.06</v>
      </c>
    </row>
    <row r="656" spans="1:7" ht="18" x14ac:dyDescent="0.2">
      <c r="A656" s="107"/>
      <c r="B656" s="115"/>
      <c r="C656" s="42"/>
      <c r="D656" s="95"/>
      <c r="E656" s="120"/>
      <c r="F656" s="124" t="s">
        <v>1798</v>
      </c>
      <c r="G656" s="104">
        <v>23.1</v>
      </c>
    </row>
    <row r="657" spans="1:7" x14ac:dyDescent="0.2">
      <c r="A657" s="107"/>
      <c r="B657" s="115"/>
      <c r="C657" s="42"/>
      <c r="D657" s="95"/>
      <c r="E657" s="120"/>
      <c r="F657" s="125" t="s">
        <v>546</v>
      </c>
      <c r="G657" s="105">
        <v>579.52</v>
      </c>
    </row>
    <row r="658" spans="1:7" ht="33.75" x14ac:dyDescent="0.2">
      <c r="A658" s="98" t="s">
        <v>1807</v>
      </c>
      <c r="B658" s="112" t="s">
        <v>497</v>
      </c>
      <c r="C658" s="109"/>
      <c r="D658" s="99"/>
      <c r="E658" s="117"/>
      <c r="F658" s="122"/>
      <c r="G658" s="122"/>
    </row>
    <row r="659" spans="1:7" ht="22.5" x14ac:dyDescent="0.2">
      <c r="A659" s="100" t="s">
        <v>1</v>
      </c>
      <c r="B659" s="113" t="s">
        <v>367</v>
      </c>
      <c r="C659" s="101" t="s">
        <v>3</v>
      </c>
      <c r="D659" s="101" t="s">
        <v>542</v>
      </c>
      <c r="E659" s="118" t="s">
        <v>543</v>
      </c>
      <c r="F659" s="123" t="s">
        <v>544</v>
      </c>
      <c r="G659" s="123" t="s">
        <v>545</v>
      </c>
    </row>
    <row r="660" spans="1:7" ht="22.5" x14ac:dyDescent="0.2">
      <c r="A660" s="106" t="s">
        <v>838</v>
      </c>
      <c r="B660" s="114" t="s">
        <v>839</v>
      </c>
      <c r="C660" s="106" t="s">
        <v>13</v>
      </c>
      <c r="D660" s="102" t="s">
        <v>73</v>
      </c>
      <c r="E660" s="119">
        <v>1</v>
      </c>
      <c r="F660" s="103">
        <v>10.199999999999999</v>
      </c>
      <c r="G660" s="103">
        <v>10.199999999999999</v>
      </c>
    </row>
    <row r="661" spans="1:7" ht="22.5" x14ac:dyDescent="0.2">
      <c r="A661" s="106" t="s">
        <v>846</v>
      </c>
      <c r="B661" s="114" t="s">
        <v>847</v>
      </c>
      <c r="C661" s="106" t="s">
        <v>13</v>
      </c>
      <c r="D661" s="102" t="s">
        <v>73</v>
      </c>
      <c r="E661" s="119">
        <v>1</v>
      </c>
      <c r="F661" s="103">
        <v>158.18</v>
      </c>
      <c r="G661" s="103">
        <v>158.18</v>
      </c>
    </row>
    <row r="662" spans="1:7" ht="33.75" x14ac:dyDescent="0.2">
      <c r="A662" s="106" t="s">
        <v>842</v>
      </c>
      <c r="B662" s="114" t="s">
        <v>843</v>
      </c>
      <c r="C662" s="106" t="s">
        <v>13</v>
      </c>
      <c r="D662" s="102" t="s">
        <v>73</v>
      </c>
      <c r="E662" s="119">
        <v>2</v>
      </c>
      <c r="F662" s="103">
        <v>19.43</v>
      </c>
      <c r="G662" s="103">
        <v>38.86</v>
      </c>
    </row>
    <row r="663" spans="1:7" x14ac:dyDescent="0.2">
      <c r="A663" s="106" t="s">
        <v>844</v>
      </c>
      <c r="B663" s="114" t="s">
        <v>845</v>
      </c>
      <c r="C663" s="106" t="s">
        <v>13</v>
      </c>
      <c r="D663" s="102" t="s">
        <v>595</v>
      </c>
      <c r="E663" s="119">
        <v>8.8099999999999998E-2</v>
      </c>
      <c r="F663" s="103">
        <v>110.37</v>
      </c>
      <c r="G663" s="103">
        <v>9.7200000000000006</v>
      </c>
    </row>
    <row r="664" spans="1:7" ht="18" x14ac:dyDescent="0.2">
      <c r="A664" s="107"/>
      <c r="B664" s="115"/>
      <c r="C664" s="42"/>
      <c r="D664" s="95"/>
      <c r="E664" s="120"/>
      <c r="F664" s="124" t="s">
        <v>1800</v>
      </c>
      <c r="G664" s="104">
        <v>216.96</v>
      </c>
    </row>
    <row r="665" spans="1:7" ht="22.5" x14ac:dyDescent="0.2">
      <c r="A665" s="100" t="s">
        <v>1</v>
      </c>
      <c r="B665" s="113" t="s">
        <v>366</v>
      </c>
      <c r="C665" s="101" t="s">
        <v>3</v>
      </c>
      <c r="D665" s="101" t="s">
        <v>542</v>
      </c>
      <c r="E665" s="118" t="s">
        <v>543</v>
      </c>
      <c r="F665" s="123" t="s">
        <v>544</v>
      </c>
      <c r="G665" s="123" t="s">
        <v>545</v>
      </c>
    </row>
    <row r="666" spans="1:7" x14ac:dyDescent="0.2">
      <c r="A666" s="106" t="s">
        <v>601</v>
      </c>
      <c r="B666" s="114" t="s">
        <v>602</v>
      </c>
      <c r="C666" s="106" t="s">
        <v>13</v>
      </c>
      <c r="D666" s="102" t="s">
        <v>14</v>
      </c>
      <c r="E666" s="119">
        <v>0.49680000000000002</v>
      </c>
      <c r="F666" s="103">
        <v>14.77</v>
      </c>
      <c r="G666" s="103">
        <v>7.33</v>
      </c>
    </row>
    <row r="667" spans="1:7" x14ac:dyDescent="0.2">
      <c r="A667" s="106" t="s">
        <v>587</v>
      </c>
      <c r="B667" s="114" t="s">
        <v>588</v>
      </c>
      <c r="C667" s="106" t="s">
        <v>13</v>
      </c>
      <c r="D667" s="102" t="s">
        <v>14</v>
      </c>
      <c r="E667" s="119">
        <v>0.34949999999999998</v>
      </c>
      <c r="F667" s="103">
        <v>10.9</v>
      </c>
      <c r="G667" s="103">
        <v>3.8</v>
      </c>
    </row>
    <row r="668" spans="1:7" ht="18" x14ac:dyDescent="0.2">
      <c r="A668" s="107"/>
      <c r="B668" s="115"/>
      <c r="C668" s="42"/>
      <c r="D668" s="95"/>
      <c r="E668" s="120"/>
      <c r="F668" s="124" t="s">
        <v>1798</v>
      </c>
      <c r="G668" s="104">
        <v>11.13</v>
      </c>
    </row>
    <row r="669" spans="1:7" x14ac:dyDescent="0.2">
      <c r="A669" s="107"/>
      <c r="B669" s="115"/>
      <c r="C669" s="42"/>
      <c r="D669" s="95"/>
      <c r="E669" s="120"/>
      <c r="F669" s="125" t="s">
        <v>546</v>
      </c>
      <c r="G669" s="105">
        <v>228.09</v>
      </c>
    </row>
    <row r="670" spans="1:7" ht="67.5" x14ac:dyDescent="0.2">
      <c r="A670" s="98" t="s">
        <v>1807</v>
      </c>
      <c r="B670" s="112" t="s">
        <v>1701</v>
      </c>
      <c r="C670" s="109"/>
      <c r="D670" s="99"/>
      <c r="E670" s="117"/>
      <c r="F670" s="122"/>
      <c r="G670" s="122"/>
    </row>
    <row r="671" spans="1:7" ht="22.5" x14ac:dyDescent="0.2">
      <c r="A671" s="100" t="s">
        <v>1</v>
      </c>
      <c r="B671" s="113" t="s">
        <v>367</v>
      </c>
      <c r="C671" s="101" t="s">
        <v>3</v>
      </c>
      <c r="D671" s="101" t="s">
        <v>542</v>
      </c>
      <c r="E671" s="118" t="s">
        <v>543</v>
      </c>
      <c r="F671" s="123" t="s">
        <v>544</v>
      </c>
      <c r="G671" s="123" t="s">
        <v>545</v>
      </c>
    </row>
    <row r="672" spans="1:7" x14ac:dyDescent="0.2">
      <c r="A672" s="106" t="s">
        <v>848</v>
      </c>
      <c r="B672" s="114" t="s">
        <v>849</v>
      </c>
      <c r="C672" s="106" t="s">
        <v>13</v>
      </c>
      <c r="D672" s="102" t="s">
        <v>73</v>
      </c>
      <c r="E672" s="119">
        <v>1</v>
      </c>
      <c r="F672" s="103">
        <v>20.309999999999999</v>
      </c>
      <c r="G672" s="103">
        <v>20.309999999999999</v>
      </c>
    </row>
    <row r="673" spans="1:7" ht="22.5" x14ac:dyDescent="0.2">
      <c r="A673" s="106" t="s">
        <v>850</v>
      </c>
      <c r="B673" s="114" t="s">
        <v>851</v>
      </c>
      <c r="C673" s="106" t="s">
        <v>13</v>
      </c>
      <c r="D673" s="102" t="s">
        <v>73</v>
      </c>
      <c r="E673" s="119">
        <v>1</v>
      </c>
      <c r="F673" s="103">
        <v>88.61</v>
      </c>
      <c r="G673" s="103">
        <v>88.61</v>
      </c>
    </row>
    <row r="674" spans="1:7" ht="22.5" x14ac:dyDescent="0.2">
      <c r="A674" s="106" t="s">
        <v>852</v>
      </c>
      <c r="B674" s="114" t="s">
        <v>853</v>
      </c>
      <c r="C674" s="106" t="s">
        <v>22</v>
      </c>
      <c r="D674" s="102" t="s">
        <v>73</v>
      </c>
      <c r="E674" s="119">
        <v>1</v>
      </c>
      <c r="F674" s="103">
        <v>132.65</v>
      </c>
      <c r="G674" s="103">
        <v>132.65</v>
      </c>
    </row>
    <row r="675" spans="1:7" ht="22.5" x14ac:dyDescent="0.2">
      <c r="A675" s="106" t="s">
        <v>854</v>
      </c>
      <c r="B675" s="114" t="s">
        <v>855</v>
      </c>
      <c r="C675" s="106" t="s">
        <v>13</v>
      </c>
      <c r="D675" s="102" t="s">
        <v>73</v>
      </c>
      <c r="E675" s="119">
        <v>1</v>
      </c>
      <c r="F675" s="103">
        <v>22.15</v>
      </c>
      <c r="G675" s="103">
        <v>22.15</v>
      </c>
    </row>
    <row r="676" spans="1:7" ht="18" x14ac:dyDescent="0.2">
      <c r="A676" s="107"/>
      <c r="B676" s="115"/>
      <c r="C676" s="42"/>
      <c r="D676" s="95"/>
      <c r="E676" s="120"/>
      <c r="F676" s="124" t="s">
        <v>1800</v>
      </c>
      <c r="G676" s="104">
        <v>263.72000000000003</v>
      </c>
    </row>
    <row r="677" spans="1:7" ht="22.5" x14ac:dyDescent="0.2">
      <c r="A677" s="100" t="s">
        <v>1</v>
      </c>
      <c r="B677" s="113" t="s">
        <v>366</v>
      </c>
      <c r="C677" s="101" t="s">
        <v>3</v>
      </c>
      <c r="D677" s="101" t="s">
        <v>542</v>
      </c>
      <c r="E677" s="118" t="s">
        <v>543</v>
      </c>
      <c r="F677" s="123" t="s">
        <v>544</v>
      </c>
      <c r="G677" s="123" t="s">
        <v>545</v>
      </c>
    </row>
    <row r="678" spans="1:7" x14ac:dyDescent="0.2">
      <c r="A678" s="106" t="s">
        <v>601</v>
      </c>
      <c r="B678" s="114" t="s">
        <v>602</v>
      </c>
      <c r="C678" s="106" t="s">
        <v>13</v>
      </c>
      <c r="D678" s="102" t="s">
        <v>14</v>
      </c>
      <c r="E678" s="119">
        <v>1</v>
      </c>
      <c r="F678" s="103">
        <v>14.77</v>
      </c>
      <c r="G678" s="103">
        <v>14.77</v>
      </c>
    </row>
    <row r="679" spans="1:7" ht="18" x14ac:dyDescent="0.2">
      <c r="A679" s="107"/>
      <c r="B679" s="115"/>
      <c r="C679" s="42"/>
      <c r="D679" s="95"/>
      <c r="E679" s="120"/>
      <c r="F679" s="124" t="s">
        <v>1798</v>
      </c>
      <c r="G679" s="104">
        <v>14.77</v>
      </c>
    </row>
    <row r="680" spans="1:7" ht="22.5" x14ac:dyDescent="0.2">
      <c r="A680" s="100" t="s">
        <v>1</v>
      </c>
      <c r="B680" s="113" t="s">
        <v>1681</v>
      </c>
      <c r="C680" s="101" t="s">
        <v>3</v>
      </c>
      <c r="D680" s="101" t="s">
        <v>542</v>
      </c>
      <c r="E680" s="118" t="s">
        <v>543</v>
      </c>
      <c r="F680" s="123" t="s">
        <v>544</v>
      </c>
      <c r="G680" s="123" t="s">
        <v>545</v>
      </c>
    </row>
    <row r="681" spans="1:7" ht="22.5" x14ac:dyDescent="0.2">
      <c r="A681" s="106" t="s">
        <v>856</v>
      </c>
      <c r="B681" s="114" t="s">
        <v>857</v>
      </c>
      <c r="C681" s="106" t="s">
        <v>564</v>
      </c>
      <c r="D681" s="102" t="s">
        <v>73</v>
      </c>
      <c r="E681" s="119">
        <v>1</v>
      </c>
      <c r="F681" s="103">
        <v>246.63</v>
      </c>
      <c r="G681" s="103">
        <v>246.63</v>
      </c>
    </row>
    <row r="682" spans="1:7" ht="18" x14ac:dyDescent="0.2">
      <c r="A682" s="107"/>
      <c r="B682" s="115"/>
      <c r="C682" s="42"/>
      <c r="D682" s="95"/>
      <c r="E682" s="120"/>
      <c r="F682" s="124" t="s">
        <v>1799</v>
      </c>
      <c r="G682" s="104">
        <v>246.63</v>
      </c>
    </row>
    <row r="683" spans="1:7" x14ac:dyDescent="0.2">
      <c r="A683" s="107"/>
      <c r="B683" s="115"/>
      <c r="C683" s="42"/>
      <c r="D683" s="95"/>
      <c r="E683" s="120"/>
      <c r="F683" s="125" t="s">
        <v>546</v>
      </c>
      <c r="G683" s="105">
        <v>525.12</v>
      </c>
    </row>
    <row r="684" spans="1:7" ht="22.5" x14ac:dyDescent="0.2">
      <c r="A684" s="98" t="s">
        <v>1807</v>
      </c>
      <c r="B684" s="112" t="s">
        <v>499</v>
      </c>
      <c r="C684" s="109"/>
      <c r="D684" s="99"/>
      <c r="E684" s="117"/>
      <c r="F684" s="122"/>
      <c r="G684" s="122"/>
    </row>
    <row r="685" spans="1:7" ht="22.5" x14ac:dyDescent="0.2">
      <c r="A685" s="100" t="s">
        <v>1</v>
      </c>
      <c r="B685" s="113" t="s">
        <v>367</v>
      </c>
      <c r="C685" s="101" t="s">
        <v>3</v>
      </c>
      <c r="D685" s="101" t="s">
        <v>542</v>
      </c>
      <c r="E685" s="118" t="s">
        <v>543</v>
      </c>
      <c r="F685" s="123" t="s">
        <v>544</v>
      </c>
      <c r="G685" s="123" t="s">
        <v>545</v>
      </c>
    </row>
    <row r="686" spans="1:7" x14ac:dyDescent="0.2">
      <c r="A686" s="106" t="s">
        <v>858</v>
      </c>
      <c r="B686" s="114" t="s">
        <v>859</v>
      </c>
      <c r="C686" s="106" t="s">
        <v>13</v>
      </c>
      <c r="D686" s="102" t="s">
        <v>595</v>
      </c>
      <c r="E686" s="119">
        <v>1.2150000000000001</v>
      </c>
      <c r="F686" s="103">
        <v>2.73</v>
      </c>
      <c r="G686" s="103">
        <v>3.31</v>
      </c>
    </row>
    <row r="687" spans="1:7" x14ac:dyDescent="0.2">
      <c r="A687" s="106" t="s">
        <v>860</v>
      </c>
      <c r="B687" s="114" t="s">
        <v>861</v>
      </c>
      <c r="C687" s="106" t="s">
        <v>13</v>
      </c>
      <c r="D687" s="102" t="s">
        <v>595</v>
      </c>
      <c r="E687" s="119">
        <v>0.24</v>
      </c>
      <c r="F687" s="103">
        <v>0.85</v>
      </c>
      <c r="G687" s="103">
        <v>0.2</v>
      </c>
    </row>
    <row r="688" spans="1:7" ht="22.5" x14ac:dyDescent="0.2">
      <c r="A688" s="106" t="s">
        <v>862</v>
      </c>
      <c r="B688" s="114" t="s">
        <v>863</v>
      </c>
      <c r="C688" s="106" t="s">
        <v>13</v>
      </c>
      <c r="D688" s="102" t="s">
        <v>51</v>
      </c>
      <c r="E688" s="119">
        <v>0.25</v>
      </c>
      <c r="F688" s="103">
        <v>402.06</v>
      </c>
      <c r="G688" s="103">
        <v>100.51</v>
      </c>
    </row>
    <row r="689" spans="1:7" ht="18" x14ac:dyDescent="0.2">
      <c r="A689" s="107"/>
      <c r="B689" s="115"/>
      <c r="C689" s="42"/>
      <c r="D689" s="95"/>
      <c r="E689" s="120"/>
      <c r="F689" s="124" t="s">
        <v>1800</v>
      </c>
      <c r="G689" s="104">
        <v>104.02</v>
      </c>
    </row>
    <row r="690" spans="1:7" ht="22.5" x14ac:dyDescent="0.2">
      <c r="A690" s="100" t="s">
        <v>1</v>
      </c>
      <c r="B690" s="113" t="s">
        <v>366</v>
      </c>
      <c r="C690" s="101" t="s">
        <v>3</v>
      </c>
      <c r="D690" s="101" t="s">
        <v>542</v>
      </c>
      <c r="E690" s="118" t="s">
        <v>543</v>
      </c>
      <c r="F690" s="123" t="s">
        <v>544</v>
      </c>
      <c r="G690" s="123" t="s">
        <v>545</v>
      </c>
    </row>
    <row r="691" spans="1:7" x14ac:dyDescent="0.2">
      <c r="A691" s="106" t="s">
        <v>599</v>
      </c>
      <c r="B691" s="114" t="s">
        <v>600</v>
      </c>
      <c r="C691" s="106" t="s">
        <v>13</v>
      </c>
      <c r="D691" s="102" t="s">
        <v>14</v>
      </c>
      <c r="E691" s="119">
        <v>0.437</v>
      </c>
      <c r="F691" s="103">
        <v>14.77</v>
      </c>
      <c r="G691" s="103">
        <v>6.45</v>
      </c>
    </row>
    <row r="692" spans="1:7" x14ac:dyDescent="0.2">
      <c r="A692" s="106" t="s">
        <v>587</v>
      </c>
      <c r="B692" s="114" t="s">
        <v>588</v>
      </c>
      <c r="C692" s="106" t="s">
        <v>13</v>
      </c>
      <c r="D692" s="102" t="s">
        <v>14</v>
      </c>
      <c r="E692" s="119">
        <v>0.218</v>
      </c>
      <c r="F692" s="103">
        <v>10.9</v>
      </c>
      <c r="G692" s="103">
        <v>2.37</v>
      </c>
    </row>
    <row r="693" spans="1:7" ht="18" x14ac:dyDescent="0.2">
      <c r="A693" s="107"/>
      <c r="B693" s="115"/>
      <c r="C693" s="42"/>
      <c r="D693" s="95"/>
      <c r="E693" s="120"/>
      <c r="F693" s="124" t="s">
        <v>1798</v>
      </c>
      <c r="G693" s="104">
        <v>8.82</v>
      </c>
    </row>
    <row r="694" spans="1:7" x14ac:dyDescent="0.2">
      <c r="A694" s="107"/>
      <c r="B694" s="115"/>
      <c r="C694" s="42"/>
      <c r="D694" s="95"/>
      <c r="E694" s="120"/>
      <c r="F694" s="125" t="s">
        <v>546</v>
      </c>
      <c r="G694" s="105">
        <v>112.84</v>
      </c>
    </row>
    <row r="695" spans="1:7" ht="45" x14ac:dyDescent="0.2">
      <c r="A695" s="98" t="s">
        <v>1807</v>
      </c>
      <c r="B695" s="112" t="s">
        <v>501</v>
      </c>
      <c r="C695" s="109"/>
      <c r="D695" s="99"/>
      <c r="E695" s="117"/>
      <c r="F695" s="122"/>
      <c r="G695" s="122"/>
    </row>
    <row r="696" spans="1:7" ht="22.5" x14ac:dyDescent="0.2">
      <c r="A696" s="100" t="s">
        <v>1</v>
      </c>
      <c r="B696" s="113" t="s">
        <v>367</v>
      </c>
      <c r="C696" s="101" t="s">
        <v>3</v>
      </c>
      <c r="D696" s="101" t="s">
        <v>542</v>
      </c>
      <c r="E696" s="118" t="s">
        <v>543</v>
      </c>
      <c r="F696" s="123" t="s">
        <v>544</v>
      </c>
      <c r="G696" s="123" t="s">
        <v>545</v>
      </c>
    </row>
    <row r="697" spans="1:7" x14ac:dyDescent="0.2">
      <c r="A697" s="106" t="s">
        <v>864</v>
      </c>
      <c r="B697" s="114" t="s">
        <v>865</v>
      </c>
      <c r="C697" s="106" t="s">
        <v>13</v>
      </c>
      <c r="D697" s="102" t="s">
        <v>595</v>
      </c>
      <c r="E697" s="119">
        <v>6.6699999999999995E-2</v>
      </c>
      <c r="F697" s="103">
        <v>33.659999999999997</v>
      </c>
      <c r="G697" s="103">
        <v>2.2400000000000002</v>
      </c>
    </row>
    <row r="698" spans="1:7" ht="22.5" x14ac:dyDescent="0.2">
      <c r="A698" s="106" t="s">
        <v>866</v>
      </c>
      <c r="B698" s="114" t="s">
        <v>867</v>
      </c>
      <c r="C698" s="106" t="s">
        <v>13</v>
      </c>
      <c r="D698" s="102" t="s">
        <v>628</v>
      </c>
      <c r="E698" s="119">
        <v>1.1999999999999999E-3</v>
      </c>
      <c r="F698" s="103">
        <v>6.18</v>
      </c>
      <c r="G698" s="103">
        <v>0</v>
      </c>
    </row>
    <row r="699" spans="1:7" ht="22.5" x14ac:dyDescent="0.2">
      <c r="A699" s="106" t="s">
        <v>868</v>
      </c>
      <c r="B699" s="114" t="s">
        <v>869</v>
      </c>
      <c r="C699" s="106" t="s">
        <v>13</v>
      </c>
      <c r="D699" s="102" t="s">
        <v>780</v>
      </c>
      <c r="E699" s="119">
        <v>2.5000000000000001E-3</v>
      </c>
      <c r="F699" s="103">
        <v>0</v>
      </c>
      <c r="G699" s="103">
        <v>0</v>
      </c>
    </row>
    <row r="700" spans="1:7" ht="22.5" x14ac:dyDescent="0.2">
      <c r="A700" s="106" t="s">
        <v>870</v>
      </c>
      <c r="B700" s="114" t="s">
        <v>871</v>
      </c>
      <c r="C700" s="106" t="s">
        <v>13</v>
      </c>
      <c r="D700" s="102" t="s">
        <v>595</v>
      </c>
      <c r="E700" s="119">
        <v>1.7391000000000001</v>
      </c>
      <c r="F700" s="103">
        <v>0</v>
      </c>
      <c r="G700" s="103">
        <v>0</v>
      </c>
    </row>
    <row r="701" spans="1:7" x14ac:dyDescent="0.2">
      <c r="A701" s="106" t="s">
        <v>872</v>
      </c>
      <c r="B701" s="114" t="s">
        <v>873</v>
      </c>
      <c r="C701" s="106" t="s">
        <v>13</v>
      </c>
      <c r="D701" s="102" t="s">
        <v>595</v>
      </c>
      <c r="E701" s="119">
        <v>2.4E-2</v>
      </c>
      <c r="F701" s="103">
        <v>19.02</v>
      </c>
      <c r="G701" s="103">
        <v>0.45</v>
      </c>
    </row>
    <row r="702" spans="1:7" ht="22.5" x14ac:dyDescent="0.2">
      <c r="A702" s="106" t="s">
        <v>874</v>
      </c>
      <c r="B702" s="114" t="s">
        <v>875</v>
      </c>
      <c r="C702" s="106" t="s">
        <v>13</v>
      </c>
      <c r="D702" s="102" t="s">
        <v>65</v>
      </c>
      <c r="E702" s="119">
        <v>0.45</v>
      </c>
      <c r="F702" s="103">
        <v>1.19</v>
      </c>
      <c r="G702" s="103">
        <v>0.53</v>
      </c>
    </row>
    <row r="703" spans="1:7" ht="33.75" x14ac:dyDescent="0.2">
      <c r="A703" s="106" t="s">
        <v>876</v>
      </c>
      <c r="B703" s="114" t="s">
        <v>877</v>
      </c>
      <c r="C703" s="106" t="s">
        <v>13</v>
      </c>
      <c r="D703" s="102" t="s">
        <v>628</v>
      </c>
      <c r="E703" s="119">
        <v>0.1636</v>
      </c>
      <c r="F703" s="103">
        <v>24.73</v>
      </c>
      <c r="G703" s="103">
        <v>4.04</v>
      </c>
    </row>
    <row r="704" spans="1:7" ht="33.75" x14ac:dyDescent="0.2">
      <c r="A704" s="106" t="s">
        <v>878</v>
      </c>
      <c r="B704" s="114" t="s">
        <v>879</v>
      </c>
      <c r="C704" s="106" t="s">
        <v>13</v>
      </c>
      <c r="D704" s="102" t="s">
        <v>51</v>
      </c>
      <c r="E704" s="119">
        <v>1.0815999999999999</v>
      </c>
      <c r="F704" s="103">
        <v>27.11</v>
      </c>
      <c r="G704" s="103">
        <v>29.32</v>
      </c>
    </row>
    <row r="705" spans="1:7" ht="18" x14ac:dyDescent="0.2">
      <c r="A705" s="107"/>
      <c r="B705" s="115"/>
      <c r="C705" s="42"/>
      <c r="D705" s="95"/>
      <c r="E705" s="120"/>
      <c r="F705" s="124" t="s">
        <v>1800</v>
      </c>
      <c r="G705" s="104">
        <v>36.58</v>
      </c>
    </row>
    <row r="706" spans="1:7" ht="22.5" x14ac:dyDescent="0.2">
      <c r="A706" s="100" t="s">
        <v>1</v>
      </c>
      <c r="B706" s="113" t="s">
        <v>366</v>
      </c>
      <c r="C706" s="101" t="s">
        <v>3</v>
      </c>
      <c r="D706" s="101" t="s">
        <v>542</v>
      </c>
      <c r="E706" s="118" t="s">
        <v>543</v>
      </c>
      <c r="F706" s="123" t="s">
        <v>544</v>
      </c>
      <c r="G706" s="123" t="s">
        <v>545</v>
      </c>
    </row>
    <row r="707" spans="1:7" x14ac:dyDescent="0.2">
      <c r="A707" s="106" t="s">
        <v>585</v>
      </c>
      <c r="B707" s="114" t="s">
        <v>586</v>
      </c>
      <c r="C707" s="106" t="s">
        <v>13</v>
      </c>
      <c r="D707" s="102" t="s">
        <v>14</v>
      </c>
      <c r="E707" s="119">
        <v>9.7600000000000006E-2</v>
      </c>
      <c r="F707" s="103">
        <v>14.77</v>
      </c>
      <c r="G707" s="103">
        <v>1.44</v>
      </c>
    </row>
    <row r="708" spans="1:7" x14ac:dyDescent="0.2">
      <c r="A708" s="106" t="s">
        <v>599</v>
      </c>
      <c r="B708" s="114" t="s">
        <v>600</v>
      </c>
      <c r="C708" s="106" t="s">
        <v>13</v>
      </c>
      <c r="D708" s="102" t="s">
        <v>14</v>
      </c>
      <c r="E708" s="119">
        <v>0.1933</v>
      </c>
      <c r="F708" s="103">
        <v>14.77</v>
      </c>
      <c r="G708" s="103">
        <v>2.85</v>
      </c>
    </row>
    <row r="709" spans="1:7" x14ac:dyDescent="0.2">
      <c r="A709" s="106" t="s">
        <v>587</v>
      </c>
      <c r="B709" s="114" t="s">
        <v>588</v>
      </c>
      <c r="C709" s="106" t="s">
        <v>13</v>
      </c>
      <c r="D709" s="102" t="s">
        <v>14</v>
      </c>
      <c r="E709" s="119">
        <v>0.29089999999999999</v>
      </c>
      <c r="F709" s="103">
        <v>10.9</v>
      </c>
      <c r="G709" s="103">
        <v>3.17</v>
      </c>
    </row>
    <row r="710" spans="1:7" ht="18" x14ac:dyDescent="0.2">
      <c r="A710" s="107"/>
      <c r="B710" s="115"/>
      <c r="C710" s="42"/>
      <c r="D710" s="95"/>
      <c r="E710" s="120"/>
      <c r="F710" s="124" t="s">
        <v>1798</v>
      </c>
      <c r="G710" s="104">
        <v>7.46</v>
      </c>
    </row>
    <row r="711" spans="1:7" ht="22.5" x14ac:dyDescent="0.2">
      <c r="A711" s="100" t="s">
        <v>1</v>
      </c>
      <c r="B711" s="113" t="s">
        <v>1681</v>
      </c>
      <c r="C711" s="101" t="s">
        <v>3</v>
      </c>
      <c r="D711" s="101" t="s">
        <v>542</v>
      </c>
      <c r="E711" s="118" t="s">
        <v>543</v>
      </c>
      <c r="F711" s="123" t="s">
        <v>544</v>
      </c>
      <c r="G711" s="123" t="s">
        <v>545</v>
      </c>
    </row>
    <row r="712" spans="1:7" ht="33.75" x14ac:dyDescent="0.2">
      <c r="A712" s="106" t="s">
        <v>880</v>
      </c>
      <c r="B712" s="114" t="s">
        <v>881</v>
      </c>
      <c r="C712" s="106" t="s">
        <v>13</v>
      </c>
      <c r="D712" s="102" t="s">
        <v>69</v>
      </c>
      <c r="E712" s="119">
        <v>7.3899999999999993E-2</v>
      </c>
      <c r="F712" s="103">
        <v>479.39</v>
      </c>
      <c r="G712" s="103">
        <v>35.42</v>
      </c>
    </row>
    <row r="713" spans="1:7" ht="18" x14ac:dyDescent="0.2">
      <c r="A713" s="107"/>
      <c r="B713" s="115"/>
      <c r="C713" s="42"/>
      <c r="D713" s="95"/>
      <c r="E713" s="120"/>
      <c r="F713" s="124" t="s">
        <v>1799</v>
      </c>
      <c r="G713" s="104">
        <v>35.42</v>
      </c>
    </row>
    <row r="714" spans="1:7" x14ac:dyDescent="0.2">
      <c r="A714" s="107"/>
      <c r="B714" s="115"/>
      <c r="C714" s="42"/>
      <c r="D714" s="95"/>
      <c r="E714" s="120"/>
      <c r="F714" s="125" t="s">
        <v>546</v>
      </c>
      <c r="G714" s="105">
        <v>79.459999999999994</v>
      </c>
    </row>
    <row r="715" spans="1:7" ht="45" x14ac:dyDescent="0.2">
      <c r="A715" s="98" t="s">
        <v>1807</v>
      </c>
      <c r="B715" s="112" t="s">
        <v>504</v>
      </c>
      <c r="C715" s="109"/>
      <c r="D715" s="99"/>
      <c r="E715" s="117"/>
      <c r="F715" s="122"/>
      <c r="G715" s="122"/>
    </row>
    <row r="716" spans="1:7" ht="22.5" x14ac:dyDescent="0.2">
      <c r="A716" s="100" t="s">
        <v>1</v>
      </c>
      <c r="B716" s="113" t="s">
        <v>367</v>
      </c>
      <c r="C716" s="101" t="s">
        <v>3</v>
      </c>
      <c r="D716" s="101" t="s">
        <v>542</v>
      </c>
      <c r="E716" s="118" t="s">
        <v>543</v>
      </c>
      <c r="F716" s="123" t="s">
        <v>544</v>
      </c>
      <c r="G716" s="123" t="s">
        <v>545</v>
      </c>
    </row>
    <row r="717" spans="1:7" x14ac:dyDescent="0.2">
      <c r="A717" s="106" t="s">
        <v>858</v>
      </c>
      <c r="B717" s="114" t="s">
        <v>859</v>
      </c>
      <c r="C717" s="106" t="s">
        <v>13</v>
      </c>
      <c r="D717" s="102" t="s">
        <v>595</v>
      </c>
      <c r="E717" s="119">
        <v>8.6199999999999992</v>
      </c>
      <c r="F717" s="103">
        <v>2.73</v>
      </c>
      <c r="G717" s="103">
        <v>23.53</v>
      </c>
    </row>
    <row r="718" spans="1:7" ht="22.5" x14ac:dyDescent="0.2">
      <c r="A718" s="106" t="s">
        <v>882</v>
      </c>
      <c r="B718" s="114" t="s">
        <v>883</v>
      </c>
      <c r="C718" s="106" t="s">
        <v>13</v>
      </c>
      <c r="D718" s="102" t="s">
        <v>51</v>
      </c>
      <c r="E718" s="119">
        <v>1.1000000000000001</v>
      </c>
      <c r="F718" s="103">
        <v>86.58</v>
      </c>
      <c r="G718" s="103">
        <v>95.23</v>
      </c>
    </row>
    <row r="719" spans="1:7" x14ac:dyDescent="0.2">
      <c r="A719" s="106" t="s">
        <v>688</v>
      </c>
      <c r="B719" s="114" t="s">
        <v>689</v>
      </c>
      <c r="C719" s="106" t="s">
        <v>13</v>
      </c>
      <c r="D719" s="102" t="s">
        <v>595</v>
      </c>
      <c r="E719" s="119">
        <v>0.24</v>
      </c>
      <c r="F719" s="103">
        <v>5.23</v>
      </c>
      <c r="G719" s="103">
        <v>1.25</v>
      </c>
    </row>
    <row r="720" spans="1:7" ht="18" x14ac:dyDescent="0.2">
      <c r="A720" s="107"/>
      <c r="B720" s="115"/>
      <c r="C720" s="42"/>
      <c r="D720" s="95"/>
      <c r="E720" s="120"/>
      <c r="F720" s="124" t="s">
        <v>1800</v>
      </c>
      <c r="G720" s="104">
        <v>120.01</v>
      </c>
    </row>
    <row r="721" spans="1:7" ht="22.5" x14ac:dyDescent="0.2">
      <c r="A721" s="100" t="s">
        <v>1</v>
      </c>
      <c r="B721" s="113" t="s">
        <v>366</v>
      </c>
      <c r="C721" s="101" t="s">
        <v>3</v>
      </c>
      <c r="D721" s="101" t="s">
        <v>542</v>
      </c>
      <c r="E721" s="118" t="s">
        <v>543</v>
      </c>
      <c r="F721" s="123" t="s">
        <v>544</v>
      </c>
      <c r="G721" s="123" t="s">
        <v>545</v>
      </c>
    </row>
    <row r="722" spans="1:7" x14ac:dyDescent="0.2">
      <c r="A722" s="106" t="s">
        <v>587</v>
      </c>
      <c r="B722" s="114" t="s">
        <v>588</v>
      </c>
      <c r="C722" s="106" t="s">
        <v>13</v>
      </c>
      <c r="D722" s="102" t="s">
        <v>14</v>
      </c>
      <c r="E722" s="119">
        <v>0.34</v>
      </c>
      <c r="F722" s="103">
        <v>10.9</v>
      </c>
      <c r="G722" s="103">
        <v>3.7</v>
      </c>
    </row>
    <row r="723" spans="1:7" ht="18" x14ac:dyDescent="0.2">
      <c r="A723" s="107"/>
      <c r="B723" s="115"/>
      <c r="C723" s="42"/>
      <c r="D723" s="95"/>
      <c r="E723" s="120"/>
      <c r="F723" s="124" t="s">
        <v>1798</v>
      </c>
      <c r="G723" s="104">
        <v>3.7</v>
      </c>
    </row>
    <row r="724" spans="1:7" ht="22.5" x14ac:dyDescent="0.2">
      <c r="A724" s="100" t="s">
        <v>1</v>
      </c>
      <c r="B724" s="113" t="s">
        <v>1681</v>
      </c>
      <c r="C724" s="101" t="s">
        <v>3</v>
      </c>
      <c r="D724" s="101" t="s">
        <v>542</v>
      </c>
      <c r="E724" s="118" t="s">
        <v>543</v>
      </c>
      <c r="F724" s="123" t="s">
        <v>544</v>
      </c>
      <c r="G724" s="123" t="s">
        <v>545</v>
      </c>
    </row>
    <row r="725" spans="1:7" ht="22.5" x14ac:dyDescent="0.2">
      <c r="A725" s="106" t="s">
        <v>692</v>
      </c>
      <c r="B725" s="114" t="s">
        <v>693</v>
      </c>
      <c r="C725" s="106" t="s">
        <v>13</v>
      </c>
      <c r="D725" s="102" t="s">
        <v>14</v>
      </c>
      <c r="E725" s="119">
        <v>0.95</v>
      </c>
      <c r="F725" s="103">
        <v>18.21</v>
      </c>
      <c r="G725" s="103">
        <v>17.29</v>
      </c>
    </row>
    <row r="726" spans="1:7" ht="18" x14ac:dyDescent="0.2">
      <c r="A726" s="107"/>
      <c r="B726" s="115"/>
      <c r="C726" s="42"/>
      <c r="D726" s="95"/>
      <c r="E726" s="120"/>
      <c r="F726" s="124" t="s">
        <v>1799</v>
      </c>
      <c r="G726" s="104">
        <v>17.29</v>
      </c>
    </row>
    <row r="727" spans="1:7" x14ac:dyDescent="0.2">
      <c r="A727" s="107"/>
      <c r="B727" s="115"/>
      <c r="C727" s="42"/>
      <c r="D727" s="95"/>
      <c r="E727" s="120"/>
      <c r="F727" s="125" t="s">
        <v>546</v>
      </c>
      <c r="G727" s="105">
        <v>141</v>
      </c>
    </row>
    <row r="728" spans="1:7" ht="22.5" x14ac:dyDescent="0.2">
      <c r="A728" s="98" t="s">
        <v>1807</v>
      </c>
      <c r="B728" s="112" t="s">
        <v>507</v>
      </c>
      <c r="C728" s="109"/>
      <c r="D728" s="99"/>
      <c r="E728" s="117"/>
      <c r="F728" s="122"/>
      <c r="G728" s="122"/>
    </row>
    <row r="729" spans="1:7" ht="22.5" x14ac:dyDescent="0.2">
      <c r="A729" s="100" t="s">
        <v>1</v>
      </c>
      <c r="B729" s="113" t="s">
        <v>366</v>
      </c>
      <c r="C729" s="101" t="s">
        <v>3</v>
      </c>
      <c r="D729" s="101" t="s">
        <v>542</v>
      </c>
      <c r="E729" s="118" t="s">
        <v>543</v>
      </c>
      <c r="F729" s="123" t="s">
        <v>544</v>
      </c>
      <c r="G729" s="123" t="s">
        <v>545</v>
      </c>
    </row>
    <row r="730" spans="1:7" x14ac:dyDescent="0.2">
      <c r="A730" s="106" t="s">
        <v>587</v>
      </c>
      <c r="B730" s="114" t="s">
        <v>588</v>
      </c>
      <c r="C730" s="106" t="s">
        <v>13</v>
      </c>
      <c r="D730" s="102" t="s">
        <v>14</v>
      </c>
      <c r="E730" s="119">
        <v>0.25800000000000001</v>
      </c>
      <c r="F730" s="103">
        <v>10.9</v>
      </c>
      <c r="G730" s="103">
        <v>2.81</v>
      </c>
    </row>
    <row r="731" spans="1:7" ht="18" x14ac:dyDescent="0.2">
      <c r="A731" s="107"/>
      <c r="B731" s="115"/>
      <c r="C731" s="42"/>
      <c r="D731" s="95"/>
      <c r="E731" s="120"/>
      <c r="F731" s="124" t="s">
        <v>1798</v>
      </c>
      <c r="G731" s="104">
        <v>2.81</v>
      </c>
    </row>
    <row r="732" spans="1:7" x14ac:dyDescent="0.2">
      <c r="A732" s="107"/>
      <c r="B732" s="115"/>
      <c r="C732" s="42"/>
      <c r="D732" s="95"/>
      <c r="E732" s="120"/>
      <c r="F732" s="125" t="s">
        <v>546</v>
      </c>
      <c r="G732" s="105">
        <v>2.81</v>
      </c>
    </row>
    <row r="733" spans="1:7" ht="33.75" x14ac:dyDescent="0.2">
      <c r="A733" s="98" t="s">
        <v>1807</v>
      </c>
      <c r="B733" s="112" t="s">
        <v>511</v>
      </c>
      <c r="C733" s="109"/>
      <c r="D733" s="99"/>
      <c r="E733" s="117"/>
      <c r="F733" s="122"/>
      <c r="G733" s="122"/>
    </row>
    <row r="734" spans="1:7" ht="22.5" x14ac:dyDescent="0.2">
      <c r="A734" s="100" t="s">
        <v>1</v>
      </c>
      <c r="B734" s="113" t="s">
        <v>367</v>
      </c>
      <c r="C734" s="101" t="s">
        <v>3</v>
      </c>
      <c r="D734" s="101" t="s">
        <v>542</v>
      </c>
      <c r="E734" s="118" t="s">
        <v>543</v>
      </c>
      <c r="F734" s="123" t="s">
        <v>544</v>
      </c>
      <c r="G734" s="123" t="s">
        <v>545</v>
      </c>
    </row>
    <row r="735" spans="1:7" ht="22.5" x14ac:dyDescent="0.2">
      <c r="A735" s="106" t="s">
        <v>884</v>
      </c>
      <c r="B735" s="114" t="s">
        <v>885</v>
      </c>
      <c r="C735" s="106" t="s">
        <v>13</v>
      </c>
      <c r="D735" s="102" t="s">
        <v>73</v>
      </c>
      <c r="E735" s="119">
        <v>0.06</v>
      </c>
      <c r="F735" s="103">
        <v>0.71</v>
      </c>
      <c r="G735" s="103">
        <v>0.04</v>
      </c>
    </row>
    <row r="736" spans="1:7" x14ac:dyDescent="0.2">
      <c r="A736" s="106" t="s">
        <v>886</v>
      </c>
      <c r="B736" s="114" t="s">
        <v>887</v>
      </c>
      <c r="C736" s="106" t="s">
        <v>13</v>
      </c>
      <c r="D736" s="102" t="s">
        <v>595</v>
      </c>
      <c r="E736" s="119">
        <v>1.04304</v>
      </c>
      <c r="F736" s="103">
        <v>3.83</v>
      </c>
      <c r="G736" s="103">
        <v>3.99</v>
      </c>
    </row>
    <row r="737" spans="1:7" ht="18" x14ac:dyDescent="0.2">
      <c r="A737" s="107"/>
      <c r="B737" s="115"/>
      <c r="C737" s="42"/>
      <c r="D737" s="95"/>
      <c r="E737" s="120"/>
      <c r="F737" s="124" t="s">
        <v>1800</v>
      </c>
      <c r="G737" s="104">
        <v>4.03</v>
      </c>
    </row>
    <row r="738" spans="1:7" ht="22.5" x14ac:dyDescent="0.2">
      <c r="A738" s="100" t="s">
        <v>1</v>
      </c>
      <c r="B738" s="113" t="s">
        <v>366</v>
      </c>
      <c r="C738" s="101" t="s">
        <v>3</v>
      </c>
      <c r="D738" s="101" t="s">
        <v>542</v>
      </c>
      <c r="E738" s="118" t="s">
        <v>543</v>
      </c>
      <c r="F738" s="123" t="s">
        <v>544</v>
      </c>
      <c r="G738" s="123" t="s">
        <v>545</v>
      </c>
    </row>
    <row r="739" spans="1:7" x14ac:dyDescent="0.2">
      <c r="A739" s="106" t="s">
        <v>633</v>
      </c>
      <c r="B739" s="114" t="s">
        <v>634</v>
      </c>
      <c r="C739" s="106" t="s">
        <v>13</v>
      </c>
      <c r="D739" s="102" t="s">
        <v>14</v>
      </c>
      <c r="E739" s="119">
        <v>0.38600000000000001</v>
      </c>
      <c r="F739" s="103">
        <v>14.77</v>
      </c>
      <c r="G739" s="103">
        <v>5.7</v>
      </c>
    </row>
    <row r="740" spans="1:7" x14ac:dyDescent="0.2">
      <c r="A740" s="106" t="s">
        <v>587</v>
      </c>
      <c r="B740" s="114" t="s">
        <v>588</v>
      </c>
      <c r="C740" s="106" t="s">
        <v>13</v>
      </c>
      <c r="D740" s="102" t="s">
        <v>14</v>
      </c>
      <c r="E740" s="119">
        <v>9.7000000000000003E-2</v>
      </c>
      <c r="F740" s="103">
        <v>10.9</v>
      </c>
      <c r="G740" s="103">
        <v>1.05</v>
      </c>
    </row>
    <row r="741" spans="1:7" ht="18" x14ac:dyDescent="0.2">
      <c r="A741" s="107"/>
      <c r="B741" s="115"/>
      <c r="C741" s="42"/>
      <c r="D741" s="95"/>
      <c r="E741" s="120"/>
      <c r="F741" s="124" t="s">
        <v>1798</v>
      </c>
      <c r="G741" s="104">
        <v>6.75</v>
      </c>
    </row>
    <row r="742" spans="1:7" x14ac:dyDescent="0.2">
      <c r="A742" s="107"/>
      <c r="B742" s="115"/>
      <c r="C742" s="42"/>
      <c r="D742" s="95"/>
      <c r="E742" s="120"/>
      <c r="F742" s="125" t="s">
        <v>546</v>
      </c>
      <c r="G742" s="105">
        <v>10.78</v>
      </c>
    </row>
    <row r="743" spans="1:7" ht="33.75" x14ac:dyDescent="0.2">
      <c r="A743" s="98" t="s">
        <v>1807</v>
      </c>
      <c r="B743" s="112" t="s">
        <v>513</v>
      </c>
      <c r="C743" s="109"/>
      <c r="D743" s="99"/>
      <c r="E743" s="117"/>
      <c r="F743" s="122"/>
      <c r="G743" s="122"/>
    </row>
    <row r="744" spans="1:7" ht="22.5" x14ac:dyDescent="0.2">
      <c r="A744" s="100" t="s">
        <v>1</v>
      </c>
      <c r="B744" s="113" t="s">
        <v>367</v>
      </c>
      <c r="C744" s="101" t="s">
        <v>3</v>
      </c>
      <c r="D744" s="101" t="s">
        <v>542</v>
      </c>
      <c r="E744" s="118" t="s">
        <v>543</v>
      </c>
      <c r="F744" s="123" t="s">
        <v>544</v>
      </c>
      <c r="G744" s="123" t="s">
        <v>545</v>
      </c>
    </row>
    <row r="745" spans="1:7" x14ac:dyDescent="0.2">
      <c r="A745" s="106" t="s">
        <v>888</v>
      </c>
      <c r="B745" s="114" t="s">
        <v>889</v>
      </c>
      <c r="C745" s="106" t="s">
        <v>13</v>
      </c>
      <c r="D745" s="102" t="s">
        <v>628</v>
      </c>
      <c r="E745" s="119">
        <v>0.33</v>
      </c>
      <c r="F745" s="103">
        <v>10.08</v>
      </c>
      <c r="G745" s="103">
        <v>3.32</v>
      </c>
    </row>
    <row r="746" spans="1:7" ht="18" x14ac:dyDescent="0.2">
      <c r="A746" s="107"/>
      <c r="B746" s="115"/>
      <c r="C746" s="42"/>
      <c r="D746" s="95"/>
      <c r="E746" s="120"/>
      <c r="F746" s="124" t="s">
        <v>1800</v>
      </c>
      <c r="G746" s="104">
        <v>3.32</v>
      </c>
    </row>
    <row r="747" spans="1:7" ht="22.5" x14ac:dyDescent="0.2">
      <c r="A747" s="100" t="s">
        <v>1</v>
      </c>
      <c r="B747" s="113" t="s">
        <v>366</v>
      </c>
      <c r="C747" s="101" t="s">
        <v>3</v>
      </c>
      <c r="D747" s="101" t="s">
        <v>542</v>
      </c>
      <c r="E747" s="118" t="s">
        <v>543</v>
      </c>
      <c r="F747" s="123" t="s">
        <v>544</v>
      </c>
      <c r="G747" s="123" t="s">
        <v>545</v>
      </c>
    </row>
    <row r="748" spans="1:7" x14ac:dyDescent="0.2">
      <c r="A748" s="106" t="s">
        <v>633</v>
      </c>
      <c r="B748" s="114" t="s">
        <v>634</v>
      </c>
      <c r="C748" s="106" t="s">
        <v>13</v>
      </c>
      <c r="D748" s="102" t="s">
        <v>14</v>
      </c>
      <c r="E748" s="119">
        <v>0.187</v>
      </c>
      <c r="F748" s="103">
        <v>14.77</v>
      </c>
      <c r="G748" s="103">
        <v>2.76</v>
      </c>
    </row>
    <row r="749" spans="1:7" x14ac:dyDescent="0.2">
      <c r="A749" s="106" t="s">
        <v>587</v>
      </c>
      <c r="B749" s="114" t="s">
        <v>588</v>
      </c>
      <c r="C749" s="106" t="s">
        <v>13</v>
      </c>
      <c r="D749" s="102" t="s">
        <v>14</v>
      </c>
      <c r="E749" s="119">
        <v>6.9000000000000006E-2</v>
      </c>
      <c r="F749" s="103">
        <v>10.9</v>
      </c>
      <c r="G749" s="103">
        <v>0.75</v>
      </c>
    </row>
    <row r="750" spans="1:7" ht="18" x14ac:dyDescent="0.2">
      <c r="A750" s="107"/>
      <c r="B750" s="115"/>
      <c r="C750" s="42"/>
      <c r="D750" s="95"/>
      <c r="E750" s="120"/>
      <c r="F750" s="124" t="s">
        <v>1798</v>
      </c>
      <c r="G750" s="104">
        <v>3.51</v>
      </c>
    </row>
    <row r="751" spans="1:7" x14ac:dyDescent="0.2">
      <c r="A751" s="107"/>
      <c r="B751" s="115"/>
      <c r="C751" s="42"/>
      <c r="D751" s="95"/>
      <c r="E751" s="120"/>
      <c r="F751" s="125" t="s">
        <v>546</v>
      </c>
      <c r="G751" s="105">
        <v>6.83</v>
      </c>
    </row>
    <row r="752" spans="1:7" ht="33.75" x14ac:dyDescent="0.2">
      <c r="A752" s="98" t="s">
        <v>1807</v>
      </c>
      <c r="B752" s="112" t="s">
        <v>514</v>
      </c>
      <c r="C752" s="109"/>
      <c r="D752" s="99"/>
      <c r="E752" s="117"/>
      <c r="F752" s="122"/>
      <c r="G752" s="122"/>
    </row>
    <row r="753" spans="1:7" ht="22.5" x14ac:dyDescent="0.2">
      <c r="A753" s="100" t="s">
        <v>1</v>
      </c>
      <c r="B753" s="113" t="s">
        <v>367</v>
      </c>
      <c r="C753" s="101" t="s">
        <v>3</v>
      </c>
      <c r="D753" s="101" t="s">
        <v>542</v>
      </c>
      <c r="E753" s="118" t="s">
        <v>543</v>
      </c>
      <c r="F753" s="123" t="s">
        <v>544</v>
      </c>
      <c r="G753" s="123" t="s">
        <v>545</v>
      </c>
    </row>
    <row r="754" spans="1:7" x14ac:dyDescent="0.2">
      <c r="A754" s="106" t="s">
        <v>888</v>
      </c>
      <c r="B754" s="114" t="s">
        <v>889</v>
      </c>
      <c r="C754" s="106" t="s">
        <v>13</v>
      </c>
      <c r="D754" s="102" t="s">
        <v>628</v>
      </c>
      <c r="E754" s="119">
        <v>0.33</v>
      </c>
      <c r="F754" s="103">
        <v>10.08</v>
      </c>
      <c r="G754" s="103">
        <v>3.32</v>
      </c>
    </row>
    <row r="755" spans="1:7" ht="18" x14ac:dyDescent="0.2">
      <c r="A755" s="107"/>
      <c r="B755" s="115"/>
      <c r="C755" s="42"/>
      <c r="D755" s="95"/>
      <c r="E755" s="120"/>
      <c r="F755" s="124" t="s">
        <v>1800</v>
      </c>
      <c r="G755" s="104">
        <v>3.32</v>
      </c>
    </row>
    <row r="756" spans="1:7" ht="22.5" x14ac:dyDescent="0.2">
      <c r="A756" s="100" t="s">
        <v>1</v>
      </c>
      <c r="B756" s="113" t="s">
        <v>366</v>
      </c>
      <c r="C756" s="101" t="s">
        <v>3</v>
      </c>
      <c r="D756" s="101" t="s">
        <v>542</v>
      </c>
      <c r="E756" s="118" t="s">
        <v>543</v>
      </c>
      <c r="F756" s="123" t="s">
        <v>544</v>
      </c>
      <c r="G756" s="123" t="s">
        <v>545</v>
      </c>
    </row>
    <row r="757" spans="1:7" x14ac:dyDescent="0.2">
      <c r="A757" s="106" t="s">
        <v>633</v>
      </c>
      <c r="B757" s="114" t="s">
        <v>634</v>
      </c>
      <c r="C757" s="106" t="s">
        <v>13</v>
      </c>
      <c r="D757" s="102" t="s">
        <v>14</v>
      </c>
      <c r="E757" s="119">
        <v>0.24399999999999999</v>
      </c>
      <c r="F757" s="103">
        <v>14.77</v>
      </c>
      <c r="G757" s="103">
        <v>3.6</v>
      </c>
    </row>
    <row r="758" spans="1:7" x14ac:dyDescent="0.2">
      <c r="A758" s="106" t="s">
        <v>587</v>
      </c>
      <c r="B758" s="114" t="s">
        <v>588</v>
      </c>
      <c r="C758" s="106" t="s">
        <v>13</v>
      </c>
      <c r="D758" s="102" t="s">
        <v>14</v>
      </c>
      <c r="E758" s="119">
        <v>8.8999999999999996E-2</v>
      </c>
      <c r="F758" s="103">
        <v>10.9</v>
      </c>
      <c r="G758" s="103">
        <v>0.97</v>
      </c>
    </row>
    <row r="759" spans="1:7" ht="18" x14ac:dyDescent="0.2">
      <c r="A759" s="107"/>
      <c r="B759" s="115"/>
      <c r="C759" s="42"/>
      <c r="D759" s="95"/>
      <c r="E759" s="120"/>
      <c r="F759" s="124" t="s">
        <v>1798</v>
      </c>
      <c r="G759" s="104">
        <v>4.57</v>
      </c>
    </row>
    <row r="760" spans="1:7" x14ac:dyDescent="0.2">
      <c r="A760" s="107"/>
      <c r="B760" s="115"/>
      <c r="C760" s="42"/>
      <c r="D760" s="95"/>
      <c r="E760" s="120"/>
      <c r="F760" s="125" t="s">
        <v>546</v>
      </c>
      <c r="G760" s="105">
        <v>7.89</v>
      </c>
    </row>
    <row r="761" spans="1:7" ht="22.5" x14ac:dyDescent="0.2">
      <c r="A761" s="98" t="s">
        <v>1807</v>
      </c>
      <c r="B761" s="112" t="s">
        <v>516</v>
      </c>
      <c r="C761" s="109"/>
      <c r="D761" s="99"/>
      <c r="E761" s="117"/>
      <c r="F761" s="122"/>
      <c r="G761" s="122"/>
    </row>
    <row r="762" spans="1:7" ht="22.5" x14ac:dyDescent="0.2">
      <c r="A762" s="100" t="s">
        <v>1</v>
      </c>
      <c r="B762" s="113" t="s">
        <v>367</v>
      </c>
      <c r="C762" s="101" t="s">
        <v>3</v>
      </c>
      <c r="D762" s="101" t="s">
        <v>542</v>
      </c>
      <c r="E762" s="118" t="s">
        <v>543</v>
      </c>
      <c r="F762" s="123" t="s">
        <v>544</v>
      </c>
      <c r="G762" s="123" t="s">
        <v>545</v>
      </c>
    </row>
    <row r="763" spans="1:7" x14ac:dyDescent="0.2">
      <c r="A763" s="106" t="s">
        <v>890</v>
      </c>
      <c r="B763" s="114" t="s">
        <v>891</v>
      </c>
      <c r="C763" s="106" t="s">
        <v>13</v>
      </c>
      <c r="D763" s="102" t="s">
        <v>628</v>
      </c>
      <c r="E763" s="119">
        <v>0.16</v>
      </c>
      <c r="F763" s="103">
        <v>5.23</v>
      </c>
      <c r="G763" s="103">
        <v>0.83</v>
      </c>
    </row>
    <row r="764" spans="1:7" ht="18" x14ac:dyDescent="0.2">
      <c r="A764" s="107"/>
      <c r="B764" s="115"/>
      <c r="C764" s="42"/>
      <c r="D764" s="95"/>
      <c r="E764" s="120"/>
      <c r="F764" s="124" t="s">
        <v>1800</v>
      </c>
      <c r="G764" s="104">
        <v>0.83</v>
      </c>
    </row>
    <row r="765" spans="1:7" ht="22.5" x14ac:dyDescent="0.2">
      <c r="A765" s="100" t="s">
        <v>1</v>
      </c>
      <c r="B765" s="113" t="s">
        <v>366</v>
      </c>
      <c r="C765" s="101" t="s">
        <v>3</v>
      </c>
      <c r="D765" s="101" t="s">
        <v>542</v>
      </c>
      <c r="E765" s="118" t="s">
        <v>543</v>
      </c>
      <c r="F765" s="123" t="s">
        <v>544</v>
      </c>
      <c r="G765" s="123" t="s">
        <v>545</v>
      </c>
    </row>
    <row r="766" spans="1:7" x14ac:dyDescent="0.2">
      <c r="A766" s="106" t="s">
        <v>633</v>
      </c>
      <c r="B766" s="114" t="s">
        <v>634</v>
      </c>
      <c r="C766" s="106" t="s">
        <v>13</v>
      </c>
      <c r="D766" s="102" t="s">
        <v>14</v>
      </c>
      <c r="E766" s="119">
        <v>3.9E-2</v>
      </c>
      <c r="F766" s="103">
        <v>14.77</v>
      </c>
      <c r="G766" s="103">
        <v>0.56999999999999995</v>
      </c>
    </row>
    <row r="767" spans="1:7" x14ac:dyDescent="0.2">
      <c r="A767" s="106" t="s">
        <v>587</v>
      </c>
      <c r="B767" s="114" t="s">
        <v>588</v>
      </c>
      <c r="C767" s="106" t="s">
        <v>13</v>
      </c>
      <c r="D767" s="102" t="s">
        <v>14</v>
      </c>
      <c r="E767" s="119">
        <v>1.4E-2</v>
      </c>
      <c r="F767" s="103">
        <v>10.9</v>
      </c>
      <c r="G767" s="103">
        <v>0.15</v>
      </c>
    </row>
    <row r="768" spans="1:7" ht="18" x14ac:dyDescent="0.2">
      <c r="A768" s="107"/>
      <c r="B768" s="115"/>
      <c r="C768" s="42"/>
      <c r="D768" s="95"/>
      <c r="E768" s="120"/>
      <c r="F768" s="124" t="s">
        <v>1798</v>
      </c>
      <c r="G768" s="104">
        <v>0.72</v>
      </c>
    </row>
    <row r="769" spans="1:7" x14ac:dyDescent="0.2">
      <c r="A769" s="107"/>
      <c r="B769" s="115"/>
      <c r="C769" s="42"/>
      <c r="D769" s="95"/>
      <c r="E769" s="120"/>
      <c r="F769" s="125" t="s">
        <v>546</v>
      </c>
      <c r="G769" s="105">
        <v>1.55</v>
      </c>
    </row>
    <row r="770" spans="1:7" ht="33.75" x14ac:dyDescent="0.2">
      <c r="A770" s="98" t="s">
        <v>1807</v>
      </c>
      <c r="B770" s="112" t="s">
        <v>518</v>
      </c>
      <c r="C770" s="109"/>
      <c r="D770" s="99"/>
      <c r="E770" s="117"/>
      <c r="F770" s="122"/>
      <c r="G770" s="122"/>
    </row>
    <row r="771" spans="1:7" ht="22.5" x14ac:dyDescent="0.2">
      <c r="A771" s="100" t="s">
        <v>1</v>
      </c>
      <c r="B771" s="113" t="s">
        <v>367</v>
      </c>
      <c r="C771" s="101" t="s">
        <v>3</v>
      </c>
      <c r="D771" s="101" t="s">
        <v>542</v>
      </c>
      <c r="E771" s="118" t="s">
        <v>543</v>
      </c>
      <c r="F771" s="123" t="s">
        <v>544</v>
      </c>
      <c r="G771" s="123" t="s">
        <v>545</v>
      </c>
    </row>
    <row r="772" spans="1:7" x14ac:dyDescent="0.2">
      <c r="A772" s="106" t="s">
        <v>892</v>
      </c>
      <c r="B772" s="114" t="s">
        <v>893</v>
      </c>
      <c r="C772" s="106" t="s">
        <v>13</v>
      </c>
      <c r="D772" s="102" t="s">
        <v>73</v>
      </c>
      <c r="E772" s="119">
        <v>0.01</v>
      </c>
      <c r="F772" s="103">
        <v>6.28</v>
      </c>
      <c r="G772" s="103">
        <v>0.06</v>
      </c>
    </row>
    <row r="773" spans="1:7" x14ac:dyDescent="0.2">
      <c r="A773" s="106" t="s">
        <v>890</v>
      </c>
      <c r="B773" s="114" t="s">
        <v>891</v>
      </c>
      <c r="C773" s="106" t="s">
        <v>13</v>
      </c>
      <c r="D773" s="102" t="s">
        <v>628</v>
      </c>
      <c r="E773" s="119">
        <v>0.16</v>
      </c>
      <c r="F773" s="103">
        <v>5.23</v>
      </c>
      <c r="G773" s="103">
        <v>0.83</v>
      </c>
    </row>
    <row r="774" spans="1:7" x14ac:dyDescent="0.2">
      <c r="A774" s="106" t="s">
        <v>894</v>
      </c>
      <c r="B774" s="114" t="s">
        <v>895</v>
      </c>
      <c r="C774" s="106" t="s">
        <v>13</v>
      </c>
      <c r="D774" s="102" t="s">
        <v>628</v>
      </c>
      <c r="E774" s="119">
        <v>0.42699999999999999</v>
      </c>
      <c r="F774" s="103">
        <v>6.75</v>
      </c>
      <c r="G774" s="103">
        <v>2.88</v>
      </c>
    </row>
    <row r="775" spans="1:7" ht="18" x14ac:dyDescent="0.2">
      <c r="A775" s="107"/>
      <c r="B775" s="115"/>
      <c r="C775" s="42"/>
      <c r="D775" s="95"/>
      <c r="E775" s="120"/>
      <c r="F775" s="124" t="s">
        <v>1800</v>
      </c>
      <c r="G775" s="104">
        <v>3.77</v>
      </c>
    </row>
    <row r="776" spans="1:7" ht="22.5" x14ac:dyDescent="0.2">
      <c r="A776" s="100" t="s">
        <v>1</v>
      </c>
      <c r="B776" s="113" t="s">
        <v>366</v>
      </c>
      <c r="C776" s="101" t="s">
        <v>3</v>
      </c>
      <c r="D776" s="101" t="s">
        <v>542</v>
      </c>
      <c r="E776" s="118" t="s">
        <v>543</v>
      </c>
      <c r="F776" s="123" t="s">
        <v>544</v>
      </c>
      <c r="G776" s="123" t="s">
        <v>545</v>
      </c>
    </row>
    <row r="777" spans="1:7" x14ac:dyDescent="0.2">
      <c r="A777" s="106" t="s">
        <v>633</v>
      </c>
      <c r="B777" s="114" t="s">
        <v>634</v>
      </c>
      <c r="C777" s="106" t="s">
        <v>13</v>
      </c>
      <c r="D777" s="102" t="s">
        <v>14</v>
      </c>
      <c r="E777" s="119">
        <v>0.27500000000000002</v>
      </c>
      <c r="F777" s="103">
        <v>14.77</v>
      </c>
      <c r="G777" s="103">
        <v>4.0599999999999996</v>
      </c>
    </row>
    <row r="778" spans="1:7" x14ac:dyDescent="0.2">
      <c r="A778" s="106" t="s">
        <v>587</v>
      </c>
      <c r="B778" s="114" t="s">
        <v>588</v>
      </c>
      <c r="C778" s="106" t="s">
        <v>13</v>
      </c>
      <c r="D778" s="102" t="s">
        <v>14</v>
      </c>
      <c r="E778" s="119">
        <v>0.115</v>
      </c>
      <c r="F778" s="103">
        <v>10.9</v>
      </c>
      <c r="G778" s="103">
        <v>1.25</v>
      </c>
    </row>
    <row r="779" spans="1:7" ht="18" x14ac:dyDescent="0.2">
      <c r="A779" s="107"/>
      <c r="B779" s="115"/>
      <c r="C779" s="42"/>
      <c r="D779" s="95"/>
      <c r="E779" s="120"/>
      <c r="F779" s="124" t="s">
        <v>1798</v>
      </c>
      <c r="G779" s="104">
        <v>5.31</v>
      </c>
    </row>
    <row r="780" spans="1:7" x14ac:dyDescent="0.2">
      <c r="A780" s="107"/>
      <c r="B780" s="115"/>
      <c r="C780" s="42"/>
      <c r="D780" s="95"/>
      <c r="E780" s="120"/>
      <c r="F780" s="125" t="s">
        <v>546</v>
      </c>
      <c r="G780" s="105">
        <v>9.08</v>
      </c>
    </row>
    <row r="781" spans="1:7" ht="33.75" x14ac:dyDescent="0.2">
      <c r="A781" s="98" t="s">
        <v>1807</v>
      </c>
      <c r="B781" s="112" t="s">
        <v>522</v>
      </c>
      <c r="C781" s="109"/>
      <c r="D781" s="99"/>
      <c r="E781" s="117"/>
      <c r="F781" s="122"/>
      <c r="G781" s="122"/>
    </row>
    <row r="782" spans="1:7" ht="22.5" x14ac:dyDescent="0.2">
      <c r="A782" s="100" t="s">
        <v>1</v>
      </c>
      <c r="B782" s="113" t="s">
        <v>367</v>
      </c>
      <c r="C782" s="101" t="s">
        <v>3</v>
      </c>
      <c r="D782" s="101" t="s">
        <v>542</v>
      </c>
      <c r="E782" s="118" t="s">
        <v>543</v>
      </c>
      <c r="F782" s="123" t="s">
        <v>544</v>
      </c>
      <c r="G782" s="123" t="s">
        <v>545</v>
      </c>
    </row>
    <row r="783" spans="1:7" ht="33.75" x14ac:dyDescent="0.2">
      <c r="A783" s="106" t="s">
        <v>896</v>
      </c>
      <c r="B783" s="114" t="s">
        <v>897</v>
      </c>
      <c r="C783" s="106" t="s">
        <v>13</v>
      </c>
      <c r="D783" s="102" t="s">
        <v>73</v>
      </c>
      <c r="E783" s="119">
        <v>2</v>
      </c>
      <c r="F783" s="103">
        <v>0.55000000000000004</v>
      </c>
      <c r="G783" s="103">
        <v>1.1000000000000001</v>
      </c>
    </row>
    <row r="784" spans="1:7" ht="22.5" x14ac:dyDescent="0.2">
      <c r="A784" s="106" t="s">
        <v>898</v>
      </c>
      <c r="B784" s="114" t="s">
        <v>899</v>
      </c>
      <c r="C784" s="106" t="s">
        <v>13</v>
      </c>
      <c r="D784" s="102" t="s">
        <v>73</v>
      </c>
      <c r="E784" s="119">
        <v>1</v>
      </c>
      <c r="F784" s="103">
        <v>527.85</v>
      </c>
      <c r="G784" s="103">
        <v>527.85</v>
      </c>
    </row>
    <row r="785" spans="1:7" ht="18" x14ac:dyDescent="0.2">
      <c r="A785" s="107"/>
      <c r="B785" s="115"/>
      <c r="C785" s="42"/>
      <c r="D785" s="95"/>
      <c r="E785" s="120"/>
      <c r="F785" s="124" t="s">
        <v>1800</v>
      </c>
      <c r="G785" s="104">
        <v>528.95000000000005</v>
      </c>
    </row>
    <row r="786" spans="1:7" ht="22.5" x14ac:dyDescent="0.2">
      <c r="A786" s="100" t="s">
        <v>1</v>
      </c>
      <c r="B786" s="113" t="s">
        <v>366</v>
      </c>
      <c r="C786" s="101" t="s">
        <v>3</v>
      </c>
      <c r="D786" s="101" t="s">
        <v>542</v>
      </c>
      <c r="E786" s="118" t="s">
        <v>543</v>
      </c>
      <c r="F786" s="123" t="s">
        <v>544</v>
      </c>
      <c r="G786" s="123" t="s">
        <v>545</v>
      </c>
    </row>
    <row r="787" spans="1:7" x14ac:dyDescent="0.2">
      <c r="A787" s="106" t="s">
        <v>601</v>
      </c>
      <c r="B787" s="114" t="s">
        <v>602</v>
      </c>
      <c r="C787" s="106" t="s">
        <v>13</v>
      </c>
      <c r="D787" s="102" t="s">
        <v>14</v>
      </c>
      <c r="E787" s="119">
        <v>0.45739999999999997</v>
      </c>
      <c r="F787" s="103">
        <v>14.77</v>
      </c>
      <c r="G787" s="103">
        <v>6.75</v>
      </c>
    </row>
    <row r="788" spans="1:7" x14ac:dyDescent="0.2">
      <c r="A788" s="106" t="s">
        <v>587</v>
      </c>
      <c r="B788" s="114" t="s">
        <v>588</v>
      </c>
      <c r="C788" s="106" t="s">
        <v>13</v>
      </c>
      <c r="D788" s="102" t="s">
        <v>14</v>
      </c>
      <c r="E788" s="119">
        <v>0.45739999999999997</v>
      </c>
      <c r="F788" s="103">
        <v>10.9</v>
      </c>
      <c r="G788" s="103">
        <v>4.9800000000000004</v>
      </c>
    </row>
    <row r="789" spans="1:7" ht="18" x14ac:dyDescent="0.2">
      <c r="A789" s="107"/>
      <c r="B789" s="115"/>
      <c r="C789" s="42"/>
      <c r="D789" s="95"/>
      <c r="E789" s="120"/>
      <c r="F789" s="124" t="s">
        <v>1798</v>
      </c>
      <c r="G789" s="104">
        <v>11.73</v>
      </c>
    </row>
    <row r="790" spans="1:7" x14ac:dyDescent="0.2">
      <c r="A790" s="107"/>
      <c r="B790" s="115"/>
      <c r="C790" s="42"/>
      <c r="D790" s="95"/>
      <c r="E790" s="120"/>
      <c r="F790" s="125" t="s">
        <v>546</v>
      </c>
      <c r="G790" s="105">
        <v>540.67999999999995</v>
      </c>
    </row>
    <row r="791" spans="1:7" ht="33.75" x14ac:dyDescent="0.2">
      <c r="A791" s="98" t="s">
        <v>1807</v>
      </c>
      <c r="B791" s="112" t="s">
        <v>523</v>
      </c>
      <c r="C791" s="109"/>
      <c r="D791" s="99"/>
      <c r="E791" s="117"/>
      <c r="F791" s="122"/>
      <c r="G791" s="122"/>
    </row>
    <row r="792" spans="1:7" ht="22.5" x14ac:dyDescent="0.2">
      <c r="A792" s="100" t="s">
        <v>1</v>
      </c>
      <c r="B792" s="113" t="s">
        <v>367</v>
      </c>
      <c r="C792" s="101" t="s">
        <v>3</v>
      </c>
      <c r="D792" s="101" t="s">
        <v>542</v>
      </c>
      <c r="E792" s="118" t="s">
        <v>543</v>
      </c>
      <c r="F792" s="123" t="s">
        <v>544</v>
      </c>
      <c r="G792" s="123" t="s">
        <v>545</v>
      </c>
    </row>
    <row r="793" spans="1:7" ht="33.75" x14ac:dyDescent="0.2">
      <c r="A793" s="106" t="s">
        <v>896</v>
      </c>
      <c r="B793" s="114" t="s">
        <v>897</v>
      </c>
      <c r="C793" s="106" t="s">
        <v>13</v>
      </c>
      <c r="D793" s="102" t="s">
        <v>73</v>
      </c>
      <c r="E793" s="119">
        <v>2</v>
      </c>
      <c r="F793" s="103">
        <v>0.55000000000000004</v>
      </c>
      <c r="G793" s="103">
        <v>1.1000000000000001</v>
      </c>
    </row>
    <row r="794" spans="1:7" ht="22.5" x14ac:dyDescent="0.2">
      <c r="A794" s="106" t="s">
        <v>900</v>
      </c>
      <c r="B794" s="114" t="s">
        <v>901</v>
      </c>
      <c r="C794" s="106" t="s">
        <v>13</v>
      </c>
      <c r="D794" s="102" t="s">
        <v>73</v>
      </c>
      <c r="E794" s="119">
        <v>1</v>
      </c>
      <c r="F794" s="103">
        <v>153.94999999999999</v>
      </c>
      <c r="G794" s="103">
        <v>153.94999999999999</v>
      </c>
    </row>
    <row r="795" spans="1:7" ht="18" x14ac:dyDescent="0.2">
      <c r="A795" s="107"/>
      <c r="B795" s="115"/>
      <c r="C795" s="42"/>
      <c r="D795" s="95"/>
      <c r="E795" s="120"/>
      <c r="F795" s="124" t="s">
        <v>1800</v>
      </c>
      <c r="G795" s="104">
        <v>155.05000000000001</v>
      </c>
    </row>
    <row r="796" spans="1:7" ht="22.5" x14ac:dyDescent="0.2">
      <c r="A796" s="100" t="s">
        <v>1</v>
      </c>
      <c r="B796" s="113" t="s">
        <v>366</v>
      </c>
      <c r="C796" s="101" t="s">
        <v>3</v>
      </c>
      <c r="D796" s="101" t="s">
        <v>542</v>
      </c>
      <c r="E796" s="118" t="s">
        <v>543</v>
      </c>
      <c r="F796" s="123" t="s">
        <v>544</v>
      </c>
      <c r="G796" s="123" t="s">
        <v>545</v>
      </c>
    </row>
    <row r="797" spans="1:7" x14ac:dyDescent="0.2">
      <c r="A797" s="106" t="s">
        <v>601</v>
      </c>
      <c r="B797" s="114" t="s">
        <v>602</v>
      </c>
      <c r="C797" s="106" t="s">
        <v>13</v>
      </c>
      <c r="D797" s="102" t="s">
        <v>14</v>
      </c>
      <c r="E797" s="119">
        <v>0.45739999999999997</v>
      </c>
      <c r="F797" s="103">
        <v>14.77</v>
      </c>
      <c r="G797" s="103">
        <v>6.75</v>
      </c>
    </row>
    <row r="798" spans="1:7" x14ac:dyDescent="0.2">
      <c r="A798" s="106" t="s">
        <v>587</v>
      </c>
      <c r="B798" s="114" t="s">
        <v>588</v>
      </c>
      <c r="C798" s="106" t="s">
        <v>13</v>
      </c>
      <c r="D798" s="102" t="s">
        <v>14</v>
      </c>
      <c r="E798" s="119">
        <v>0.45739999999999997</v>
      </c>
      <c r="F798" s="103">
        <v>10.9</v>
      </c>
      <c r="G798" s="103">
        <v>4.9800000000000004</v>
      </c>
    </row>
    <row r="799" spans="1:7" ht="18" x14ac:dyDescent="0.2">
      <c r="A799" s="107"/>
      <c r="B799" s="115"/>
      <c r="C799" s="42"/>
      <c r="D799" s="95"/>
      <c r="E799" s="120"/>
      <c r="F799" s="124" t="s">
        <v>1798</v>
      </c>
      <c r="G799" s="104">
        <v>11.73</v>
      </c>
    </row>
    <row r="800" spans="1:7" x14ac:dyDescent="0.2">
      <c r="A800" s="107"/>
      <c r="B800" s="115"/>
      <c r="C800" s="42"/>
      <c r="D800" s="95"/>
      <c r="E800" s="120"/>
      <c r="F800" s="125" t="s">
        <v>546</v>
      </c>
      <c r="G800" s="105">
        <v>166.78</v>
      </c>
    </row>
    <row r="801" spans="1:7" ht="56.25" x14ac:dyDescent="0.2">
      <c r="A801" s="98" t="s">
        <v>1807</v>
      </c>
      <c r="B801" s="112" t="s">
        <v>1702</v>
      </c>
      <c r="C801" s="109"/>
      <c r="D801" s="99"/>
      <c r="E801" s="117"/>
      <c r="F801" s="122"/>
      <c r="G801" s="122"/>
    </row>
    <row r="802" spans="1:7" ht="22.5" x14ac:dyDescent="0.2">
      <c r="A802" s="100" t="s">
        <v>1</v>
      </c>
      <c r="B802" s="113" t="s">
        <v>1685</v>
      </c>
      <c r="C802" s="101" t="s">
        <v>3</v>
      </c>
      <c r="D802" s="101" t="s">
        <v>542</v>
      </c>
      <c r="E802" s="118" t="s">
        <v>543</v>
      </c>
      <c r="F802" s="123" t="s">
        <v>544</v>
      </c>
      <c r="G802" s="123" t="s">
        <v>545</v>
      </c>
    </row>
    <row r="803" spans="1:7" ht="67.5" x14ac:dyDescent="0.2">
      <c r="A803" s="106" t="s">
        <v>902</v>
      </c>
      <c r="B803" s="114" t="s">
        <v>1768</v>
      </c>
      <c r="C803" s="106" t="s">
        <v>564</v>
      </c>
      <c r="D803" s="102" t="s">
        <v>73</v>
      </c>
      <c r="E803" s="119">
        <v>1</v>
      </c>
      <c r="F803" s="103">
        <v>11381</v>
      </c>
      <c r="G803" s="103">
        <v>11381</v>
      </c>
    </row>
    <row r="804" spans="1:7" ht="90" x14ac:dyDescent="0.2">
      <c r="A804" s="106" t="s">
        <v>903</v>
      </c>
      <c r="B804" s="114" t="s">
        <v>1769</v>
      </c>
      <c r="C804" s="106" t="s">
        <v>564</v>
      </c>
      <c r="D804" s="102" t="s">
        <v>73</v>
      </c>
      <c r="E804" s="119">
        <v>2</v>
      </c>
      <c r="F804" s="103">
        <v>2203.0500000000002</v>
      </c>
      <c r="G804" s="103">
        <v>4406.1000000000004</v>
      </c>
    </row>
    <row r="805" spans="1:7" ht="33.75" x14ac:dyDescent="0.2">
      <c r="A805" s="106" t="s">
        <v>904</v>
      </c>
      <c r="B805" s="114" t="s">
        <v>1770</v>
      </c>
      <c r="C805" s="106" t="s">
        <v>564</v>
      </c>
      <c r="D805" s="102" t="s">
        <v>73</v>
      </c>
      <c r="E805" s="119">
        <v>1</v>
      </c>
      <c r="F805" s="103">
        <v>1101.05</v>
      </c>
      <c r="G805" s="103">
        <v>1101.05</v>
      </c>
    </row>
    <row r="806" spans="1:7" ht="27" x14ac:dyDescent="0.2">
      <c r="A806" s="107"/>
      <c r="B806" s="115"/>
      <c r="C806" s="42"/>
      <c r="D806" s="95"/>
      <c r="E806" s="120"/>
      <c r="F806" s="124" t="s">
        <v>1802</v>
      </c>
      <c r="G806" s="104">
        <v>16888.150000000001</v>
      </c>
    </row>
    <row r="807" spans="1:7" ht="22.5" x14ac:dyDescent="0.2">
      <c r="A807" s="100" t="s">
        <v>1</v>
      </c>
      <c r="B807" s="113" t="s">
        <v>367</v>
      </c>
      <c r="C807" s="101" t="s">
        <v>3</v>
      </c>
      <c r="D807" s="101" t="s">
        <v>542</v>
      </c>
      <c r="E807" s="118" t="s">
        <v>543</v>
      </c>
      <c r="F807" s="123" t="s">
        <v>544</v>
      </c>
      <c r="G807" s="123" t="s">
        <v>545</v>
      </c>
    </row>
    <row r="808" spans="1:7" x14ac:dyDescent="0.2">
      <c r="A808" s="106" t="s">
        <v>905</v>
      </c>
      <c r="B808" s="114" t="s">
        <v>1771</v>
      </c>
      <c r="C808" s="106" t="s">
        <v>22</v>
      </c>
      <c r="D808" s="102" t="s">
        <v>73</v>
      </c>
      <c r="E808" s="119">
        <v>2</v>
      </c>
      <c r="F808" s="103">
        <v>97.92</v>
      </c>
      <c r="G808" s="103">
        <v>195.84</v>
      </c>
    </row>
    <row r="809" spans="1:7" ht="33.75" x14ac:dyDescent="0.2">
      <c r="A809" s="106" t="s">
        <v>906</v>
      </c>
      <c r="B809" s="114" t="s">
        <v>907</v>
      </c>
      <c r="C809" s="106" t="s">
        <v>13</v>
      </c>
      <c r="D809" s="102" t="s">
        <v>65</v>
      </c>
      <c r="E809" s="119">
        <v>220</v>
      </c>
      <c r="F809" s="103">
        <v>12.85</v>
      </c>
      <c r="G809" s="103">
        <v>2827</v>
      </c>
    </row>
    <row r="810" spans="1:7" ht="18" x14ac:dyDescent="0.2">
      <c r="A810" s="107"/>
      <c r="B810" s="115"/>
      <c r="C810" s="42"/>
      <c r="D810" s="95"/>
      <c r="E810" s="120"/>
      <c r="F810" s="124" t="s">
        <v>1800</v>
      </c>
      <c r="G810" s="104">
        <v>3022.84</v>
      </c>
    </row>
    <row r="811" spans="1:7" ht="22.5" x14ac:dyDescent="0.2">
      <c r="A811" s="100" t="s">
        <v>1</v>
      </c>
      <c r="B811" s="113" t="s">
        <v>366</v>
      </c>
      <c r="C811" s="101" t="s">
        <v>3</v>
      </c>
      <c r="D811" s="101" t="s">
        <v>542</v>
      </c>
      <c r="E811" s="118" t="s">
        <v>543</v>
      </c>
      <c r="F811" s="123" t="s">
        <v>544</v>
      </c>
      <c r="G811" s="123" t="s">
        <v>545</v>
      </c>
    </row>
    <row r="812" spans="1:7" x14ac:dyDescent="0.2">
      <c r="A812" s="106" t="s">
        <v>908</v>
      </c>
      <c r="B812" s="114" t="s">
        <v>909</v>
      </c>
      <c r="C812" s="106" t="s">
        <v>13</v>
      </c>
      <c r="D812" s="102" t="s">
        <v>14</v>
      </c>
      <c r="E812" s="119">
        <v>6</v>
      </c>
      <c r="F812" s="103">
        <v>32.15</v>
      </c>
      <c r="G812" s="103">
        <v>192.9</v>
      </c>
    </row>
    <row r="813" spans="1:7" ht="18" x14ac:dyDescent="0.2">
      <c r="A813" s="107"/>
      <c r="B813" s="115"/>
      <c r="C813" s="42"/>
      <c r="D813" s="95"/>
      <c r="E813" s="120"/>
      <c r="F813" s="124" t="s">
        <v>1798</v>
      </c>
      <c r="G813" s="104">
        <v>192.9</v>
      </c>
    </row>
    <row r="814" spans="1:7" ht="22.5" x14ac:dyDescent="0.2">
      <c r="A814" s="100" t="s">
        <v>1</v>
      </c>
      <c r="B814" s="113" t="s">
        <v>1681</v>
      </c>
      <c r="C814" s="101" t="s">
        <v>3</v>
      </c>
      <c r="D814" s="101" t="s">
        <v>542</v>
      </c>
      <c r="E814" s="118" t="s">
        <v>543</v>
      </c>
      <c r="F814" s="123" t="s">
        <v>544</v>
      </c>
      <c r="G814" s="123" t="s">
        <v>545</v>
      </c>
    </row>
    <row r="815" spans="1:7" ht="33.75" x14ac:dyDescent="0.2">
      <c r="A815" s="106" t="s">
        <v>910</v>
      </c>
      <c r="B815" s="114" t="s">
        <v>911</v>
      </c>
      <c r="C815" s="106" t="s">
        <v>13</v>
      </c>
      <c r="D815" s="102" t="s">
        <v>73</v>
      </c>
      <c r="E815" s="119">
        <v>32</v>
      </c>
      <c r="F815" s="103">
        <v>7.2</v>
      </c>
      <c r="G815" s="103">
        <v>230.4</v>
      </c>
    </row>
    <row r="816" spans="1:7" ht="33.75" x14ac:dyDescent="0.2">
      <c r="A816" s="106" t="s">
        <v>790</v>
      </c>
      <c r="B816" s="114" t="s">
        <v>791</v>
      </c>
      <c r="C816" s="106" t="s">
        <v>13</v>
      </c>
      <c r="D816" s="102" t="s">
        <v>65</v>
      </c>
      <c r="E816" s="119">
        <v>96</v>
      </c>
      <c r="F816" s="103">
        <v>8.06</v>
      </c>
      <c r="G816" s="103">
        <v>773.76</v>
      </c>
    </row>
    <row r="817" spans="1:7" ht="22.5" x14ac:dyDescent="0.2">
      <c r="A817" s="106" t="s">
        <v>796</v>
      </c>
      <c r="B817" s="114" t="s">
        <v>797</v>
      </c>
      <c r="C817" s="106" t="s">
        <v>13</v>
      </c>
      <c r="D817" s="102" t="s">
        <v>73</v>
      </c>
      <c r="E817" s="119">
        <v>32</v>
      </c>
      <c r="F817" s="103">
        <v>2.37</v>
      </c>
      <c r="G817" s="103">
        <v>75.84</v>
      </c>
    </row>
    <row r="818" spans="1:7" ht="22.5" x14ac:dyDescent="0.2">
      <c r="A818" s="106" t="s">
        <v>798</v>
      </c>
      <c r="B818" s="114" t="s">
        <v>799</v>
      </c>
      <c r="C818" s="106" t="s">
        <v>13</v>
      </c>
      <c r="D818" s="102" t="s">
        <v>65</v>
      </c>
      <c r="E818" s="119">
        <v>96</v>
      </c>
      <c r="F818" s="103">
        <v>4.25</v>
      </c>
      <c r="G818" s="103">
        <v>408</v>
      </c>
    </row>
    <row r="819" spans="1:7" ht="18" x14ac:dyDescent="0.2">
      <c r="A819" s="107"/>
      <c r="B819" s="115"/>
      <c r="C819" s="42"/>
      <c r="D819" s="95"/>
      <c r="E819" s="120"/>
      <c r="F819" s="124" t="s">
        <v>1799</v>
      </c>
      <c r="G819" s="104">
        <v>1488</v>
      </c>
    </row>
    <row r="820" spans="1:7" x14ac:dyDescent="0.2">
      <c r="A820" s="107"/>
      <c r="B820" s="115"/>
      <c r="C820" s="42"/>
      <c r="D820" s="95"/>
      <c r="E820" s="120"/>
      <c r="F820" s="125" t="s">
        <v>546</v>
      </c>
      <c r="G820" s="105">
        <v>21591.89</v>
      </c>
    </row>
    <row r="821" spans="1:7" ht="33.75" x14ac:dyDescent="0.2">
      <c r="A821" s="98" t="s">
        <v>1807</v>
      </c>
      <c r="B821" s="112" t="s">
        <v>1703</v>
      </c>
      <c r="C821" s="109"/>
      <c r="D821" s="99"/>
      <c r="E821" s="117"/>
      <c r="F821" s="122"/>
      <c r="G821" s="122"/>
    </row>
    <row r="822" spans="1:7" ht="22.5" x14ac:dyDescent="0.2">
      <c r="A822" s="100" t="s">
        <v>1</v>
      </c>
      <c r="B822" s="113" t="s">
        <v>367</v>
      </c>
      <c r="C822" s="101" t="s">
        <v>3</v>
      </c>
      <c r="D822" s="101" t="s">
        <v>542</v>
      </c>
      <c r="E822" s="118" t="s">
        <v>543</v>
      </c>
      <c r="F822" s="123" t="s">
        <v>544</v>
      </c>
      <c r="G822" s="123" t="s">
        <v>545</v>
      </c>
    </row>
    <row r="823" spans="1:7" ht="22.5" x14ac:dyDescent="0.2">
      <c r="A823" s="106" t="s">
        <v>912</v>
      </c>
      <c r="B823" s="114" t="s">
        <v>913</v>
      </c>
      <c r="C823" s="106" t="s">
        <v>13</v>
      </c>
      <c r="D823" s="102" t="s">
        <v>65</v>
      </c>
      <c r="E823" s="119">
        <v>1.1000000000000001</v>
      </c>
      <c r="F823" s="103">
        <v>27.86</v>
      </c>
      <c r="G823" s="103">
        <v>30.64</v>
      </c>
    </row>
    <row r="824" spans="1:7" ht="22.5" x14ac:dyDescent="0.2">
      <c r="A824" s="106" t="s">
        <v>914</v>
      </c>
      <c r="B824" s="114" t="s">
        <v>915</v>
      </c>
      <c r="C824" s="106" t="s">
        <v>13</v>
      </c>
      <c r="D824" s="102" t="s">
        <v>73</v>
      </c>
      <c r="E824" s="119">
        <v>2</v>
      </c>
      <c r="F824" s="103">
        <v>34.11</v>
      </c>
      <c r="G824" s="103">
        <v>68.22</v>
      </c>
    </row>
    <row r="825" spans="1:7" ht="18" x14ac:dyDescent="0.2">
      <c r="A825" s="107"/>
      <c r="B825" s="115"/>
      <c r="C825" s="42"/>
      <c r="D825" s="95"/>
      <c r="E825" s="120"/>
      <c r="F825" s="124" t="s">
        <v>1800</v>
      </c>
      <c r="G825" s="104">
        <v>98.86</v>
      </c>
    </row>
    <row r="826" spans="1:7" ht="22.5" x14ac:dyDescent="0.2">
      <c r="A826" s="100" t="s">
        <v>1</v>
      </c>
      <c r="B826" s="113" t="s">
        <v>366</v>
      </c>
      <c r="C826" s="101" t="s">
        <v>3</v>
      </c>
      <c r="D826" s="101" t="s">
        <v>542</v>
      </c>
      <c r="E826" s="118" t="s">
        <v>543</v>
      </c>
      <c r="F826" s="123" t="s">
        <v>544</v>
      </c>
      <c r="G826" s="123" t="s">
        <v>545</v>
      </c>
    </row>
    <row r="827" spans="1:7" x14ac:dyDescent="0.2">
      <c r="A827" s="106" t="s">
        <v>599</v>
      </c>
      <c r="B827" s="114" t="s">
        <v>600</v>
      </c>
      <c r="C827" s="106" t="s">
        <v>13</v>
      </c>
      <c r="D827" s="102" t="s">
        <v>14</v>
      </c>
      <c r="E827" s="119">
        <v>0.35</v>
      </c>
      <c r="F827" s="103">
        <v>14.77</v>
      </c>
      <c r="G827" s="103">
        <v>5.16</v>
      </c>
    </row>
    <row r="828" spans="1:7" x14ac:dyDescent="0.2">
      <c r="A828" s="106" t="s">
        <v>587</v>
      </c>
      <c r="B828" s="114" t="s">
        <v>588</v>
      </c>
      <c r="C828" s="106" t="s">
        <v>13</v>
      </c>
      <c r="D828" s="102" t="s">
        <v>14</v>
      </c>
      <c r="E828" s="119">
        <v>0.35</v>
      </c>
      <c r="F828" s="103">
        <v>10.9</v>
      </c>
      <c r="G828" s="103">
        <v>3.81</v>
      </c>
    </row>
    <row r="829" spans="1:7" ht="18" x14ac:dyDescent="0.2">
      <c r="A829" s="107"/>
      <c r="B829" s="115"/>
      <c r="C829" s="42"/>
      <c r="D829" s="95"/>
      <c r="E829" s="120"/>
      <c r="F829" s="124" t="s">
        <v>1798</v>
      </c>
      <c r="G829" s="104">
        <v>8.9700000000000006</v>
      </c>
    </row>
    <row r="830" spans="1:7" x14ac:dyDescent="0.2">
      <c r="A830" s="107"/>
      <c r="B830" s="115"/>
      <c r="C830" s="42"/>
      <c r="D830" s="95"/>
      <c r="E830" s="120"/>
      <c r="F830" s="125" t="s">
        <v>546</v>
      </c>
      <c r="G830" s="105">
        <v>107.83</v>
      </c>
    </row>
    <row r="831" spans="1:7" ht="45" x14ac:dyDescent="0.2">
      <c r="A831" s="98" t="s">
        <v>1807</v>
      </c>
      <c r="B831" s="112" t="s">
        <v>916</v>
      </c>
      <c r="C831" s="109"/>
      <c r="D831" s="99"/>
      <c r="E831" s="117"/>
      <c r="F831" s="122"/>
      <c r="G831" s="122"/>
    </row>
    <row r="832" spans="1:7" ht="22.5" x14ac:dyDescent="0.2">
      <c r="A832" s="100" t="s">
        <v>1</v>
      </c>
      <c r="B832" s="113" t="s">
        <v>367</v>
      </c>
      <c r="C832" s="101" t="s">
        <v>3</v>
      </c>
      <c r="D832" s="101" t="s">
        <v>542</v>
      </c>
      <c r="E832" s="118" t="s">
        <v>543</v>
      </c>
      <c r="F832" s="123" t="s">
        <v>544</v>
      </c>
      <c r="G832" s="123" t="s">
        <v>545</v>
      </c>
    </row>
    <row r="833" spans="1:7" ht="22.5" x14ac:dyDescent="0.2">
      <c r="A833" s="106" t="s">
        <v>917</v>
      </c>
      <c r="B833" s="114" t="s">
        <v>918</v>
      </c>
      <c r="C833" s="106" t="s">
        <v>22</v>
      </c>
      <c r="D833" s="102" t="s">
        <v>73</v>
      </c>
      <c r="E833" s="119">
        <v>0.25</v>
      </c>
      <c r="F833" s="103">
        <v>102.83</v>
      </c>
      <c r="G833" s="103">
        <v>25.7</v>
      </c>
    </row>
    <row r="834" spans="1:7" ht="22.5" x14ac:dyDescent="0.2">
      <c r="A834" s="106" t="s">
        <v>919</v>
      </c>
      <c r="B834" s="114" t="s">
        <v>1772</v>
      </c>
      <c r="C834" s="106" t="s">
        <v>158</v>
      </c>
      <c r="D834" s="102" t="s">
        <v>761</v>
      </c>
      <c r="E834" s="119">
        <v>2</v>
      </c>
      <c r="F834" s="103">
        <v>2.5499999999999998</v>
      </c>
      <c r="G834" s="103">
        <v>5.0999999999999996</v>
      </c>
    </row>
    <row r="835" spans="1:7" x14ac:dyDescent="0.2">
      <c r="A835" s="106" t="s">
        <v>920</v>
      </c>
      <c r="B835" s="114" t="s">
        <v>921</v>
      </c>
      <c r="C835" s="106" t="s">
        <v>13</v>
      </c>
      <c r="D835" s="102" t="s">
        <v>628</v>
      </c>
      <c r="E835" s="119">
        <v>0.03</v>
      </c>
      <c r="F835" s="103">
        <v>15.95</v>
      </c>
      <c r="G835" s="103">
        <v>0.47</v>
      </c>
    </row>
    <row r="836" spans="1:7" ht="33.75" x14ac:dyDescent="0.2">
      <c r="A836" s="106" t="s">
        <v>922</v>
      </c>
      <c r="B836" s="114" t="s">
        <v>923</v>
      </c>
      <c r="C836" s="106" t="s">
        <v>13</v>
      </c>
      <c r="D836" s="102" t="s">
        <v>65</v>
      </c>
      <c r="E836" s="119">
        <v>1.1000000000000001</v>
      </c>
      <c r="F836" s="103">
        <v>0.28000000000000003</v>
      </c>
      <c r="G836" s="103">
        <v>0.3</v>
      </c>
    </row>
    <row r="837" spans="1:7" ht="22.5" x14ac:dyDescent="0.2">
      <c r="A837" s="106" t="s">
        <v>924</v>
      </c>
      <c r="B837" s="114" t="s">
        <v>925</v>
      </c>
      <c r="C837" s="106" t="s">
        <v>13</v>
      </c>
      <c r="D837" s="102" t="s">
        <v>73</v>
      </c>
      <c r="E837" s="119">
        <v>0.17</v>
      </c>
      <c r="F837" s="103">
        <v>3.14</v>
      </c>
      <c r="G837" s="103">
        <v>0.53</v>
      </c>
    </row>
    <row r="838" spans="1:7" ht="33.75" x14ac:dyDescent="0.2">
      <c r="A838" s="106" t="s">
        <v>926</v>
      </c>
      <c r="B838" s="114" t="s">
        <v>927</v>
      </c>
      <c r="C838" s="106" t="s">
        <v>13</v>
      </c>
      <c r="D838" s="102" t="s">
        <v>595</v>
      </c>
      <c r="E838" s="119">
        <v>0.85</v>
      </c>
      <c r="F838" s="103">
        <v>3.13</v>
      </c>
      <c r="G838" s="103">
        <v>2.66</v>
      </c>
    </row>
    <row r="839" spans="1:7" x14ac:dyDescent="0.2">
      <c r="A839" s="106" t="s">
        <v>928</v>
      </c>
      <c r="B839" s="114" t="s">
        <v>1773</v>
      </c>
      <c r="C839" s="106" t="s">
        <v>158</v>
      </c>
      <c r="D839" s="102" t="s">
        <v>73</v>
      </c>
      <c r="E839" s="119">
        <v>1</v>
      </c>
      <c r="F839" s="103">
        <v>243.61</v>
      </c>
      <c r="G839" s="103">
        <v>243.61</v>
      </c>
    </row>
    <row r="840" spans="1:7" ht="33.75" x14ac:dyDescent="0.2">
      <c r="A840" s="106" t="s">
        <v>929</v>
      </c>
      <c r="B840" s="114" t="s">
        <v>930</v>
      </c>
      <c r="C840" s="106" t="s">
        <v>13</v>
      </c>
      <c r="D840" s="102" t="s">
        <v>51</v>
      </c>
      <c r="E840" s="119">
        <v>1.3</v>
      </c>
      <c r="F840" s="103">
        <v>23.9</v>
      </c>
      <c r="G840" s="103">
        <v>31.07</v>
      </c>
    </row>
    <row r="841" spans="1:7" ht="33.75" x14ac:dyDescent="0.2">
      <c r="A841" s="106" t="s">
        <v>931</v>
      </c>
      <c r="B841" s="114" t="s">
        <v>932</v>
      </c>
      <c r="C841" s="106" t="s">
        <v>13</v>
      </c>
      <c r="D841" s="102" t="s">
        <v>51</v>
      </c>
      <c r="E841" s="119">
        <v>1</v>
      </c>
      <c r="F841" s="103">
        <v>550.34</v>
      </c>
      <c r="G841" s="103">
        <v>550.34</v>
      </c>
    </row>
    <row r="842" spans="1:7" ht="22.5" x14ac:dyDescent="0.2">
      <c r="A842" s="106" t="s">
        <v>933</v>
      </c>
      <c r="B842" s="114" t="s">
        <v>934</v>
      </c>
      <c r="C842" s="106" t="s">
        <v>13</v>
      </c>
      <c r="D842" s="102" t="s">
        <v>628</v>
      </c>
      <c r="E842" s="119">
        <v>0.378</v>
      </c>
      <c r="F842" s="103">
        <v>65.319999999999993</v>
      </c>
      <c r="G842" s="103">
        <v>24.69</v>
      </c>
    </row>
    <row r="843" spans="1:7" x14ac:dyDescent="0.2">
      <c r="A843" s="106" t="s">
        <v>888</v>
      </c>
      <c r="B843" s="114" t="s">
        <v>889</v>
      </c>
      <c r="C843" s="106" t="s">
        <v>13</v>
      </c>
      <c r="D843" s="102" t="s">
        <v>628</v>
      </c>
      <c r="E843" s="119">
        <v>0.11</v>
      </c>
      <c r="F843" s="103">
        <v>10.08</v>
      </c>
      <c r="G843" s="103">
        <v>1.1000000000000001</v>
      </c>
    </row>
    <row r="844" spans="1:7" ht="18" x14ac:dyDescent="0.2">
      <c r="A844" s="107"/>
      <c r="B844" s="115"/>
      <c r="C844" s="42"/>
      <c r="D844" s="95"/>
      <c r="E844" s="120"/>
      <c r="F844" s="124" t="s">
        <v>1800</v>
      </c>
      <c r="G844" s="104">
        <v>885.57</v>
      </c>
    </row>
    <row r="845" spans="1:7" ht="22.5" x14ac:dyDescent="0.2">
      <c r="A845" s="100" t="s">
        <v>1</v>
      </c>
      <c r="B845" s="113" t="s">
        <v>366</v>
      </c>
      <c r="C845" s="101" t="s">
        <v>3</v>
      </c>
      <c r="D845" s="101" t="s">
        <v>542</v>
      </c>
      <c r="E845" s="118" t="s">
        <v>543</v>
      </c>
      <c r="F845" s="123" t="s">
        <v>544</v>
      </c>
      <c r="G845" s="123" t="s">
        <v>545</v>
      </c>
    </row>
    <row r="846" spans="1:7" x14ac:dyDescent="0.2">
      <c r="A846" s="106" t="s">
        <v>614</v>
      </c>
      <c r="B846" s="114" t="s">
        <v>615</v>
      </c>
      <c r="C846" s="106" t="s">
        <v>13</v>
      </c>
      <c r="D846" s="102" t="s">
        <v>14</v>
      </c>
      <c r="E846" s="119">
        <v>0.35</v>
      </c>
      <c r="F846" s="103">
        <v>18</v>
      </c>
      <c r="G846" s="103">
        <v>6.3</v>
      </c>
    </row>
    <row r="847" spans="1:7" x14ac:dyDescent="0.2">
      <c r="A847" s="106" t="s">
        <v>618</v>
      </c>
      <c r="B847" s="114" t="s">
        <v>619</v>
      </c>
      <c r="C847" s="106" t="s">
        <v>13</v>
      </c>
      <c r="D847" s="102" t="s">
        <v>14</v>
      </c>
      <c r="E847" s="119">
        <v>1</v>
      </c>
      <c r="F847" s="103">
        <v>14.77</v>
      </c>
      <c r="G847" s="103">
        <v>14.77</v>
      </c>
    </row>
    <row r="848" spans="1:7" x14ac:dyDescent="0.2">
      <c r="A848" s="106" t="s">
        <v>599</v>
      </c>
      <c r="B848" s="114" t="s">
        <v>600</v>
      </c>
      <c r="C848" s="106" t="s">
        <v>13</v>
      </c>
      <c r="D848" s="102" t="s">
        <v>14</v>
      </c>
      <c r="E848" s="119">
        <v>0.35</v>
      </c>
      <c r="F848" s="103">
        <v>14.77</v>
      </c>
      <c r="G848" s="103">
        <v>5.16</v>
      </c>
    </row>
    <row r="849" spans="1:9" x14ac:dyDescent="0.2">
      <c r="A849" s="106" t="s">
        <v>633</v>
      </c>
      <c r="B849" s="114" t="s">
        <v>634</v>
      </c>
      <c r="C849" s="106" t="s">
        <v>13</v>
      </c>
      <c r="D849" s="102" t="s">
        <v>14</v>
      </c>
      <c r="E849" s="119">
        <v>0.45</v>
      </c>
      <c r="F849" s="103">
        <v>14.77</v>
      </c>
      <c r="G849" s="103">
        <v>6.64</v>
      </c>
    </row>
    <row r="850" spans="1:9" x14ac:dyDescent="0.2">
      <c r="A850" s="106" t="s">
        <v>612</v>
      </c>
      <c r="B850" s="114" t="s">
        <v>613</v>
      </c>
      <c r="C850" s="106" t="s">
        <v>13</v>
      </c>
      <c r="D850" s="102" t="s">
        <v>14</v>
      </c>
      <c r="E850" s="119">
        <v>1.8</v>
      </c>
      <c r="F850" s="103">
        <v>25.03</v>
      </c>
      <c r="G850" s="103">
        <v>45.05</v>
      </c>
    </row>
    <row r="851" spans="1:9" x14ac:dyDescent="0.2">
      <c r="A851" s="106" t="s">
        <v>587</v>
      </c>
      <c r="B851" s="114" t="s">
        <v>588</v>
      </c>
      <c r="C851" s="106" t="s">
        <v>13</v>
      </c>
      <c r="D851" s="102" t="s">
        <v>14</v>
      </c>
      <c r="E851" s="119">
        <v>2.9</v>
      </c>
      <c r="F851" s="103">
        <v>10.9</v>
      </c>
      <c r="G851" s="103">
        <v>31.61</v>
      </c>
    </row>
    <row r="852" spans="1:9" ht="18" x14ac:dyDescent="0.2">
      <c r="A852" s="107"/>
      <c r="B852" s="115"/>
      <c r="C852" s="42"/>
      <c r="D852" s="95"/>
      <c r="E852" s="120"/>
      <c r="F852" s="124" t="s">
        <v>1798</v>
      </c>
      <c r="G852" s="104">
        <v>109.53</v>
      </c>
    </row>
    <row r="853" spans="1:9" ht="22.5" x14ac:dyDescent="0.2">
      <c r="A853" s="100" t="s">
        <v>1</v>
      </c>
      <c r="B853" s="113" t="s">
        <v>1681</v>
      </c>
      <c r="C853" s="101" t="s">
        <v>3</v>
      </c>
      <c r="D853" s="101" t="s">
        <v>542</v>
      </c>
      <c r="E853" s="118" t="s">
        <v>543</v>
      </c>
      <c r="F853" s="123" t="s">
        <v>544</v>
      </c>
      <c r="G853" s="123" t="s">
        <v>545</v>
      </c>
    </row>
    <row r="854" spans="1:9" ht="33.75" x14ac:dyDescent="0.2">
      <c r="A854" s="106" t="s">
        <v>935</v>
      </c>
      <c r="B854" s="114" t="s">
        <v>936</v>
      </c>
      <c r="C854" s="106" t="s">
        <v>13</v>
      </c>
      <c r="D854" s="102" t="s">
        <v>69</v>
      </c>
      <c r="E854" s="119">
        <v>6.0000000000000001E-3</v>
      </c>
      <c r="F854" s="103">
        <v>567.82000000000005</v>
      </c>
      <c r="G854" s="103">
        <v>3.4</v>
      </c>
    </row>
    <row r="855" spans="1:9" ht="18" x14ac:dyDescent="0.2">
      <c r="A855" s="107"/>
      <c r="B855" s="115"/>
      <c r="C855" s="42"/>
      <c r="D855" s="95"/>
      <c r="E855" s="120"/>
      <c r="F855" s="124" t="s">
        <v>1799</v>
      </c>
      <c r="G855" s="104">
        <v>3.4</v>
      </c>
    </row>
    <row r="856" spans="1:9" x14ac:dyDescent="0.2">
      <c r="A856" s="107"/>
      <c r="B856" s="115"/>
      <c r="C856" s="42"/>
      <c r="D856" s="95"/>
      <c r="E856" s="120"/>
      <c r="F856" s="125" t="s">
        <v>546</v>
      </c>
      <c r="G856" s="105">
        <v>998.5</v>
      </c>
    </row>
    <row r="857" spans="1:9" ht="33.75" x14ac:dyDescent="0.2">
      <c r="A857" s="98" t="s">
        <v>1807</v>
      </c>
      <c r="B857" s="112" t="s">
        <v>1704</v>
      </c>
      <c r="C857" s="109"/>
      <c r="D857" s="99"/>
      <c r="E857" s="117"/>
      <c r="F857" s="122"/>
      <c r="G857" s="122"/>
    </row>
    <row r="858" spans="1:9" ht="22.5" x14ac:dyDescent="0.2">
      <c r="A858" s="100" t="s">
        <v>1</v>
      </c>
      <c r="B858" s="113" t="s">
        <v>1685</v>
      </c>
      <c r="C858" s="101" t="s">
        <v>3</v>
      </c>
      <c r="D858" s="101" t="s">
        <v>542</v>
      </c>
      <c r="E858" s="118" t="s">
        <v>543</v>
      </c>
      <c r="F858" s="123" t="s">
        <v>544</v>
      </c>
      <c r="G858" s="123" t="s">
        <v>545</v>
      </c>
    </row>
    <row r="859" spans="1:9" ht="22.5" x14ac:dyDescent="0.2">
      <c r="A859" s="106" t="s">
        <v>937</v>
      </c>
      <c r="B859" s="114" t="s">
        <v>1774</v>
      </c>
      <c r="C859" s="106" t="s">
        <v>564</v>
      </c>
      <c r="D859" s="102" t="s">
        <v>73</v>
      </c>
      <c r="E859" s="119">
        <v>1</v>
      </c>
      <c r="F859" s="103">
        <v>38095</v>
      </c>
      <c r="G859" s="103">
        <v>38095</v>
      </c>
    </row>
    <row r="860" spans="1:9" ht="27" x14ac:dyDescent="0.2">
      <c r="A860" s="107"/>
      <c r="B860" s="115"/>
      <c r="C860" s="42"/>
      <c r="D860" s="95"/>
      <c r="E860" s="120"/>
      <c r="F860" s="124" t="s">
        <v>1802</v>
      </c>
      <c r="G860" s="104">
        <v>38095</v>
      </c>
    </row>
    <row r="861" spans="1:9" x14ac:dyDescent="0.2">
      <c r="A861" s="107"/>
      <c r="B861" s="115"/>
      <c r="C861" s="42"/>
      <c r="D861" s="95"/>
      <c r="E861" s="120"/>
      <c r="F861" s="125" t="s">
        <v>546</v>
      </c>
      <c r="G861" s="105">
        <v>38095</v>
      </c>
    </row>
    <row r="862" spans="1:9" ht="67.5" x14ac:dyDescent="0.2">
      <c r="A862" s="98" t="s">
        <v>1807</v>
      </c>
      <c r="B862" s="112" t="s">
        <v>1705</v>
      </c>
      <c r="C862" s="109"/>
      <c r="D862" s="99"/>
      <c r="E862" s="117"/>
      <c r="F862" s="122"/>
      <c r="G862" s="122"/>
    </row>
    <row r="863" spans="1:9" ht="22.5" x14ac:dyDescent="0.2">
      <c r="A863" s="100" t="s">
        <v>1</v>
      </c>
      <c r="B863" s="113" t="s">
        <v>1685</v>
      </c>
      <c r="C863" s="101" t="s">
        <v>3</v>
      </c>
      <c r="D863" s="101" t="s">
        <v>542</v>
      </c>
      <c r="E863" s="118" t="s">
        <v>543</v>
      </c>
      <c r="F863" s="123" t="s">
        <v>544</v>
      </c>
      <c r="G863" s="123" t="s">
        <v>545</v>
      </c>
    </row>
    <row r="864" spans="1:9" ht="33.75" x14ac:dyDescent="0.2">
      <c r="A864" s="106" t="s">
        <v>938</v>
      </c>
      <c r="B864" s="114" t="s">
        <v>1775</v>
      </c>
      <c r="C864" s="106" t="s">
        <v>564</v>
      </c>
      <c r="D864" s="102" t="s">
        <v>73</v>
      </c>
      <c r="E864" s="119">
        <v>1</v>
      </c>
      <c r="F864" s="103">
        <v>57163.97</v>
      </c>
      <c r="G864" s="103">
        <f>F864</f>
        <v>57163.97</v>
      </c>
      <c r="H864" s="215">
        <v>59329.4</v>
      </c>
      <c r="I864" s="215">
        <f>H864-F864</f>
        <v>2165.4300000000003</v>
      </c>
    </row>
    <row r="865" spans="1:7" ht="27" x14ac:dyDescent="0.2">
      <c r="A865" s="107"/>
      <c r="B865" s="115"/>
      <c r="C865" s="42"/>
      <c r="D865" s="95"/>
      <c r="E865" s="120"/>
      <c r="F865" s="124" t="s">
        <v>1802</v>
      </c>
      <c r="G865" s="104">
        <f>G864</f>
        <v>57163.97</v>
      </c>
    </row>
    <row r="866" spans="1:7" x14ac:dyDescent="0.2">
      <c r="A866" s="107"/>
      <c r="B866" s="115"/>
      <c r="C866" s="42"/>
      <c r="D866" s="95"/>
      <c r="E866" s="120"/>
      <c r="F866" s="125" t="s">
        <v>546</v>
      </c>
      <c r="G866" s="105">
        <f>G865</f>
        <v>57163.97</v>
      </c>
    </row>
    <row r="867" spans="1:7" ht="22.5" x14ac:dyDescent="0.2">
      <c r="A867" s="98" t="s">
        <v>1807</v>
      </c>
      <c r="B867" s="112" t="s">
        <v>1706</v>
      </c>
      <c r="C867" s="109"/>
      <c r="D867" s="99"/>
      <c r="E867" s="117"/>
      <c r="F867" s="122"/>
      <c r="G867" s="122"/>
    </row>
    <row r="868" spans="1:7" ht="22.5" x14ac:dyDescent="0.2">
      <c r="A868" s="100" t="s">
        <v>1</v>
      </c>
      <c r="B868" s="113" t="s">
        <v>367</v>
      </c>
      <c r="C868" s="101" t="s">
        <v>3</v>
      </c>
      <c r="D868" s="101" t="s">
        <v>542</v>
      </c>
      <c r="E868" s="118" t="s">
        <v>543</v>
      </c>
      <c r="F868" s="123" t="s">
        <v>544</v>
      </c>
      <c r="G868" s="123" t="s">
        <v>545</v>
      </c>
    </row>
    <row r="869" spans="1:7" ht="22.5" x14ac:dyDescent="0.2">
      <c r="A869" s="106" t="s">
        <v>939</v>
      </c>
      <c r="B869" s="114" t="s">
        <v>1776</v>
      </c>
      <c r="C869" s="106" t="s">
        <v>158</v>
      </c>
      <c r="D869" s="102" t="s">
        <v>73</v>
      </c>
      <c r="E869" s="119">
        <v>2</v>
      </c>
      <c r="F869" s="103">
        <v>136.51</v>
      </c>
      <c r="G869" s="103">
        <v>273.02</v>
      </c>
    </row>
    <row r="870" spans="1:7" x14ac:dyDescent="0.2">
      <c r="A870" s="106" t="s">
        <v>940</v>
      </c>
      <c r="B870" s="114" t="s">
        <v>1777</v>
      </c>
      <c r="C870" s="106" t="s">
        <v>158</v>
      </c>
      <c r="D870" s="102" t="s">
        <v>73</v>
      </c>
      <c r="E870" s="119">
        <v>2</v>
      </c>
      <c r="F870" s="103">
        <v>15.81</v>
      </c>
      <c r="G870" s="103">
        <v>31.62</v>
      </c>
    </row>
    <row r="871" spans="1:7" x14ac:dyDescent="0.2">
      <c r="A871" s="106" t="s">
        <v>941</v>
      </c>
      <c r="B871" s="114" t="s">
        <v>1778</v>
      </c>
      <c r="C871" s="106" t="s">
        <v>158</v>
      </c>
      <c r="D871" s="102" t="s">
        <v>73</v>
      </c>
      <c r="E871" s="119">
        <v>1</v>
      </c>
      <c r="F871" s="103">
        <v>352.75</v>
      </c>
      <c r="G871" s="103">
        <v>352.75</v>
      </c>
    </row>
    <row r="872" spans="1:7" x14ac:dyDescent="0.2">
      <c r="A872" s="106" t="s">
        <v>942</v>
      </c>
      <c r="B872" s="114" t="s">
        <v>1779</v>
      </c>
      <c r="C872" s="106" t="s">
        <v>158</v>
      </c>
      <c r="D872" s="102" t="s">
        <v>73</v>
      </c>
      <c r="E872" s="119">
        <v>2</v>
      </c>
      <c r="F872" s="103">
        <v>14.1</v>
      </c>
      <c r="G872" s="103">
        <v>28.2</v>
      </c>
    </row>
    <row r="873" spans="1:7" x14ac:dyDescent="0.2">
      <c r="A873" s="106" t="s">
        <v>943</v>
      </c>
      <c r="B873" s="114" t="s">
        <v>1780</v>
      </c>
      <c r="C873" s="106" t="s">
        <v>158</v>
      </c>
      <c r="D873" s="102" t="s">
        <v>73</v>
      </c>
      <c r="E873" s="119">
        <v>40</v>
      </c>
      <c r="F873" s="103">
        <v>0.68</v>
      </c>
      <c r="G873" s="103">
        <v>27.2</v>
      </c>
    </row>
    <row r="874" spans="1:7" x14ac:dyDescent="0.2">
      <c r="A874" s="106" t="s">
        <v>944</v>
      </c>
      <c r="B874" s="114" t="s">
        <v>1781</v>
      </c>
      <c r="C874" s="106" t="s">
        <v>158</v>
      </c>
      <c r="D874" s="102" t="s">
        <v>73</v>
      </c>
      <c r="E874" s="119">
        <v>48</v>
      </c>
      <c r="F874" s="103">
        <v>10.130000000000001</v>
      </c>
      <c r="G874" s="103">
        <v>486.24</v>
      </c>
    </row>
    <row r="875" spans="1:7" ht="22.5" x14ac:dyDescent="0.2">
      <c r="A875" s="106" t="s">
        <v>945</v>
      </c>
      <c r="B875" s="114" t="s">
        <v>946</v>
      </c>
      <c r="C875" s="106" t="s">
        <v>13</v>
      </c>
      <c r="D875" s="102" t="s">
        <v>73</v>
      </c>
      <c r="E875" s="119">
        <v>2</v>
      </c>
      <c r="F875" s="103">
        <v>830.6</v>
      </c>
      <c r="G875" s="103">
        <v>1661.2</v>
      </c>
    </row>
    <row r="876" spans="1:7" x14ac:dyDescent="0.2">
      <c r="A876" s="106" t="s">
        <v>947</v>
      </c>
      <c r="B876" s="114" t="s">
        <v>1782</v>
      </c>
      <c r="C876" s="106" t="s">
        <v>158</v>
      </c>
      <c r="D876" s="102" t="s">
        <v>73</v>
      </c>
      <c r="E876" s="119">
        <v>150</v>
      </c>
      <c r="F876" s="103">
        <v>0.16</v>
      </c>
      <c r="G876" s="103">
        <v>24</v>
      </c>
    </row>
    <row r="877" spans="1:7" x14ac:dyDescent="0.2">
      <c r="A877" s="106" t="s">
        <v>948</v>
      </c>
      <c r="B877" s="114" t="s">
        <v>949</v>
      </c>
      <c r="C877" s="106" t="s">
        <v>22</v>
      </c>
      <c r="D877" s="102" t="s">
        <v>73</v>
      </c>
      <c r="E877" s="119">
        <v>1</v>
      </c>
      <c r="F877" s="103">
        <v>1611.51</v>
      </c>
      <c r="G877" s="103">
        <v>1611.51</v>
      </c>
    </row>
    <row r="878" spans="1:7" x14ac:dyDescent="0.2">
      <c r="A878" s="106" t="s">
        <v>950</v>
      </c>
      <c r="B878" s="114" t="s">
        <v>1783</v>
      </c>
      <c r="C878" s="106" t="s">
        <v>158</v>
      </c>
      <c r="D878" s="102" t="s">
        <v>73</v>
      </c>
      <c r="E878" s="119">
        <v>1</v>
      </c>
      <c r="F878" s="103">
        <v>21.25</v>
      </c>
      <c r="G878" s="103">
        <v>21.25</v>
      </c>
    </row>
    <row r="879" spans="1:7" ht="18" x14ac:dyDescent="0.2">
      <c r="A879" s="107"/>
      <c r="B879" s="115"/>
      <c r="C879" s="42"/>
      <c r="D879" s="95"/>
      <c r="E879" s="120"/>
      <c r="F879" s="124" t="s">
        <v>1800</v>
      </c>
      <c r="G879" s="104">
        <v>4516.99</v>
      </c>
    </row>
    <row r="880" spans="1:7" ht="22.5" x14ac:dyDescent="0.2">
      <c r="A880" s="100" t="s">
        <v>1</v>
      </c>
      <c r="B880" s="113" t="s">
        <v>366</v>
      </c>
      <c r="C880" s="101" t="s">
        <v>3</v>
      </c>
      <c r="D880" s="101" t="s">
        <v>542</v>
      </c>
      <c r="E880" s="118" t="s">
        <v>543</v>
      </c>
      <c r="F880" s="123" t="s">
        <v>544</v>
      </c>
      <c r="G880" s="123" t="s">
        <v>545</v>
      </c>
    </row>
    <row r="881" spans="1:7" x14ac:dyDescent="0.2">
      <c r="A881" s="106" t="s">
        <v>587</v>
      </c>
      <c r="B881" s="114" t="s">
        <v>588</v>
      </c>
      <c r="C881" s="106" t="s">
        <v>13</v>
      </c>
      <c r="D881" s="102" t="s">
        <v>14</v>
      </c>
      <c r="E881" s="119">
        <v>2</v>
      </c>
      <c r="F881" s="103">
        <v>10.9</v>
      </c>
      <c r="G881" s="103">
        <v>21.8</v>
      </c>
    </row>
    <row r="882" spans="1:7" x14ac:dyDescent="0.2">
      <c r="A882" s="106" t="s">
        <v>587</v>
      </c>
      <c r="B882" s="114" t="s">
        <v>588</v>
      </c>
      <c r="C882" s="106" t="s">
        <v>13</v>
      </c>
      <c r="D882" s="102" t="s">
        <v>14</v>
      </c>
      <c r="E882" s="119">
        <v>2</v>
      </c>
      <c r="F882" s="103">
        <v>10.9</v>
      </c>
      <c r="G882" s="103">
        <v>21.8</v>
      </c>
    </row>
    <row r="883" spans="1:7" ht="18" x14ac:dyDescent="0.2">
      <c r="A883" s="107"/>
      <c r="B883" s="115"/>
      <c r="C883" s="42"/>
      <c r="D883" s="95"/>
      <c r="E883" s="120"/>
      <c r="F883" s="124" t="s">
        <v>1798</v>
      </c>
      <c r="G883" s="104">
        <v>43.6</v>
      </c>
    </row>
    <row r="884" spans="1:7" x14ac:dyDescent="0.2">
      <c r="A884" s="107"/>
      <c r="B884" s="115"/>
      <c r="C884" s="42"/>
      <c r="D884" s="95"/>
      <c r="E884" s="120"/>
      <c r="F884" s="125" t="s">
        <v>546</v>
      </c>
      <c r="G884" s="105">
        <v>4560.59</v>
      </c>
    </row>
    <row r="885" spans="1:7" ht="33.75" x14ac:dyDescent="0.2">
      <c r="A885" s="98" t="s">
        <v>1807</v>
      </c>
      <c r="B885" s="112" t="s">
        <v>1707</v>
      </c>
      <c r="C885" s="109"/>
      <c r="D885" s="99"/>
      <c r="E885" s="117"/>
      <c r="F885" s="122"/>
      <c r="G885" s="122"/>
    </row>
    <row r="886" spans="1:7" ht="22.5" x14ac:dyDescent="0.2">
      <c r="A886" s="100" t="s">
        <v>1</v>
      </c>
      <c r="B886" s="113" t="s">
        <v>1685</v>
      </c>
      <c r="C886" s="101" t="s">
        <v>3</v>
      </c>
      <c r="D886" s="101" t="s">
        <v>542</v>
      </c>
      <c r="E886" s="118" t="s">
        <v>543</v>
      </c>
      <c r="F886" s="123" t="s">
        <v>544</v>
      </c>
      <c r="G886" s="123" t="s">
        <v>545</v>
      </c>
    </row>
    <row r="887" spans="1:7" ht="22.5" x14ac:dyDescent="0.2">
      <c r="A887" s="106" t="s">
        <v>951</v>
      </c>
      <c r="B887" s="114" t="s">
        <v>1784</v>
      </c>
      <c r="C887" s="106" t="s">
        <v>564</v>
      </c>
      <c r="D887" s="102" t="s">
        <v>73</v>
      </c>
      <c r="E887" s="119">
        <v>1</v>
      </c>
      <c r="F887" s="103">
        <v>1742.61</v>
      </c>
      <c r="G887" s="103">
        <v>1742.61</v>
      </c>
    </row>
    <row r="888" spans="1:7" ht="27" x14ac:dyDescent="0.2">
      <c r="A888" s="107"/>
      <c r="B888" s="115"/>
      <c r="C888" s="42"/>
      <c r="D888" s="95"/>
      <c r="E888" s="120"/>
      <c r="F888" s="124" t="s">
        <v>1802</v>
      </c>
      <c r="G888" s="104">
        <v>1742.61</v>
      </c>
    </row>
    <row r="889" spans="1:7" ht="22.5" x14ac:dyDescent="0.2">
      <c r="A889" s="100" t="s">
        <v>1</v>
      </c>
      <c r="B889" s="113" t="s">
        <v>366</v>
      </c>
      <c r="C889" s="101" t="s">
        <v>3</v>
      </c>
      <c r="D889" s="101" t="s">
        <v>542</v>
      </c>
      <c r="E889" s="118" t="s">
        <v>543</v>
      </c>
      <c r="F889" s="123" t="s">
        <v>544</v>
      </c>
      <c r="G889" s="123" t="s">
        <v>545</v>
      </c>
    </row>
    <row r="890" spans="1:7" x14ac:dyDescent="0.2">
      <c r="A890" s="106" t="s">
        <v>908</v>
      </c>
      <c r="B890" s="114" t="s">
        <v>909</v>
      </c>
      <c r="C890" s="106" t="s">
        <v>13</v>
      </c>
      <c r="D890" s="102" t="s">
        <v>14</v>
      </c>
      <c r="E890" s="119">
        <v>1</v>
      </c>
      <c r="F890" s="103">
        <v>32.15</v>
      </c>
      <c r="G890" s="103">
        <v>32.15</v>
      </c>
    </row>
    <row r="891" spans="1:7" ht="18" x14ac:dyDescent="0.2">
      <c r="A891" s="107"/>
      <c r="B891" s="115"/>
      <c r="C891" s="42"/>
      <c r="D891" s="95"/>
      <c r="E891" s="120"/>
      <c r="F891" s="124" t="s">
        <v>1798</v>
      </c>
      <c r="G891" s="104">
        <v>32.15</v>
      </c>
    </row>
    <row r="892" spans="1:7" x14ac:dyDescent="0.2">
      <c r="A892" s="107"/>
      <c r="B892" s="115"/>
      <c r="C892" s="42"/>
      <c r="D892" s="95"/>
      <c r="E892" s="120"/>
      <c r="F892" s="125" t="s">
        <v>546</v>
      </c>
      <c r="G892" s="105">
        <v>1774.76</v>
      </c>
    </row>
    <row r="893" spans="1:7" ht="45" x14ac:dyDescent="0.2">
      <c r="A893" s="98" t="s">
        <v>1807</v>
      </c>
      <c r="B893" s="112" t="s">
        <v>1708</v>
      </c>
      <c r="C893" s="109"/>
      <c r="D893" s="99"/>
      <c r="E893" s="117"/>
      <c r="F893" s="122"/>
      <c r="G893" s="122"/>
    </row>
    <row r="894" spans="1:7" ht="22.5" x14ac:dyDescent="0.2">
      <c r="A894" s="100" t="s">
        <v>1</v>
      </c>
      <c r="B894" s="113" t="s">
        <v>367</v>
      </c>
      <c r="C894" s="101" t="s">
        <v>3</v>
      </c>
      <c r="D894" s="101" t="s">
        <v>542</v>
      </c>
      <c r="E894" s="118" t="s">
        <v>543</v>
      </c>
      <c r="F894" s="123" t="s">
        <v>544</v>
      </c>
      <c r="G894" s="123" t="s">
        <v>545</v>
      </c>
    </row>
    <row r="895" spans="1:7" x14ac:dyDescent="0.2">
      <c r="A895" s="106" t="s">
        <v>952</v>
      </c>
      <c r="B895" s="114" t="s">
        <v>953</v>
      </c>
      <c r="C895" s="106" t="s">
        <v>22</v>
      </c>
      <c r="D895" s="102" t="s">
        <v>73</v>
      </c>
      <c r="E895" s="119">
        <v>2</v>
      </c>
      <c r="F895" s="103">
        <v>48.38</v>
      </c>
      <c r="G895" s="103">
        <v>96.76</v>
      </c>
    </row>
    <row r="896" spans="1:7" ht="18" x14ac:dyDescent="0.2">
      <c r="A896" s="107"/>
      <c r="B896" s="115"/>
      <c r="C896" s="42"/>
      <c r="D896" s="95"/>
      <c r="E896" s="120"/>
      <c r="F896" s="124" t="s">
        <v>1800</v>
      </c>
      <c r="G896" s="104">
        <v>96.76</v>
      </c>
    </row>
    <row r="897" spans="1:7" ht="22.5" x14ac:dyDescent="0.2">
      <c r="A897" s="100" t="s">
        <v>1</v>
      </c>
      <c r="B897" s="113" t="s">
        <v>366</v>
      </c>
      <c r="C897" s="101" t="s">
        <v>3</v>
      </c>
      <c r="D897" s="101" t="s">
        <v>542</v>
      </c>
      <c r="E897" s="118" t="s">
        <v>543</v>
      </c>
      <c r="F897" s="123" t="s">
        <v>544</v>
      </c>
      <c r="G897" s="123" t="s">
        <v>545</v>
      </c>
    </row>
    <row r="898" spans="1:7" x14ac:dyDescent="0.2">
      <c r="A898" s="106" t="s">
        <v>908</v>
      </c>
      <c r="B898" s="114" t="s">
        <v>909</v>
      </c>
      <c r="C898" s="106" t="s">
        <v>13</v>
      </c>
      <c r="D898" s="102" t="s">
        <v>14</v>
      </c>
      <c r="E898" s="119">
        <v>1.6</v>
      </c>
      <c r="F898" s="103">
        <v>32.15</v>
      </c>
      <c r="G898" s="103">
        <v>51.44</v>
      </c>
    </row>
    <row r="899" spans="1:7" x14ac:dyDescent="0.2">
      <c r="A899" s="106" t="s">
        <v>587</v>
      </c>
      <c r="B899" s="114" t="s">
        <v>588</v>
      </c>
      <c r="C899" s="106" t="s">
        <v>13</v>
      </c>
      <c r="D899" s="102" t="s">
        <v>14</v>
      </c>
      <c r="E899" s="119">
        <v>2.6</v>
      </c>
      <c r="F899" s="103">
        <v>10.9</v>
      </c>
      <c r="G899" s="103">
        <v>28.34</v>
      </c>
    </row>
    <row r="900" spans="1:7" ht="18" x14ac:dyDescent="0.2">
      <c r="A900" s="107"/>
      <c r="B900" s="115"/>
      <c r="C900" s="42"/>
      <c r="D900" s="95"/>
      <c r="E900" s="120"/>
      <c r="F900" s="124" t="s">
        <v>1798</v>
      </c>
      <c r="G900" s="104">
        <v>79.78</v>
      </c>
    </row>
    <row r="901" spans="1:7" ht="22.5" x14ac:dyDescent="0.2">
      <c r="A901" s="100" t="s">
        <v>1</v>
      </c>
      <c r="B901" s="113" t="s">
        <v>1681</v>
      </c>
      <c r="C901" s="101" t="s">
        <v>3</v>
      </c>
      <c r="D901" s="101" t="s">
        <v>542</v>
      </c>
      <c r="E901" s="118" t="s">
        <v>543</v>
      </c>
      <c r="F901" s="123" t="s">
        <v>544</v>
      </c>
      <c r="G901" s="123" t="s">
        <v>545</v>
      </c>
    </row>
    <row r="902" spans="1:7" x14ac:dyDescent="0.2">
      <c r="A902" s="106" t="s">
        <v>954</v>
      </c>
      <c r="B902" s="114" t="s">
        <v>955</v>
      </c>
      <c r="C902" s="106" t="s">
        <v>22</v>
      </c>
      <c r="D902" s="102" t="s">
        <v>65</v>
      </c>
      <c r="E902" s="119">
        <v>2.5</v>
      </c>
      <c r="F902" s="103">
        <v>11.8</v>
      </c>
      <c r="G902" s="103">
        <v>29.5</v>
      </c>
    </row>
    <row r="903" spans="1:7" x14ac:dyDescent="0.2">
      <c r="A903" s="106" t="s">
        <v>956</v>
      </c>
      <c r="B903" s="114" t="s">
        <v>957</v>
      </c>
      <c r="C903" s="106" t="s">
        <v>22</v>
      </c>
      <c r="D903" s="102" t="s">
        <v>65</v>
      </c>
      <c r="E903" s="119">
        <v>27</v>
      </c>
      <c r="F903" s="103">
        <v>4.4400000000000004</v>
      </c>
      <c r="G903" s="103">
        <v>119.88</v>
      </c>
    </row>
    <row r="904" spans="1:7" ht="22.5" x14ac:dyDescent="0.2">
      <c r="A904" s="106" t="s">
        <v>958</v>
      </c>
      <c r="B904" s="114" t="s">
        <v>959</v>
      </c>
      <c r="C904" s="106" t="s">
        <v>22</v>
      </c>
      <c r="D904" s="102" t="s">
        <v>73</v>
      </c>
      <c r="E904" s="119">
        <v>2</v>
      </c>
      <c r="F904" s="103">
        <v>30.6</v>
      </c>
      <c r="G904" s="103">
        <v>61.2</v>
      </c>
    </row>
    <row r="905" spans="1:7" x14ac:dyDescent="0.2">
      <c r="A905" s="106" t="s">
        <v>960</v>
      </c>
      <c r="B905" s="114" t="s">
        <v>961</v>
      </c>
      <c r="C905" s="106" t="s">
        <v>22</v>
      </c>
      <c r="D905" s="102" t="s">
        <v>65</v>
      </c>
      <c r="E905" s="119">
        <v>3</v>
      </c>
      <c r="F905" s="103">
        <v>16.079999999999998</v>
      </c>
      <c r="G905" s="103">
        <v>48.24</v>
      </c>
    </row>
    <row r="906" spans="1:7" ht="22.5" x14ac:dyDescent="0.2">
      <c r="A906" s="106" t="s">
        <v>962</v>
      </c>
      <c r="B906" s="114" t="s">
        <v>963</v>
      </c>
      <c r="C906" s="106" t="s">
        <v>22</v>
      </c>
      <c r="D906" s="102" t="s">
        <v>65</v>
      </c>
      <c r="E906" s="119">
        <v>1.5</v>
      </c>
      <c r="F906" s="103">
        <v>32.96</v>
      </c>
      <c r="G906" s="103">
        <v>49.44</v>
      </c>
    </row>
    <row r="907" spans="1:7" ht="18" x14ac:dyDescent="0.2">
      <c r="A907" s="107"/>
      <c r="B907" s="115"/>
      <c r="C907" s="42"/>
      <c r="D907" s="95"/>
      <c r="E907" s="120"/>
      <c r="F907" s="124" t="s">
        <v>1799</v>
      </c>
      <c r="G907" s="104">
        <v>308.26</v>
      </c>
    </row>
    <row r="908" spans="1:7" x14ac:dyDescent="0.2">
      <c r="A908" s="107"/>
      <c r="B908" s="115"/>
      <c r="C908" s="42"/>
      <c r="D908" s="95"/>
      <c r="E908" s="120"/>
      <c r="F908" s="125" t="s">
        <v>546</v>
      </c>
      <c r="G908" s="105">
        <v>484.8</v>
      </c>
    </row>
    <row r="909" spans="1:7" ht="22.5" x14ac:dyDescent="0.2">
      <c r="A909" s="98" t="s">
        <v>1807</v>
      </c>
      <c r="B909" s="112" t="s">
        <v>1709</v>
      </c>
      <c r="C909" s="109"/>
      <c r="D909" s="99"/>
      <c r="E909" s="117"/>
      <c r="F909" s="122"/>
      <c r="G909" s="122"/>
    </row>
    <row r="910" spans="1:7" ht="22.5" x14ac:dyDescent="0.2">
      <c r="A910" s="100" t="s">
        <v>1</v>
      </c>
      <c r="B910" s="113" t="s">
        <v>367</v>
      </c>
      <c r="C910" s="101" t="s">
        <v>3</v>
      </c>
      <c r="D910" s="101" t="s">
        <v>542</v>
      </c>
      <c r="E910" s="118" t="s">
        <v>543</v>
      </c>
      <c r="F910" s="123" t="s">
        <v>544</v>
      </c>
      <c r="G910" s="123" t="s">
        <v>545</v>
      </c>
    </row>
    <row r="911" spans="1:7" ht="22.5" x14ac:dyDescent="0.2">
      <c r="A911" s="106" t="s">
        <v>964</v>
      </c>
      <c r="B911" s="114" t="s">
        <v>965</v>
      </c>
      <c r="C911" s="106" t="s">
        <v>22</v>
      </c>
      <c r="D911" s="102" t="s">
        <v>73</v>
      </c>
      <c r="E911" s="119">
        <v>1</v>
      </c>
      <c r="F911" s="103">
        <v>934.15</v>
      </c>
      <c r="G911" s="103">
        <v>934.15</v>
      </c>
    </row>
    <row r="912" spans="1:7" ht="18" x14ac:dyDescent="0.2">
      <c r="A912" s="107"/>
      <c r="B912" s="115"/>
      <c r="C912" s="42"/>
      <c r="D912" s="95"/>
      <c r="E912" s="120"/>
      <c r="F912" s="124" t="s">
        <v>1800</v>
      </c>
      <c r="G912" s="104">
        <v>934.15</v>
      </c>
    </row>
    <row r="913" spans="1:7" ht="22.5" x14ac:dyDescent="0.2">
      <c r="A913" s="100" t="s">
        <v>1</v>
      </c>
      <c r="B913" s="113" t="s">
        <v>366</v>
      </c>
      <c r="C913" s="101" t="s">
        <v>3</v>
      </c>
      <c r="D913" s="101" t="s">
        <v>542</v>
      </c>
      <c r="E913" s="118" t="s">
        <v>543</v>
      </c>
      <c r="F913" s="123" t="s">
        <v>544</v>
      </c>
      <c r="G913" s="123" t="s">
        <v>545</v>
      </c>
    </row>
    <row r="914" spans="1:7" x14ac:dyDescent="0.2">
      <c r="A914" s="106" t="s">
        <v>908</v>
      </c>
      <c r="B914" s="114" t="s">
        <v>909</v>
      </c>
      <c r="C914" s="106" t="s">
        <v>13</v>
      </c>
      <c r="D914" s="102" t="s">
        <v>14</v>
      </c>
      <c r="E914" s="119">
        <v>1.6</v>
      </c>
      <c r="F914" s="103">
        <v>32.15</v>
      </c>
      <c r="G914" s="103">
        <v>51.44</v>
      </c>
    </row>
    <row r="915" spans="1:7" x14ac:dyDescent="0.2">
      <c r="A915" s="106" t="s">
        <v>587</v>
      </c>
      <c r="B915" s="114" t="s">
        <v>588</v>
      </c>
      <c r="C915" s="106" t="s">
        <v>13</v>
      </c>
      <c r="D915" s="102" t="s">
        <v>14</v>
      </c>
      <c r="E915" s="119">
        <v>1.6</v>
      </c>
      <c r="F915" s="103">
        <v>10.9</v>
      </c>
      <c r="G915" s="103">
        <v>17.440000000000001</v>
      </c>
    </row>
    <row r="916" spans="1:7" ht="18" x14ac:dyDescent="0.2">
      <c r="A916" s="107"/>
      <c r="B916" s="115"/>
      <c r="C916" s="42"/>
      <c r="D916" s="95"/>
      <c r="E916" s="120"/>
      <c r="F916" s="124" t="s">
        <v>1798</v>
      </c>
      <c r="G916" s="104">
        <v>68.88</v>
      </c>
    </row>
    <row r="917" spans="1:7" ht="22.5" x14ac:dyDescent="0.2">
      <c r="A917" s="100" t="s">
        <v>1</v>
      </c>
      <c r="B917" s="113" t="s">
        <v>1681</v>
      </c>
      <c r="C917" s="101" t="s">
        <v>3</v>
      </c>
      <c r="D917" s="101" t="s">
        <v>542</v>
      </c>
      <c r="E917" s="118" t="s">
        <v>543</v>
      </c>
      <c r="F917" s="123" t="s">
        <v>544</v>
      </c>
      <c r="G917" s="123" t="s">
        <v>545</v>
      </c>
    </row>
    <row r="918" spans="1:7" x14ac:dyDescent="0.2">
      <c r="A918" s="106" t="s">
        <v>966</v>
      </c>
      <c r="B918" s="114" t="s">
        <v>1785</v>
      </c>
      <c r="C918" s="106" t="s">
        <v>22</v>
      </c>
      <c r="D918" s="102" t="s">
        <v>73</v>
      </c>
      <c r="E918" s="119">
        <v>1</v>
      </c>
      <c r="F918" s="103">
        <v>16.54</v>
      </c>
      <c r="G918" s="103">
        <v>16.54</v>
      </c>
    </row>
    <row r="919" spans="1:7" ht="18" x14ac:dyDescent="0.2">
      <c r="A919" s="107"/>
      <c r="B919" s="115"/>
      <c r="C919" s="42"/>
      <c r="D919" s="95"/>
      <c r="E919" s="120"/>
      <c r="F919" s="124" t="s">
        <v>1799</v>
      </c>
      <c r="G919" s="104">
        <v>16.54</v>
      </c>
    </row>
    <row r="920" spans="1:7" x14ac:dyDescent="0.2">
      <c r="A920" s="107"/>
      <c r="B920" s="115"/>
      <c r="C920" s="42"/>
      <c r="D920" s="95"/>
      <c r="E920" s="120"/>
      <c r="F920" s="125" t="s">
        <v>546</v>
      </c>
      <c r="G920" s="105">
        <v>1019.57</v>
      </c>
    </row>
    <row r="921" spans="1:7" ht="45" x14ac:dyDescent="0.2">
      <c r="A921" s="98" t="s">
        <v>1807</v>
      </c>
      <c r="B921" s="112" t="s">
        <v>1710</v>
      </c>
      <c r="C921" s="109"/>
      <c r="D921" s="99"/>
      <c r="E921" s="117"/>
      <c r="F921" s="122"/>
      <c r="G921" s="122"/>
    </row>
    <row r="922" spans="1:7" ht="22.5" x14ac:dyDescent="0.2">
      <c r="A922" s="100" t="s">
        <v>1</v>
      </c>
      <c r="B922" s="113" t="s">
        <v>367</v>
      </c>
      <c r="C922" s="101" t="s">
        <v>3</v>
      </c>
      <c r="D922" s="101" t="s">
        <v>542</v>
      </c>
      <c r="E922" s="118" t="s">
        <v>543</v>
      </c>
      <c r="F922" s="123" t="s">
        <v>544</v>
      </c>
      <c r="G922" s="123" t="s">
        <v>545</v>
      </c>
    </row>
    <row r="923" spans="1:7" ht="33.75" x14ac:dyDescent="0.2">
      <c r="A923" s="106" t="s">
        <v>967</v>
      </c>
      <c r="B923" s="114" t="s">
        <v>968</v>
      </c>
      <c r="C923" s="106" t="s">
        <v>13</v>
      </c>
      <c r="D923" s="102" t="s">
        <v>73</v>
      </c>
      <c r="E923" s="119">
        <v>1</v>
      </c>
      <c r="F923" s="103">
        <v>261.52999999999997</v>
      </c>
      <c r="G923" s="103">
        <v>261.52999999999997</v>
      </c>
    </row>
    <row r="924" spans="1:7" ht="18" x14ac:dyDescent="0.2">
      <c r="A924" s="107"/>
      <c r="B924" s="115"/>
      <c r="C924" s="42"/>
      <c r="D924" s="95"/>
      <c r="E924" s="120"/>
      <c r="F924" s="124" t="s">
        <v>1800</v>
      </c>
      <c r="G924" s="104">
        <v>261.52999999999997</v>
      </c>
    </row>
    <row r="925" spans="1:7" ht="22.5" x14ac:dyDescent="0.2">
      <c r="A925" s="100" t="s">
        <v>1</v>
      </c>
      <c r="B925" s="113" t="s">
        <v>366</v>
      </c>
      <c r="C925" s="101" t="s">
        <v>3</v>
      </c>
      <c r="D925" s="101" t="s">
        <v>542</v>
      </c>
      <c r="E925" s="118" t="s">
        <v>543</v>
      </c>
      <c r="F925" s="123" t="s">
        <v>544</v>
      </c>
      <c r="G925" s="123" t="s">
        <v>545</v>
      </c>
    </row>
    <row r="926" spans="1:7" x14ac:dyDescent="0.2">
      <c r="A926" s="106" t="s">
        <v>614</v>
      </c>
      <c r="B926" s="114" t="s">
        <v>615</v>
      </c>
      <c r="C926" s="106" t="s">
        <v>13</v>
      </c>
      <c r="D926" s="102" t="s">
        <v>14</v>
      </c>
      <c r="E926" s="119">
        <v>2</v>
      </c>
      <c r="F926" s="103">
        <v>18</v>
      </c>
      <c r="G926" s="103">
        <v>36</v>
      </c>
    </row>
    <row r="927" spans="1:7" x14ac:dyDescent="0.2">
      <c r="A927" s="106" t="s">
        <v>599</v>
      </c>
      <c r="B927" s="114" t="s">
        <v>600</v>
      </c>
      <c r="C927" s="106" t="s">
        <v>13</v>
      </c>
      <c r="D927" s="102" t="s">
        <v>14</v>
      </c>
      <c r="E927" s="119">
        <v>0.5</v>
      </c>
      <c r="F927" s="103">
        <v>14.77</v>
      </c>
      <c r="G927" s="103">
        <v>7.38</v>
      </c>
    </row>
    <row r="928" spans="1:7" x14ac:dyDescent="0.2">
      <c r="A928" s="106" t="s">
        <v>587</v>
      </c>
      <c r="B928" s="114" t="s">
        <v>588</v>
      </c>
      <c r="C928" s="106" t="s">
        <v>13</v>
      </c>
      <c r="D928" s="102" t="s">
        <v>14</v>
      </c>
      <c r="E928" s="119">
        <v>2</v>
      </c>
      <c r="F928" s="103">
        <v>10.9</v>
      </c>
      <c r="G928" s="103">
        <v>21.8</v>
      </c>
    </row>
    <row r="929" spans="1:7" x14ac:dyDescent="0.2">
      <c r="A929" s="106" t="s">
        <v>587</v>
      </c>
      <c r="B929" s="114" t="s">
        <v>588</v>
      </c>
      <c r="C929" s="106" t="s">
        <v>13</v>
      </c>
      <c r="D929" s="102" t="s">
        <v>14</v>
      </c>
      <c r="E929" s="119">
        <v>0.5</v>
      </c>
      <c r="F929" s="103">
        <v>10.9</v>
      </c>
      <c r="G929" s="103">
        <v>5.45</v>
      </c>
    </row>
    <row r="930" spans="1:7" ht="18" x14ac:dyDescent="0.2">
      <c r="A930" s="107"/>
      <c r="B930" s="115"/>
      <c r="C930" s="42"/>
      <c r="D930" s="95"/>
      <c r="E930" s="120"/>
      <c r="F930" s="124" t="s">
        <v>1798</v>
      </c>
      <c r="G930" s="104">
        <v>70.63</v>
      </c>
    </row>
    <row r="931" spans="1:7" ht="22.5" x14ac:dyDescent="0.2">
      <c r="A931" s="100" t="s">
        <v>1</v>
      </c>
      <c r="B931" s="113" t="s">
        <v>1681</v>
      </c>
      <c r="C931" s="101" t="s">
        <v>3</v>
      </c>
      <c r="D931" s="101" t="s">
        <v>542</v>
      </c>
      <c r="E931" s="118" t="s">
        <v>543</v>
      </c>
      <c r="F931" s="123" t="s">
        <v>544</v>
      </c>
      <c r="G931" s="123" t="s">
        <v>545</v>
      </c>
    </row>
    <row r="932" spans="1:7" ht="45" x14ac:dyDescent="0.2">
      <c r="A932" s="106" t="s">
        <v>969</v>
      </c>
      <c r="B932" s="114" t="s">
        <v>970</v>
      </c>
      <c r="C932" s="106" t="s">
        <v>13</v>
      </c>
      <c r="D932" s="102" t="s">
        <v>69</v>
      </c>
      <c r="E932" s="119">
        <v>4.0000000000000001E-3</v>
      </c>
      <c r="F932" s="103">
        <v>593.27</v>
      </c>
      <c r="G932" s="103">
        <v>2.37</v>
      </c>
    </row>
    <row r="933" spans="1:7" x14ac:dyDescent="0.2">
      <c r="A933" s="106" t="s">
        <v>971</v>
      </c>
      <c r="B933" s="114" t="s">
        <v>972</v>
      </c>
      <c r="C933" s="106" t="s">
        <v>22</v>
      </c>
      <c r="D933" s="102" t="s">
        <v>73</v>
      </c>
      <c r="E933" s="119">
        <v>1</v>
      </c>
      <c r="F933" s="103">
        <v>52.94</v>
      </c>
      <c r="G933" s="103">
        <v>52.94</v>
      </c>
    </row>
    <row r="934" spans="1:7" ht="18" x14ac:dyDescent="0.2">
      <c r="A934" s="107"/>
      <c r="B934" s="115"/>
      <c r="C934" s="42"/>
      <c r="D934" s="95"/>
      <c r="E934" s="120"/>
      <c r="F934" s="124" t="s">
        <v>1799</v>
      </c>
      <c r="G934" s="104">
        <v>55.31</v>
      </c>
    </row>
    <row r="935" spans="1:7" x14ac:dyDescent="0.2">
      <c r="A935" s="107"/>
      <c r="B935" s="115"/>
      <c r="C935" s="42"/>
      <c r="D935" s="95"/>
      <c r="E935" s="120"/>
      <c r="F935" s="125" t="s">
        <v>546</v>
      </c>
      <c r="G935" s="105">
        <v>387.47</v>
      </c>
    </row>
    <row r="936" spans="1:7" ht="22.5" x14ac:dyDescent="0.2">
      <c r="A936" s="98" t="s">
        <v>1807</v>
      </c>
      <c r="B936" s="112" t="s">
        <v>1711</v>
      </c>
      <c r="C936" s="109"/>
      <c r="D936" s="99"/>
      <c r="E936" s="117"/>
      <c r="F936" s="122"/>
      <c r="G936" s="122"/>
    </row>
    <row r="937" spans="1:7" ht="22.5" x14ac:dyDescent="0.2">
      <c r="A937" s="100" t="s">
        <v>1</v>
      </c>
      <c r="B937" s="113" t="s">
        <v>367</v>
      </c>
      <c r="C937" s="101" t="s">
        <v>3</v>
      </c>
      <c r="D937" s="101" t="s">
        <v>542</v>
      </c>
      <c r="E937" s="118" t="s">
        <v>543</v>
      </c>
      <c r="F937" s="123" t="s">
        <v>544</v>
      </c>
      <c r="G937" s="123" t="s">
        <v>545</v>
      </c>
    </row>
    <row r="938" spans="1:7" ht="22.5" x14ac:dyDescent="0.2">
      <c r="A938" s="106" t="s">
        <v>973</v>
      </c>
      <c r="B938" s="114" t="s">
        <v>1786</v>
      </c>
      <c r="C938" s="106" t="s">
        <v>22</v>
      </c>
      <c r="D938" s="102" t="s">
        <v>65</v>
      </c>
      <c r="E938" s="119" t="s">
        <v>1806</v>
      </c>
      <c r="F938" s="103">
        <v>56.07</v>
      </c>
      <c r="G938" s="103">
        <v>61.67</v>
      </c>
    </row>
    <row r="939" spans="1:7" ht="18" x14ac:dyDescent="0.2">
      <c r="A939" s="107"/>
      <c r="B939" s="115"/>
      <c r="C939" s="42"/>
      <c r="D939" s="95"/>
      <c r="E939" s="120"/>
      <c r="F939" s="124" t="s">
        <v>1800</v>
      </c>
      <c r="G939" s="104">
        <v>61.67</v>
      </c>
    </row>
    <row r="940" spans="1:7" ht="22.5" x14ac:dyDescent="0.2">
      <c r="A940" s="100" t="s">
        <v>1</v>
      </c>
      <c r="B940" s="113" t="s">
        <v>366</v>
      </c>
      <c r="C940" s="101" t="s">
        <v>3</v>
      </c>
      <c r="D940" s="101" t="s">
        <v>542</v>
      </c>
      <c r="E940" s="118" t="s">
        <v>543</v>
      </c>
      <c r="F940" s="123" t="s">
        <v>544</v>
      </c>
      <c r="G940" s="123" t="s">
        <v>545</v>
      </c>
    </row>
    <row r="941" spans="1:7" x14ac:dyDescent="0.2">
      <c r="A941" s="106" t="s">
        <v>614</v>
      </c>
      <c r="B941" s="114" t="s">
        <v>615</v>
      </c>
      <c r="C941" s="106" t="s">
        <v>13</v>
      </c>
      <c r="D941" s="102" t="s">
        <v>14</v>
      </c>
      <c r="E941" s="119">
        <v>0.5</v>
      </c>
      <c r="F941" s="103">
        <v>18</v>
      </c>
      <c r="G941" s="103">
        <v>9</v>
      </c>
    </row>
    <row r="942" spans="1:7" x14ac:dyDescent="0.2">
      <c r="A942" s="106" t="s">
        <v>587</v>
      </c>
      <c r="B942" s="114" t="s">
        <v>588</v>
      </c>
      <c r="C942" s="106" t="s">
        <v>13</v>
      </c>
      <c r="D942" s="102" t="s">
        <v>14</v>
      </c>
      <c r="E942" s="119">
        <v>0.5</v>
      </c>
      <c r="F942" s="103">
        <v>10.9</v>
      </c>
      <c r="G942" s="103">
        <v>5.45</v>
      </c>
    </row>
    <row r="943" spans="1:7" ht="18" x14ac:dyDescent="0.2">
      <c r="A943" s="107"/>
      <c r="B943" s="115"/>
      <c r="C943" s="42"/>
      <c r="D943" s="95"/>
      <c r="E943" s="120"/>
      <c r="F943" s="124" t="s">
        <v>1798</v>
      </c>
      <c r="G943" s="104">
        <v>14.45</v>
      </c>
    </row>
    <row r="944" spans="1:7" x14ac:dyDescent="0.2">
      <c r="A944" s="107"/>
      <c r="B944" s="115"/>
      <c r="C944" s="42"/>
      <c r="D944" s="95"/>
      <c r="E944" s="120"/>
      <c r="F944" s="125" t="s">
        <v>546</v>
      </c>
      <c r="G944" s="105">
        <v>76.12</v>
      </c>
    </row>
    <row r="945" spans="1:7" ht="22.5" x14ac:dyDescent="0.2">
      <c r="A945" s="98" t="s">
        <v>1807</v>
      </c>
      <c r="B945" s="112" t="s">
        <v>1712</v>
      </c>
      <c r="C945" s="109"/>
      <c r="D945" s="99"/>
      <c r="E945" s="117"/>
      <c r="F945" s="122"/>
      <c r="G945" s="122"/>
    </row>
    <row r="946" spans="1:7" ht="22.5" x14ac:dyDescent="0.2">
      <c r="A946" s="100" t="s">
        <v>1</v>
      </c>
      <c r="B946" s="113" t="s">
        <v>1681</v>
      </c>
      <c r="C946" s="101" t="s">
        <v>3</v>
      </c>
      <c r="D946" s="101" t="s">
        <v>542</v>
      </c>
      <c r="E946" s="118" t="s">
        <v>543</v>
      </c>
      <c r="F946" s="123" t="s">
        <v>544</v>
      </c>
      <c r="G946" s="123" t="s">
        <v>545</v>
      </c>
    </row>
    <row r="947" spans="1:7" ht="33.75" x14ac:dyDescent="0.2">
      <c r="A947" s="106" t="s">
        <v>162</v>
      </c>
      <c r="B947" s="114" t="s">
        <v>1787</v>
      </c>
      <c r="C947" s="106" t="s">
        <v>158</v>
      </c>
      <c r="D947" s="102" t="s">
        <v>73</v>
      </c>
      <c r="E947" s="119">
        <v>2</v>
      </c>
      <c r="F947" s="103">
        <v>217.02</v>
      </c>
      <c r="G947" s="103">
        <v>434.04</v>
      </c>
    </row>
    <row r="948" spans="1:7" ht="22.5" x14ac:dyDescent="0.2">
      <c r="A948" s="106" t="s">
        <v>974</v>
      </c>
      <c r="B948" s="114" t="s">
        <v>1788</v>
      </c>
      <c r="C948" s="106" t="s">
        <v>22</v>
      </c>
      <c r="D948" s="102" t="s">
        <v>65</v>
      </c>
      <c r="E948" s="119">
        <v>22</v>
      </c>
      <c r="F948" s="103">
        <v>1.0900000000000001</v>
      </c>
      <c r="G948" s="103">
        <v>23.98</v>
      </c>
    </row>
    <row r="949" spans="1:7" ht="33.75" x14ac:dyDescent="0.2">
      <c r="A949" s="106" t="s">
        <v>975</v>
      </c>
      <c r="B949" s="114" t="s">
        <v>976</v>
      </c>
      <c r="C949" s="106" t="s">
        <v>13</v>
      </c>
      <c r="D949" s="102" t="s">
        <v>65</v>
      </c>
      <c r="E949" s="119">
        <v>19</v>
      </c>
      <c r="F949" s="103">
        <v>39.97</v>
      </c>
      <c r="G949" s="103">
        <v>759.43</v>
      </c>
    </row>
    <row r="950" spans="1:7" ht="18" x14ac:dyDescent="0.2">
      <c r="A950" s="107"/>
      <c r="B950" s="115"/>
      <c r="C950" s="42"/>
      <c r="D950" s="95"/>
      <c r="E950" s="120"/>
      <c r="F950" s="124" t="s">
        <v>1799</v>
      </c>
      <c r="G950" s="104">
        <v>1217.45</v>
      </c>
    </row>
    <row r="951" spans="1:7" x14ac:dyDescent="0.2">
      <c r="A951" s="107"/>
      <c r="B951" s="115"/>
      <c r="C951" s="42"/>
      <c r="D951" s="95"/>
      <c r="E951" s="120"/>
      <c r="F951" s="125" t="s">
        <v>546</v>
      </c>
      <c r="G951" s="105">
        <v>1217.45</v>
      </c>
    </row>
    <row r="952" spans="1:7" ht="22.5" x14ac:dyDescent="0.2">
      <c r="A952" s="98" t="s">
        <v>1807</v>
      </c>
      <c r="B952" s="112" t="s">
        <v>1713</v>
      </c>
      <c r="C952" s="109"/>
      <c r="D952" s="99"/>
      <c r="E952" s="117"/>
      <c r="F952" s="122"/>
      <c r="G952" s="122"/>
    </row>
    <row r="953" spans="1:7" ht="22.5" x14ac:dyDescent="0.2">
      <c r="A953" s="100" t="s">
        <v>1</v>
      </c>
      <c r="B953" s="113" t="s">
        <v>1685</v>
      </c>
      <c r="C953" s="101" t="s">
        <v>3</v>
      </c>
      <c r="D953" s="101" t="s">
        <v>542</v>
      </c>
      <c r="E953" s="118" t="s">
        <v>543</v>
      </c>
      <c r="F953" s="123" t="s">
        <v>544</v>
      </c>
      <c r="G953" s="123" t="s">
        <v>545</v>
      </c>
    </row>
    <row r="954" spans="1:7" ht="22.5" x14ac:dyDescent="0.2">
      <c r="A954" s="106" t="s">
        <v>977</v>
      </c>
      <c r="B954" s="114" t="s">
        <v>1789</v>
      </c>
      <c r="C954" s="106" t="s">
        <v>564</v>
      </c>
      <c r="D954" s="102" t="s">
        <v>73</v>
      </c>
      <c r="E954" s="119">
        <v>1</v>
      </c>
      <c r="F954" s="103">
        <v>2048.81</v>
      </c>
      <c r="G954" s="103">
        <v>2048.81</v>
      </c>
    </row>
    <row r="955" spans="1:7" ht="27" x14ac:dyDescent="0.2">
      <c r="A955" s="107"/>
      <c r="B955" s="115"/>
      <c r="C955" s="42"/>
      <c r="D955" s="95"/>
      <c r="E955" s="120"/>
      <c r="F955" s="124" t="s">
        <v>1802</v>
      </c>
      <c r="G955" s="104">
        <v>2048.81</v>
      </c>
    </row>
    <row r="956" spans="1:7" ht="22.5" x14ac:dyDescent="0.2">
      <c r="A956" s="100" t="s">
        <v>1</v>
      </c>
      <c r="B956" s="113" t="s">
        <v>366</v>
      </c>
      <c r="C956" s="101" t="s">
        <v>3</v>
      </c>
      <c r="D956" s="101" t="s">
        <v>542</v>
      </c>
      <c r="E956" s="118" t="s">
        <v>543</v>
      </c>
      <c r="F956" s="123" t="s">
        <v>544</v>
      </c>
      <c r="G956" s="123" t="s">
        <v>545</v>
      </c>
    </row>
    <row r="957" spans="1:7" x14ac:dyDescent="0.2">
      <c r="A957" s="106" t="s">
        <v>614</v>
      </c>
      <c r="B957" s="114" t="s">
        <v>615</v>
      </c>
      <c r="C957" s="106" t="s">
        <v>13</v>
      </c>
      <c r="D957" s="102" t="s">
        <v>14</v>
      </c>
      <c r="E957" s="119">
        <v>0.5</v>
      </c>
      <c r="F957" s="103">
        <v>18</v>
      </c>
      <c r="G957" s="103">
        <v>9</v>
      </c>
    </row>
    <row r="958" spans="1:7" ht="18" x14ac:dyDescent="0.2">
      <c r="A958" s="107"/>
      <c r="B958" s="115"/>
      <c r="C958" s="42"/>
      <c r="D958" s="95"/>
      <c r="E958" s="120"/>
      <c r="F958" s="124" t="s">
        <v>1798</v>
      </c>
      <c r="G958" s="104">
        <v>9</v>
      </c>
    </row>
    <row r="959" spans="1:7" x14ac:dyDescent="0.2">
      <c r="A959" s="107"/>
      <c r="B959" s="115"/>
      <c r="C959" s="42"/>
      <c r="D959" s="95"/>
      <c r="E959" s="120"/>
      <c r="F959" s="125" t="s">
        <v>546</v>
      </c>
      <c r="G959" s="105">
        <v>2057.81</v>
      </c>
    </row>
    <row r="960" spans="1:7" ht="22.5" x14ac:dyDescent="0.2">
      <c r="A960" s="98" t="s">
        <v>1807</v>
      </c>
      <c r="B960" s="112" t="s">
        <v>1714</v>
      </c>
      <c r="C960" s="109"/>
      <c r="D960" s="99"/>
      <c r="E960" s="117"/>
      <c r="F960" s="122"/>
      <c r="G960" s="122"/>
    </row>
    <row r="961" spans="1:7" ht="22.5" x14ac:dyDescent="0.2">
      <c r="A961" s="100" t="s">
        <v>1</v>
      </c>
      <c r="B961" s="113" t="s">
        <v>1681</v>
      </c>
      <c r="C961" s="101" t="s">
        <v>3</v>
      </c>
      <c r="D961" s="101" t="s">
        <v>542</v>
      </c>
      <c r="E961" s="118" t="s">
        <v>543</v>
      </c>
      <c r="F961" s="123" t="s">
        <v>544</v>
      </c>
      <c r="G961" s="123" t="s">
        <v>545</v>
      </c>
    </row>
    <row r="962" spans="1:7" ht="45" x14ac:dyDescent="0.2">
      <c r="A962" s="106" t="s">
        <v>978</v>
      </c>
      <c r="B962" s="114" t="s">
        <v>979</v>
      </c>
      <c r="C962" s="106" t="s">
        <v>13</v>
      </c>
      <c r="D962" s="102" t="s">
        <v>69</v>
      </c>
      <c r="E962" s="119">
        <v>0.45</v>
      </c>
      <c r="F962" s="103">
        <v>2143.48</v>
      </c>
      <c r="G962" s="103">
        <v>964.56</v>
      </c>
    </row>
    <row r="963" spans="1:7" ht="22.5" x14ac:dyDescent="0.2">
      <c r="A963" s="106" t="s">
        <v>980</v>
      </c>
      <c r="B963" s="114" t="s">
        <v>981</v>
      </c>
      <c r="C963" s="106" t="s">
        <v>13</v>
      </c>
      <c r="D963" s="102" t="s">
        <v>73</v>
      </c>
      <c r="E963" s="119">
        <v>2</v>
      </c>
      <c r="F963" s="103">
        <v>158.22999999999999</v>
      </c>
      <c r="G963" s="103">
        <v>316.45999999999998</v>
      </c>
    </row>
    <row r="964" spans="1:7" ht="33.75" x14ac:dyDescent="0.2">
      <c r="A964" s="106" t="s">
        <v>975</v>
      </c>
      <c r="B964" s="114" t="s">
        <v>976</v>
      </c>
      <c r="C964" s="106" t="s">
        <v>13</v>
      </c>
      <c r="D964" s="102" t="s">
        <v>65</v>
      </c>
      <c r="E964" s="119">
        <v>29.43</v>
      </c>
      <c r="F964" s="103">
        <v>39.97</v>
      </c>
      <c r="G964" s="103">
        <v>1176.31</v>
      </c>
    </row>
    <row r="965" spans="1:7" ht="33.75" x14ac:dyDescent="0.2">
      <c r="A965" s="106" t="s">
        <v>982</v>
      </c>
      <c r="B965" s="114" t="s">
        <v>983</v>
      </c>
      <c r="C965" s="106" t="s">
        <v>13</v>
      </c>
      <c r="D965" s="102" t="s">
        <v>69</v>
      </c>
      <c r="E965" s="119">
        <v>0.45</v>
      </c>
      <c r="F965" s="103">
        <v>50.83</v>
      </c>
      <c r="G965" s="103">
        <v>22.87</v>
      </c>
    </row>
    <row r="966" spans="1:7" ht="18" x14ac:dyDescent="0.2">
      <c r="A966" s="107"/>
      <c r="B966" s="115"/>
      <c r="C966" s="42"/>
      <c r="D966" s="95"/>
      <c r="E966" s="120"/>
      <c r="F966" s="124" t="s">
        <v>1799</v>
      </c>
      <c r="G966" s="104">
        <v>2480.1999999999998</v>
      </c>
    </row>
    <row r="967" spans="1:7" x14ac:dyDescent="0.2">
      <c r="A967" s="107"/>
      <c r="B967" s="115"/>
      <c r="C967" s="42"/>
      <c r="D967" s="95"/>
      <c r="E967" s="120"/>
      <c r="F967" s="125" t="s">
        <v>546</v>
      </c>
      <c r="G967" s="105">
        <v>2480.1999999999998</v>
      </c>
    </row>
    <row r="968" spans="1:7" ht="45" x14ac:dyDescent="0.2">
      <c r="A968" s="98" t="s">
        <v>1807</v>
      </c>
      <c r="B968" s="112" t="s">
        <v>1715</v>
      </c>
      <c r="C968" s="109"/>
      <c r="D968" s="99"/>
      <c r="E968" s="117"/>
      <c r="F968" s="122"/>
      <c r="G968" s="122"/>
    </row>
    <row r="969" spans="1:7" ht="22.5" x14ac:dyDescent="0.2">
      <c r="A969" s="100" t="s">
        <v>1</v>
      </c>
      <c r="B969" s="113" t="s">
        <v>1683</v>
      </c>
      <c r="C969" s="101" t="s">
        <v>3</v>
      </c>
      <c r="D969" s="101" t="s">
        <v>542</v>
      </c>
      <c r="E969" s="118" t="s">
        <v>543</v>
      </c>
      <c r="F969" s="123" t="s">
        <v>544</v>
      </c>
      <c r="G969" s="123" t="s">
        <v>545</v>
      </c>
    </row>
    <row r="970" spans="1:7" ht="33.75" x14ac:dyDescent="0.2">
      <c r="A970" s="106" t="s">
        <v>984</v>
      </c>
      <c r="B970" s="114" t="s">
        <v>1790</v>
      </c>
      <c r="C970" s="106" t="s">
        <v>564</v>
      </c>
      <c r="D970" s="102" t="s">
        <v>73</v>
      </c>
      <c r="E970" s="119">
        <v>1.5</v>
      </c>
      <c r="F970" s="103">
        <v>3400</v>
      </c>
      <c r="G970" s="103">
        <v>5100</v>
      </c>
    </row>
    <row r="971" spans="1:7" x14ac:dyDescent="0.2">
      <c r="A971" s="107"/>
      <c r="B971" s="115"/>
      <c r="C971" s="42"/>
      <c r="D971" s="95"/>
      <c r="E971" s="120"/>
      <c r="F971" s="124" t="s">
        <v>1801</v>
      </c>
      <c r="G971" s="104">
        <v>5100</v>
      </c>
    </row>
    <row r="972" spans="1:7" x14ac:dyDescent="0.2">
      <c r="A972" s="107"/>
      <c r="B972" s="115"/>
      <c r="C972" s="42"/>
      <c r="D972" s="95"/>
      <c r="E972" s="120"/>
      <c r="F972" s="125" t="s">
        <v>546</v>
      </c>
      <c r="G972" s="105">
        <v>5100</v>
      </c>
    </row>
    <row r="973" spans="1:7" ht="22.5" x14ac:dyDescent="0.2">
      <c r="A973" s="98" t="s">
        <v>1807</v>
      </c>
      <c r="B973" s="112" t="s">
        <v>531</v>
      </c>
      <c r="C973" s="109"/>
      <c r="D973" s="99"/>
      <c r="E973" s="117"/>
      <c r="F973" s="122"/>
      <c r="G973" s="122"/>
    </row>
    <row r="974" spans="1:7" ht="22.5" x14ac:dyDescent="0.2">
      <c r="A974" s="100" t="s">
        <v>1</v>
      </c>
      <c r="B974" s="113" t="s">
        <v>367</v>
      </c>
      <c r="C974" s="101" t="s">
        <v>3</v>
      </c>
      <c r="D974" s="101" t="s">
        <v>542</v>
      </c>
      <c r="E974" s="118" t="s">
        <v>543</v>
      </c>
      <c r="F974" s="123" t="s">
        <v>544</v>
      </c>
      <c r="G974" s="123" t="s">
        <v>545</v>
      </c>
    </row>
    <row r="975" spans="1:7" x14ac:dyDescent="0.2">
      <c r="A975" s="106" t="s">
        <v>328</v>
      </c>
      <c r="B975" s="114" t="s">
        <v>329</v>
      </c>
      <c r="C975" s="106" t="s">
        <v>13</v>
      </c>
      <c r="D975" s="102" t="s">
        <v>73</v>
      </c>
      <c r="E975" s="119">
        <v>1</v>
      </c>
      <c r="F975" s="103">
        <v>1815.61</v>
      </c>
      <c r="G975" s="103">
        <v>1815.61</v>
      </c>
    </row>
    <row r="976" spans="1:7" ht="18" x14ac:dyDescent="0.2">
      <c r="A976" s="107"/>
      <c r="B976" s="115"/>
      <c r="C976" s="42"/>
      <c r="D976" s="95"/>
      <c r="E976" s="120"/>
      <c r="F976" s="124" t="s">
        <v>1800</v>
      </c>
      <c r="G976" s="104">
        <v>1815.61</v>
      </c>
    </row>
    <row r="977" spans="1:9" x14ac:dyDescent="0.2">
      <c r="A977" s="107"/>
      <c r="B977" s="115"/>
      <c r="C977" s="42"/>
      <c r="D977" s="95"/>
      <c r="E977" s="120"/>
      <c r="F977" s="125" t="s">
        <v>546</v>
      </c>
      <c r="G977" s="105">
        <v>1815.61</v>
      </c>
    </row>
    <row r="978" spans="1:9" ht="33.75" x14ac:dyDescent="0.2">
      <c r="A978" s="98" t="s">
        <v>1807</v>
      </c>
      <c r="B978" s="112" t="s">
        <v>1716</v>
      </c>
      <c r="C978" s="109"/>
      <c r="D978" s="99"/>
      <c r="E978" s="117"/>
      <c r="F978" s="122"/>
      <c r="G978" s="122"/>
    </row>
    <row r="979" spans="1:9" ht="22.5" x14ac:dyDescent="0.2">
      <c r="A979" s="100" t="s">
        <v>1</v>
      </c>
      <c r="B979" s="113" t="s">
        <v>367</v>
      </c>
      <c r="C979" s="101" t="s">
        <v>3</v>
      </c>
      <c r="D979" s="101" t="s">
        <v>542</v>
      </c>
      <c r="E979" s="118" t="s">
        <v>543</v>
      </c>
      <c r="F979" s="123" t="s">
        <v>544</v>
      </c>
      <c r="G979" s="123" t="s">
        <v>545</v>
      </c>
    </row>
    <row r="980" spans="1:9" ht="22.5" x14ac:dyDescent="0.2">
      <c r="A980" s="106" t="s">
        <v>985</v>
      </c>
      <c r="B980" s="114" t="s">
        <v>1791</v>
      </c>
      <c r="C980" s="106" t="s">
        <v>158</v>
      </c>
      <c r="D980" s="102" t="s">
        <v>73</v>
      </c>
      <c r="E980" s="119">
        <v>1</v>
      </c>
      <c r="F980" s="103">
        <v>38.369999999999997</v>
      </c>
      <c r="G980" s="103">
        <v>38.369999999999997</v>
      </c>
    </row>
    <row r="981" spans="1:9" ht="18" x14ac:dyDescent="0.2">
      <c r="A981" s="107"/>
      <c r="B981" s="115"/>
      <c r="C981" s="42"/>
      <c r="D981" s="95"/>
      <c r="E981" s="120"/>
      <c r="F981" s="124" t="s">
        <v>1800</v>
      </c>
      <c r="G981" s="104">
        <v>38.369999999999997</v>
      </c>
    </row>
    <row r="982" spans="1:9" x14ac:dyDescent="0.2">
      <c r="A982" s="107"/>
      <c r="B982" s="115"/>
      <c r="C982" s="42"/>
      <c r="D982" s="95"/>
      <c r="E982" s="120"/>
      <c r="F982" s="125" t="s">
        <v>546</v>
      </c>
      <c r="G982" s="105">
        <v>38.369999999999997</v>
      </c>
    </row>
    <row r="983" spans="1:9" ht="45" x14ac:dyDescent="0.2">
      <c r="A983" s="98" t="s">
        <v>1807</v>
      </c>
      <c r="B983" s="112" t="s">
        <v>1717</v>
      </c>
      <c r="C983" s="109"/>
      <c r="D983" s="99"/>
      <c r="E983" s="117"/>
      <c r="F983" s="122"/>
      <c r="G983" s="122"/>
    </row>
    <row r="984" spans="1:9" ht="22.5" x14ac:dyDescent="0.2">
      <c r="A984" s="100" t="s">
        <v>1</v>
      </c>
      <c r="B984" s="113" t="s">
        <v>1683</v>
      </c>
      <c r="C984" s="101" t="s">
        <v>3</v>
      </c>
      <c r="D984" s="101" t="s">
        <v>542</v>
      </c>
      <c r="E984" s="118" t="s">
        <v>543</v>
      </c>
      <c r="F984" s="123" t="s">
        <v>544</v>
      </c>
      <c r="G984" s="123" t="s">
        <v>545</v>
      </c>
    </row>
    <row r="985" spans="1:9" ht="22.5" x14ac:dyDescent="0.2">
      <c r="A985" s="106" t="s">
        <v>986</v>
      </c>
      <c r="B985" s="114" t="s">
        <v>1792</v>
      </c>
      <c r="C985" s="106" t="s">
        <v>564</v>
      </c>
      <c r="D985" s="102" t="s">
        <v>73</v>
      </c>
      <c r="E985" s="119">
        <v>1</v>
      </c>
      <c r="F985" s="103">
        <v>9.9</v>
      </c>
      <c r="G985" s="103">
        <f>F985</f>
        <v>9.9</v>
      </c>
    </row>
    <row r="986" spans="1:9" x14ac:dyDescent="0.2">
      <c r="A986" s="107"/>
      <c r="B986" s="115"/>
      <c r="C986" s="42"/>
      <c r="D986" s="95"/>
      <c r="E986" s="120"/>
      <c r="F986" s="124" t="s">
        <v>1801</v>
      </c>
      <c r="G986" s="104">
        <f>G985</f>
        <v>9.9</v>
      </c>
    </row>
    <row r="987" spans="1:9" ht="22.5" x14ac:dyDescent="0.2">
      <c r="A987" s="100" t="s">
        <v>1</v>
      </c>
      <c r="B987" s="113" t="s">
        <v>366</v>
      </c>
      <c r="C987" s="101" t="s">
        <v>3</v>
      </c>
      <c r="D987" s="101" t="s">
        <v>542</v>
      </c>
      <c r="E987" s="118" t="s">
        <v>543</v>
      </c>
      <c r="F987" s="123" t="s">
        <v>544</v>
      </c>
      <c r="G987" s="123" t="s">
        <v>545</v>
      </c>
    </row>
    <row r="988" spans="1:9" x14ac:dyDescent="0.2">
      <c r="A988" s="106" t="s">
        <v>612</v>
      </c>
      <c r="B988" s="114" t="s">
        <v>613</v>
      </c>
      <c r="C988" s="106" t="s">
        <v>13</v>
      </c>
      <c r="D988" s="102" t="s">
        <v>14</v>
      </c>
      <c r="E988" s="119">
        <v>0.45</v>
      </c>
      <c r="F988" s="103">
        <v>25.03</v>
      </c>
      <c r="G988" s="103">
        <v>11.26</v>
      </c>
    </row>
    <row r="989" spans="1:9" ht="18" x14ac:dyDescent="0.2">
      <c r="A989" s="107"/>
      <c r="B989" s="115"/>
      <c r="C989" s="42"/>
      <c r="D989" s="95"/>
      <c r="E989" s="120"/>
      <c r="F989" s="124" t="s">
        <v>1798</v>
      </c>
      <c r="G989" s="104">
        <v>11.26</v>
      </c>
    </row>
    <row r="990" spans="1:9" x14ac:dyDescent="0.2">
      <c r="A990" s="107"/>
      <c r="B990" s="115"/>
      <c r="C990" s="42"/>
      <c r="D990" s="95"/>
      <c r="E990" s="120"/>
      <c r="F990" s="125" t="s">
        <v>546</v>
      </c>
      <c r="G990" s="105">
        <f>G989+G986</f>
        <v>21.16</v>
      </c>
      <c r="H990" s="215"/>
      <c r="I990" s="215"/>
    </row>
    <row r="991" spans="1:9" ht="22.5" x14ac:dyDescent="0.2">
      <c r="A991" s="98" t="s">
        <v>1807</v>
      </c>
      <c r="B991" s="112" t="s">
        <v>1718</v>
      </c>
      <c r="C991" s="109"/>
      <c r="D991" s="99"/>
      <c r="E991" s="117"/>
      <c r="F991" s="122"/>
      <c r="G991" s="122"/>
    </row>
    <row r="992" spans="1:9" ht="22.5" x14ac:dyDescent="0.2">
      <c r="A992" s="100" t="s">
        <v>1</v>
      </c>
      <c r="B992" s="113" t="s">
        <v>367</v>
      </c>
      <c r="C992" s="101" t="s">
        <v>3</v>
      </c>
      <c r="D992" s="101" t="s">
        <v>542</v>
      </c>
      <c r="E992" s="118" t="s">
        <v>543</v>
      </c>
      <c r="F992" s="123" t="s">
        <v>544</v>
      </c>
      <c r="G992" s="123" t="s">
        <v>545</v>
      </c>
    </row>
    <row r="993" spans="1:7" x14ac:dyDescent="0.2">
      <c r="A993" s="106" t="s">
        <v>987</v>
      </c>
      <c r="B993" s="114" t="s">
        <v>988</v>
      </c>
      <c r="C993" s="106" t="s">
        <v>13</v>
      </c>
      <c r="D993" s="102" t="s">
        <v>73</v>
      </c>
      <c r="E993" s="119">
        <v>8</v>
      </c>
      <c r="F993" s="103">
        <v>13.5</v>
      </c>
      <c r="G993" s="103">
        <v>108</v>
      </c>
    </row>
    <row r="994" spans="1:7" ht="22.5" x14ac:dyDescent="0.2">
      <c r="A994" s="106" t="s">
        <v>989</v>
      </c>
      <c r="B994" s="114" t="s">
        <v>990</v>
      </c>
      <c r="C994" s="106" t="s">
        <v>13</v>
      </c>
      <c r="D994" s="102" t="s">
        <v>51</v>
      </c>
      <c r="E994" s="119">
        <v>6</v>
      </c>
      <c r="F994" s="103">
        <v>35.17</v>
      </c>
      <c r="G994" s="103">
        <v>211.02</v>
      </c>
    </row>
    <row r="995" spans="1:7" ht="18" x14ac:dyDescent="0.2">
      <c r="A995" s="107"/>
      <c r="B995" s="115"/>
      <c r="C995" s="42"/>
      <c r="D995" s="95"/>
      <c r="E995" s="120"/>
      <c r="F995" s="124" t="s">
        <v>1800</v>
      </c>
      <c r="G995" s="104">
        <v>319.02</v>
      </c>
    </row>
    <row r="996" spans="1:7" ht="22.5" x14ac:dyDescent="0.2">
      <c r="A996" s="100" t="s">
        <v>1</v>
      </c>
      <c r="B996" s="113" t="s">
        <v>366</v>
      </c>
      <c r="C996" s="101" t="s">
        <v>3</v>
      </c>
      <c r="D996" s="101" t="s">
        <v>542</v>
      </c>
      <c r="E996" s="118" t="s">
        <v>543</v>
      </c>
      <c r="F996" s="123" t="s">
        <v>544</v>
      </c>
      <c r="G996" s="123" t="s">
        <v>545</v>
      </c>
    </row>
    <row r="997" spans="1:7" x14ac:dyDescent="0.2">
      <c r="A997" s="106" t="s">
        <v>633</v>
      </c>
      <c r="B997" s="114" t="s">
        <v>634</v>
      </c>
      <c r="C997" s="106" t="s">
        <v>13</v>
      </c>
      <c r="D997" s="102" t="s">
        <v>14</v>
      </c>
      <c r="E997" s="119">
        <v>3.6</v>
      </c>
      <c r="F997" s="103">
        <v>14.77</v>
      </c>
      <c r="G997" s="103">
        <v>53.17</v>
      </c>
    </row>
    <row r="998" spans="1:7" ht="18" x14ac:dyDescent="0.2">
      <c r="A998" s="107"/>
      <c r="B998" s="115"/>
      <c r="C998" s="42"/>
      <c r="D998" s="95"/>
      <c r="E998" s="120"/>
      <c r="F998" s="124" t="s">
        <v>1798</v>
      </c>
      <c r="G998" s="104">
        <v>53.17</v>
      </c>
    </row>
    <row r="999" spans="1:7" ht="22.5" x14ac:dyDescent="0.2">
      <c r="A999" s="100" t="s">
        <v>1</v>
      </c>
      <c r="B999" s="113" t="s">
        <v>1681</v>
      </c>
      <c r="C999" s="101" t="s">
        <v>3</v>
      </c>
      <c r="D999" s="101" t="s">
        <v>542</v>
      </c>
      <c r="E999" s="118" t="s">
        <v>543</v>
      </c>
      <c r="F999" s="123" t="s">
        <v>544</v>
      </c>
      <c r="G999" s="123" t="s">
        <v>545</v>
      </c>
    </row>
    <row r="1000" spans="1:7" ht="22.5" x14ac:dyDescent="0.2">
      <c r="A1000" s="106" t="s">
        <v>991</v>
      </c>
      <c r="B1000" s="114" t="s">
        <v>992</v>
      </c>
      <c r="C1000" s="106" t="s">
        <v>22</v>
      </c>
      <c r="D1000" s="102" t="s">
        <v>51</v>
      </c>
      <c r="E1000" s="119">
        <v>4</v>
      </c>
      <c r="F1000" s="103">
        <v>28.01</v>
      </c>
      <c r="G1000" s="103">
        <v>112.04</v>
      </c>
    </row>
    <row r="1001" spans="1:7" x14ac:dyDescent="0.2">
      <c r="A1001" s="106" t="s">
        <v>993</v>
      </c>
      <c r="B1001" s="114" t="s">
        <v>994</v>
      </c>
      <c r="C1001" s="106" t="s">
        <v>22</v>
      </c>
      <c r="D1001" s="102" t="s">
        <v>51</v>
      </c>
      <c r="E1001" s="119">
        <v>4</v>
      </c>
      <c r="F1001" s="103">
        <v>14.24</v>
      </c>
      <c r="G1001" s="103">
        <v>56.96</v>
      </c>
    </row>
    <row r="1002" spans="1:7" ht="18" x14ac:dyDescent="0.2">
      <c r="A1002" s="107"/>
      <c r="B1002" s="115"/>
      <c r="C1002" s="42"/>
      <c r="D1002" s="95"/>
      <c r="E1002" s="120"/>
      <c r="F1002" s="124" t="s">
        <v>1799</v>
      </c>
      <c r="G1002" s="104">
        <v>169</v>
      </c>
    </row>
    <row r="1003" spans="1:7" x14ac:dyDescent="0.2">
      <c r="A1003" s="107"/>
      <c r="B1003" s="115"/>
      <c r="C1003" s="42"/>
      <c r="D1003" s="95"/>
      <c r="E1003" s="120"/>
      <c r="F1003" s="125" t="s">
        <v>546</v>
      </c>
      <c r="G1003" s="105">
        <v>541.19000000000005</v>
      </c>
    </row>
    <row r="1004" spans="1:7" ht="56.25" x14ac:dyDescent="0.2">
      <c r="A1004" s="98" t="s">
        <v>1807</v>
      </c>
      <c r="B1004" s="112" t="s">
        <v>1719</v>
      </c>
      <c r="C1004" s="109"/>
      <c r="D1004" s="99"/>
      <c r="E1004" s="117"/>
      <c r="F1004" s="122"/>
      <c r="G1004" s="122"/>
    </row>
    <row r="1005" spans="1:7" ht="22.5" x14ac:dyDescent="0.2">
      <c r="A1005" s="100" t="s">
        <v>1</v>
      </c>
      <c r="B1005" s="113" t="s">
        <v>367</v>
      </c>
      <c r="C1005" s="101" t="s">
        <v>3</v>
      </c>
      <c r="D1005" s="101" t="s">
        <v>542</v>
      </c>
      <c r="E1005" s="118" t="s">
        <v>543</v>
      </c>
      <c r="F1005" s="123" t="s">
        <v>544</v>
      </c>
      <c r="G1005" s="123" t="s">
        <v>545</v>
      </c>
    </row>
    <row r="1006" spans="1:7" ht="45" x14ac:dyDescent="0.2">
      <c r="A1006" s="106" t="s">
        <v>995</v>
      </c>
      <c r="B1006" s="114" t="s">
        <v>1793</v>
      </c>
      <c r="C1006" s="106" t="s">
        <v>158</v>
      </c>
      <c r="D1006" s="102" t="s">
        <v>73</v>
      </c>
      <c r="E1006" s="119">
        <v>1</v>
      </c>
      <c r="F1006" s="103">
        <v>35.49</v>
      </c>
      <c r="G1006" s="103">
        <v>35.49</v>
      </c>
    </row>
    <row r="1007" spans="1:7" ht="18" x14ac:dyDescent="0.2">
      <c r="A1007" s="107"/>
      <c r="B1007" s="115"/>
      <c r="C1007" s="42"/>
      <c r="D1007" s="95"/>
      <c r="E1007" s="120"/>
      <c r="F1007" s="124" t="s">
        <v>1800</v>
      </c>
      <c r="G1007" s="104">
        <v>35.49</v>
      </c>
    </row>
    <row r="1008" spans="1:7" x14ac:dyDescent="0.2">
      <c r="A1008" s="107"/>
      <c r="B1008" s="115"/>
      <c r="C1008" s="42"/>
      <c r="D1008" s="95"/>
      <c r="E1008" s="120"/>
      <c r="F1008" s="125" t="s">
        <v>546</v>
      </c>
      <c r="G1008" s="105">
        <v>35.49</v>
      </c>
    </row>
    <row r="1009" spans="1:7" ht="22.5" x14ac:dyDescent="0.2">
      <c r="A1009" s="98" t="s">
        <v>1807</v>
      </c>
      <c r="B1009" s="112" t="s">
        <v>535</v>
      </c>
      <c r="C1009" s="109"/>
      <c r="D1009" s="99"/>
      <c r="E1009" s="117"/>
      <c r="F1009" s="122"/>
      <c r="G1009" s="122"/>
    </row>
    <row r="1010" spans="1:7" ht="22.5" x14ac:dyDescent="0.2">
      <c r="A1010" s="100" t="s">
        <v>1</v>
      </c>
      <c r="B1010" s="113" t="s">
        <v>367</v>
      </c>
      <c r="C1010" s="101" t="s">
        <v>3</v>
      </c>
      <c r="D1010" s="101" t="s">
        <v>542</v>
      </c>
      <c r="E1010" s="118" t="s">
        <v>543</v>
      </c>
      <c r="F1010" s="123" t="s">
        <v>544</v>
      </c>
      <c r="G1010" s="123" t="s">
        <v>545</v>
      </c>
    </row>
    <row r="1011" spans="1:7" ht="22.5" x14ac:dyDescent="0.2">
      <c r="A1011" s="106" t="s">
        <v>996</v>
      </c>
      <c r="B1011" s="114" t="s">
        <v>997</v>
      </c>
      <c r="C1011" s="106" t="s">
        <v>22</v>
      </c>
      <c r="D1011" s="102" t="s">
        <v>73</v>
      </c>
      <c r="E1011" s="119">
        <v>1</v>
      </c>
      <c r="F1011" s="103">
        <v>67.91</v>
      </c>
      <c r="G1011" s="103">
        <v>67.91</v>
      </c>
    </row>
    <row r="1012" spans="1:7" ht="18" x14ac:dyDescent="0.2">
      <c r="A1012" s="107"/>
      <c r="B1012" s="115"/>
      <c r="C1012" s="42"/>
      <c r="D1012" s="95"/>
      <c r="E1012" s="120"/>
      <c r="F1012" s="124" t="s">
        <v>1800</v>
      </c>
      <c r="G1012" s="104">
        <v>67.91</v>
      </c>
    </row>
    <row r="1013" spans="1:7" ht="22.5" x14ac:dyDescent="0.2">
      <c r="A1013" s="100" t="s">
        <v>1</v>
      </c>
      <c r="B1013" s="113" t="s">
        <v>366</v>
      </c>
      <c r="C1013" s="101" t="s">
        <v>3</v>
      </c>
      <c r="D1013" s="101" t="s">
        <v>542</v>
      </c>
      <c r="E1013" s="118" t="s">
        <v>543</v>
      </c>
      <c r="F1013" s="123" t="s">
        <v>544</v>
      </c>
      <c r="G1013" s="123" t="s">
        <v>545</v>
      </c>
    </row>
    <row r="1014" spans="1:7" x14ac:dyDescent="0.2">
      <c r="A1014" s="106" t="s">
        <v>587</v>
      </c>
      <c r="B1014" s="114" t="s">
        <v>588</v>
      </c>
      <c r="C1014" s="106" t="s">
        <v>13</v>
      </c>
      <c r="D1014" s="102" t="s">
        <v>14</v>
      </c>
      <c r="E1014" s="119">
        <v>0.25</v>
      </c>
      <c r="F1014" s="103">
        <v>10.9</v>
      </c>
      <c r="G1014" s="103">
        <v>2.72</v>
      </c>
    </row>
    <row r="1015" spans="1:7" ht="18" x14ac:dyDescent="0.2">
      <c r="A1015" s="107"/>
      <c r="B1015" s="115"/>
      <c r="C1015" s="42"/>
      <c r="D1015" s="95"/>
      <c r="E1015" s="120"/>
      <c r="F1015" s="124" t="s">
        <v>1798</v>
      </c>
      <c r="G1015" s="104">
        <v>2.72</v>
      </c>
    </row>
    <row r="1016" spans="1:7" x14ac:dyDescent="0.2">
      <c r="A1016" s="107"/>
      <c r="B1016" s="115"/>
      <c r="C1016" s="42"/>
      <c r="D1016" s="95"/>
      <c r="E1016" s="120"/>
      <c r="F1016" s="125" t="s">
        <v>546</v>
      </c>
      <c r="G1016" s="105">
        <v>70.63</v>
      </c>
    </row>
    <row r="1017" spans="1:7" ht="22.5" x14ac:dyDescent="0.2">
      <c r="A1017" s="98" t="s">
        <v>1807</v>
      </c>
      <c r="B1017" s="112" t="s">
        <v>1720</v>
      </c>
      <c r="C1017" s="109"/>
      <c r="D1017" s="99"/>
      <c r="E1017" s="117"/>
      <c r="F1017" s="122"/>
      <c r="G1017" s="122"/>
    </row>
    <row r="1018" spans="1:7" ht="22.5" x14ac:dyDescent="0.2">
      <c r="A1018" s="100" t="s">
        <v>1</v>
      </c>
      <c r="B1018" s="113" t="s">
        <v>367</v>
      </c>
      <c r="C1018" s="101" t="s">
        <v>3</v>
      </c>
      <c r="D1018" s="101" t="s">
        <v>542</v>
      </c>
      <c r="E1018" s="118" t="s">
        <v>543</v>
      </c>
      <c r="F1018" s="123" t="s">
        <v>544</v>
      </c>
      <c r="G1018" s="123" t="s">
        <v>545</v>
      </c>
    </row>
    <row r="1019" spans="1:7" ht="22.5" x14ac:dyDescent="0.2">
      <c r="A1019" s="106" t="s">
        <v>342</v>
      </c>
      <c r="B1019" s="114" t="s">
        <v>1660</v>
      </c>
      <c r="C1019" s="106" t="s">
        <v>158</v>
      </c>
      <c r="D1019" s="102" t="s">
        <v>65</v>
      </c>
      <c r="E1019" s="119">
        <v>1</v>
      </c>
      <c r="F1019" s="103">
        <v>0.39</v>
      </c>
      <c r="G1019" s="103">
        <v>0.39</v>
      </c>
    </row>
    <row r="1020" spans="1:7" ht="18" x14ac:dyDescent="0.2">
      <c r="A1020" s="107"/>
      <c r="B1020" s="115"/>
      <c r="C1020" s="42"/>
      <c r="D1020" s="95"/>
      <c r="E1020" s="120"/>
      <c r="F1020" s="124" t="s">
        <v>1800</v>
      </c>
      <c r="G1020" s="104">
        <v>0.39</v>
      </c>
    </row>
    <row r="1021" spans="1:7" x14ac:dyDescent="0.2">
      <c r="A1021" s="107"/>
      <c r="B1021" s="115"/>
      <c r="C1021" s="42"/>
      <c r="D1021" s="95"/>
      <c r="E1021" s="120"/>
      <c r="F1021" s="125" t="s">
        <v>546</v>
      </c>
      <c r="G1021" s="105">
        <v>0.39</v>
      </c>
    </row>
    <row r="1022" spans="1:7" ht="33.75" x14ac:dyDescent="0.2">
      <c r="A1022" s="98" t="s">
        <v>1807</v>
      </c>
      <c r="B1022" s="112" t="s">
        <v>1721</v>
      </c>
      <c r="C1022" s="109"/>
      <c r="D1022" s="99"/>
      <c r="E1022" s="117"/>
      <c r="F1022" s="122"/>
      <c r="G1022" s="122"/>
    </row>
    <row r="1023" spans="1:7" ht="22.5" x14ac:dyDescent="0.2">
      <c r="A1023" s="100" t="s">
        <v>1</v>
      </c>
      <c r="B1023" s="113" t="s">
        <v>367</v>
      </c>
      <c r="C1023" s="101" t="s">
        <v>3</v>
      </c>
      <c r="D1023" s="101" t="s">
        <v>542</v>
      </c>
      <c r="E1023" s="118" t="s">
        <v>543</v>
      </c>
      <c r="F1023" s="123" t="s">
        <v>544</v>
      </c>
      <c r="G1023" s="123" t="s">
        <v>545</v>
      </c>
    </row>
    <row r="1024" spans="1:7" x14ac:dyDescent="0.2">
      <c r="A1024" s="106" t="s">
        <v>998</v>
      </c>
      <c r="B1024" s="114" t="s">
        <v>1794</v>
      </c>
      <c r="C1024" s="106" t="s">
        <v>158</v>
      </c>
      <c r="D1024" s="102" t="s">
        <v>69</v>
      </c>
      <c r="E1024" s="119">
        <v>4.0000000000000001E-3</v>
      </c>
      <c r="F1024" s="103">
        <v>6630</v>
      </c>
      <c r="G1024" s="103">
        <v>26.52</v>
      </c>
    </row>
    <row r="1025" spans="1:7" ht="33.75" x14ac:dyDescent="0.2">
      <c r="A1025" s="106" t="s">
        <v>999</v>
      </c>
      <c r="B1025" s="114" t="s">
        <v>1795</v>
      </c>
      <c r="C1025" s="106" t="s">
        <v>158</v>
      </c>
      <c r="D1025" s="102" t="s">
        <v>51</v>
      </c>
      <c r="E1025" s="119">
        <v>1.05</v>
      </c>
      <c r="F1025" s="103">
        <v>2.04</v>
      </c>
      <c r="G1025" s="103">
        <v>2.14</v>
      </c>
    </row>
    <row r="1026" spans="1:7" ht="18" x14ac:dyDescent="0.2">
      <c r="A1026" s="107"/>
      <c r="B1026" s="115"/>
      <c r="C1026" s="42"/>
      <c r="D1026" s="95"/>
      <c r="E1026" s="120"/>
      <c r="F1026" s="124" t="s">
        <v>1800</v>
      </c>
      <c r="G1026" s="104">
        <v>28.66</v>
      </c>
    </row>
    <row r="1027" spans="1:7" ht="22.5" x14ac:dyDescent="0.2">
      <c r="A1027" s="100" t="s">
        <v>1</v>
      </c>
      <c r="B1027" s="113" t="s">
        <v>366</v>
      </c>
      <c r="C1027" s="101" t="s">
        <v>3</v>
      </c>
      <c r="D1027" s="101" t="s">
        <v>542</v>
      </c>
      <c r="E1027" s="118" t="s">
        <v>543</v>
      </c>
      <c r="F1027" s="123" t="s">
        <v>544</v>
      </c>
      <c r="G1027" s="123" t="s">
        <v>545</v>
      </c>
    </row>
    <row r="1028" spans="1:7" x14ac:dyDescent="0.2">
      <c r="A1028" s="106" t="s">
        <v>585</v>
      </c>
      <c r="B1028" s="114" t="s">
        <v>586</v>
      </c>
      <c r="C1028" s="106" t="s">
        <v>13</v>
      </c>
      <c r="D1028" s="102" t="s">
        <v>14</v>
      </c>
      <c r="E1028" s="119">
        <v>0.8</v>
      </c>
      <c r="F1028" s="103">
        <v>14.77</v>
      </c>
      <c r="G1028" s="103">
        <v>11.81</v>
      </c>
    </row>
    <row r="1029" spans="1:7" x14ac:dyDescent="0.2">
      <c r="A1029" s="106" t="s">
        <v>587</v>
      </c>
      <c r="B1029" s="114" t="s">
        <v>588</v>
      </c>
      <c r="C1029" s="106" t="s">
        <v>13</v>
      </c>
      <c r="D1029" s="102" t="s">
        <v>14</v>
      </c>
      <c r="E1029" s="119">
        <v>0.8</v>
      </c>
      <c r="F1029" s="103">
        <v>10.9</v>
      </c>
      <c r="G1029" s="103">
        <v>8.7200000000000006</v>
      </c>
    </row>
    <row r="1030" spans="1:7" ht="18" x14ac:dyDescent="0.2">
      <c r="A1030" s="107"/>
      <c r="B1030" s="115"/>
      <c r="C1030" s="42"/>
      <c r="D1030" s="95"/>
      <c r="E1030" s="120"/>
      <c r="F1030" s="124" t="s">
        <v>1798</v>
      </c>
      <c r="G1030" s="104">
        <v>20.53</v>
      </c>
    </row>
    <row r="1031" spans="1:7" ht="22.5" x14ac:dyDescent="0.2">
      <c r="A1031" s="100" t="s">
        <v>1</v>
      </c>
      <c r="B1031" s="113" t="s">
        <v>1681</v>
      </c>
      <c r="C1031" s="101" t="s">
        <v>3</v>
      </c>
      <c r="D1031" s="101" t="s">
        <v>542</v>
      </c>
      <c r="E1031" s="118" t="s">
        <v>543</v>
      </c>
      <c r="F1031" s="123" t="s">
        <v>544</v>
      </c>
      <c r="G1031" s="123" t="s">
        <v>545</v>
      </c>
    </row>
    <row r="1032" spans="1:7" x14ac:dyDescent="0.2">
      <c r="A1032" s="106" t="s">
        <v>1000</v>
      </c>
      <c r="B1032" s="114" t="s">
        <v>1796</v>
      </c>
      <c r="C1032" s="106" t="s">
        <v>158</v>
      </c>
      <c r="D1032" s="102" t="s">
        <v>14</v>
      </c>
      <c r="E1032" s="119">
        <v>0.8</v>
      </c>
      <c r="F1032" s="103">
        <v>0</v>
      </c>
      <c r="G1032" s="103">
        <v>0</v>
      </c>
    </row>
    <row r="1033" spans="1:7" x14ac:dyDescent="0.2">
      <c r="A1033" s="106" t="s">
        <v>809</v>
      </c>
      <c r="B1033" s="114" t="s">
        <v>1764</v>
      </c>
      <c r="C1033" s="106" t="s">
        <v>158</v>
      </c>
      <c r="D1033" s="102" t="s">
        <v>14</v>
      </c>
      <c r="E1033" s="119">
        <v>0.8</v>
      </c>
      <c r="F1033" s="103">
        <v>0</v>
      </c>
      <c r="G1033" s="103">
        <v>0</v>
      </c>
    </row>
    <row r="1034" spans="1:7" ht="18" x14ac:dyDescent="0.2">
      <c r="A1034" s="107"/>
      <c r="B1034" s="115"/>
      <c r="C1034" s="42"/>
      <c r="D1034" s="95"/>
      <c r="E1034" s="120"/>
      <c r="F1034" s="124" t="s">
        <v>1799</v>
      </c>
      <c r="G1034" s="104">
        <v>0</v>
      </c>
    </row>
    <row r="1035" spans="1:7" x14ac:dyDescent="0.2">
      <c r="A1035" s="107"/>
      <c r="B1035" s="115"/>
      <c r="C1035" s="42"/>
      <c r="D1035" s="95"/>
      <c r="E1035" s="120"/>
      <c r="F1035" s="125" t="s">
        <v>546</v>
      </c>
      <c r="G1035" s="105">
        <v>49.19</v>
      </c>
    </row>
    <row r="1036" spans="1:7" ht="22.5" x14ac:dyDescent="0.2">
      <c r="A1036" s="98" t="s">
        <v>1807</v>
      </c>
      <c r="B1036" s="112" t="s">
        <v>538</v>
      </c>
      <c r="C1036" s="109"/>
      <c r="D1036" s="99"/>
      <c r="E1036" s="117"/>
      <c r="F1036" s="122"/>
      <c r="G1036" s="122"/>
    </row>
    <row r="1037" spans="1:7" ht="22.5" x14ac:dyDescent="0.2">
      <c r="A1037" s="100" t="s">
        <v>1</v>
      </c>
      <c r="B1037" s="113" t="s">
        <v>367</v>
      </c>
      <c r="C1037" s="101" t="s">
        <v>3</v>
      </c>
      <c r="D1037" s="101" t="s">
        <v>542</v>
      </c>
      <c r="E1037" s="118" t="s">
        <v>543</v>
      </c>
      <c r="F1037" s="123" t="s">
        <v>544</v>
      </c>
      <c r="G1037" s="123" t="s">
        <v>545</v>
      </c>
    </row>
    <row r="1038" spans="1:7" x14ac:dyDescent="0.2">
      <c r="A1038" s="106" t="s">
        <v>1001</v>
      </c>
      <c r="B1038" s="114" t="s">
        <v>1002</v>
      </c>
      <c r="C1038" s="106" t="s">
        <v>22</v>
      </c>
      <c r="D1038" s="102" t="s">
        <v>65</v>
      </c>
      <c r="E1038" s="119">
        <v>1</v>
      </c>
      <c r="F1038" s="103">
        <v>293.25</v>
      </c>
      <c r="G1038" s="103">
        <v>293.25</v>
      </c>
    </row>
    <row r="1039" spans="1:7" ht="18" x14ac:dyDescent="0.2">
      <c r="A1039" s="107"/>
      <c r="B1039" s="115"/>
      <c r="C1039" s="42"/>
      <c r="D1039" s="95"/>
      <c r="E1039" s="120"/>
      <c r="F1039" s="124" t="s">
        <v>1800</v>
      </c>
      <c r="G1039" s="104">
        <v>293.25</v>
      </c>
    </row>
    <row r="1040" spans="1:7" x14ac:dyDescent="0.2">
      <c r="A1040" s="107"/>
      <c r="B1040" s="115"/>
      <c r="C1040" s="42"/>
      <c r="D1040" s="95"/>
      <c r="E1040" s="120"/>
      <c r="F1040" s="125" t="s">
        <v>546</v>
      </c>
      <c r="G1040" s="105">
        <v>293.25</v>
      </c>
    </row>
    <row r="1041" spans="1:7" ht="22.5" x14ac:dyDescent="0.2">
      <c r="A1041" s="98" t="s">
        <v>1807</v>
      </c>
      <c r="B1041" s="112" t="s">
        <v>1722</v>
      </c>
      <c r="C1041" s="109"/>
      <c r="D1041" s="99"/>
      <c r="E1041" s="117"/>
      <c r="F1041" s="122"/>
      <c r="G1041" s="122"/>
    </row>
    <row r="1042" spans="1:7" ht="22.5" x14ac:dyDescent="0.2">
      <c r="A1042" s="100" t="s">
        <v>1</v>
      </c>
      <c r="B1042" s="113" t="s">
        <v>1685</v>
      </c>
      <c r="C1042" s="101" t="s">
        <v>3</v>
      </c>
      <c r="D1042" s="101" t="s">
        <v>542</v>
      </c>
      <c r="E1042" s="118" t="s">
        <v>543</v>
      </c>
      <c r="F1042" s="123" t="s">
        <v>544</v>
      </c>
      <c r="G1042" s="123" t="s">
        <v>545</v>
      </c>
    </row>
    <row r="1043" spans="1:7" ht="67.5" x14ac:dyDescent="0.2">
      <c r="A1043" s="106" t="s">
        <v>36</v>
      </c>
      <c r="B1043" s="114" t="s">
        <v>1728</v>
      </c>
      <c r="C1043" s="106" t="s">
        <v>564</v>
      </c>
      <c r="D1043" s="102" t="s">
        <v>1797</v>
      </c>
      <c r="E1043" s="119">
        <v>1</v>
      </c>
      <c r="F1043" s="103">
        <v>61.81</v>
      </c>
      <c r="G1043" s="103">
        <v>61.81</v>
      </c>
    </row>
    <row r="1044" spans="1:7" ht="27" x14ac:dyDescent="0.2">
      <c r="A1044" s="107"/>
      <c r="B1044" s="115"/>
      <c r="C1044" s="42"/>
      <c r="D1044" s="95"/>
      <c r="E1044" s="120"/>
      <c r="F1044" s="124" t="s">
        <v>1802</v>
      </c>
      <c r="G1044" s="104">
        <v>61.81</v>
      </c>
    </row>
    <row r="1045" spans="1:7" ht="22.5" x14ac:dyDescent="0.2">
      <c r="A1045" s="100" t="s">
        <v>1</v>
      </c>
      <c r="B1045" s="113" t="s">
        <v>367</v>
      </c>
      <c r="C1045" s="101" t="s">
        <v>3</v>
      </c>
      <c r="D1045" s="101" t="s">
        <v>542</v>
      </c>
      <c r="E1045" s="118" t="s">
        <v>543</v>
      </c>
      <c r="F1045" s="123" t="s">
        <v>544</v>
      </c>
      <c r="G1045" s="123" t="s">
        <v>545</v>
      </c>
    </row>
    <row r="1046" spans="1:7" ht="22.5" x14ac:dyDescent="0.2">
      <c r="A1046" s="106" t="s">
        <v>1003</v>
      </c>
      <c r="B1046" s="114" t="s">
        <v>1004</v>
      </c>
      <c r="C1046" s="106" t="s">
        <v>13</v>
      </c>
      <c r="D1046" s="102" t="s">
        <v>628</v>
      </c>
      <c r="E1046" s="119">
        <v>4.53</v>
      </c>
      <c r="F1046" s="103">
        <v>12.11</v>
      </c>
      <c r="G1046" s="103">
        <v>54.85</v>
      </c>
    </row>
    <row r="1047" spans="1:7" ht="22.5" x14ac:dyDescent="0.2">
      <c r="A1047" s="106" t="s">
        <v>572</v>
      </c>
      <c r="B1047" s="114" t="s">
        <v>573</v>
      </c>
      <c r="C1047" s="106" t="s">
        <v>13</v>
      </c>
      <c r="D1047" s="102" t="s">
        <v>73</v>
      </c>
      <c r="E1047" s="119">
        <v>1</v>
      </c>
      <c r="F1047" s="103">
        <v>202.19</v>
      </c>
      <c r="G1047" s="103">
        <v>202.19</v>
      </c>
    </row>
    <row r="1048" spans="1:7" x14ac:dyDescent="0.2">
      <c r="A1048" s="106" t="s">
        <v>1005</v>
      </c>
      <c r="B1048" s="114" t="s">
        <v>1006</v>
      </c>
      <c r="C1048" s="106" t="s">
        <v>13</v>
      </c>
      <c r="D1048" s="102" t="s">
        <v>595</v>
      </c>
      <c r="E1048" s="119">
        <v>10</v>
      </c>
      <c r="F1048" s="103">
        <v>16.88</v>
      </c>
      <c r="G1048" s="103">
        <v>168.8</v>
      </c>
    </row>
    <row r="1049" spans="1:7" ht="18" x14ac:dyDescent="0.2">
      <c r="A1049" s="107"/>
      <c r="B1049" s="115"/>
      <c r="C1049" s="42"/>
      <c r="D1049" s="95"/>
      <c r="E1049" s="120"/>
      <c r="F1049" s="124" t="s">
        <v>1800</v>
      </c>
      <c r="G1049" s="104">
        <v>425.84</v>
      </c>
    </row>
    <row r="1050" spans="1:7" ht="22.5" x14ac:dyDescent="0.2">
      <c r="A1050" s="100" t="s">
        <v>1</v>
      </c>
      <c r="B1050" s="113" t="s">
        <v>366</v>
      </c>
      <c r="C1050" s="101" t="s">
        <v>3</v>
      </c>
      <c r="D1050" s="101" t="s">
        <v>542</v>
      </c>
      <c r="E1050" s="118" t="s">
        <v>543</v>
      </c>
      <c r="F1050" s="123" t="s">
        <v>544</v>
      </c>
      <c r="G1050" s="123" t="s">
        <v>545</v>
      </c>
    </row>
    <row r="1051" spans="1:7" x14ac:dyDescent="0.2">
      <c r="A1051" s="106" t="s">
        <v>587</v>
      </c>
      <c r="B1051" s="114" t="s">
        <v>588</v>
      </c>
      <c r="C1051" s="106" t="s">
        <v>13</v>
      </c>
      <c r="D1051" s="102" t="s">
        <v>14</v>
      </c>
      <c r="E1051" s="119">
        <v>160</v>
      </c>
      <c r="F1051" s="103">
        <v>10.9</v>
      </c>
      <c r="G1051" s="103">
        <v>1744</v>
      </c>
    </row>
    <row r="1052" spans="1:7" ht="18" x14ac:dyDescent="0.2">
      <c r="A1052" s="107"/>
      <c r="B1052" s="115"/>
      <c r="C1052" s="42"/>
      <c r="D1052" s="95"/>
      <c r="E1052" s="120"/>
      <c r="F1052" s="124" t="s">
        <v>1798</v>
      </c>
      <c r="G1052" s="104">
        <v>1744</v>
      </c>
    </row>
    <row r="1053" spans="1:7" x14ac:dyDescent="0.2">
      <c r="A1053" s="107"/>
      <c r="B1053" s="115"/>
      <c r="C1053" s="42"/>
      <c r="D1053" s="95"/>
      <c r="E1053" s="120"/>
      <c r="F1053" s="125" t="s">
        <v>546</v>
      </c>
      <c r="G1053" s="105">
        <v>2231.65</v>
      </c>
    </row>
  </sheetData>
  <autoFilter ref="A13:G1053"/>
  <mergeCells count="1">
    <mergeCell ref="A12:G12"/>
  </mergeCells>
  <pageMargins left="0.78740157480314965" right="0" top="0" bottom="0.78740157480314965" header="0" footer="0"/>
  <pageSetup paperSize="9" scale="85" orientation="portrait" r:id="rId1"/>
  <headerFooter>
    <oddFooter>&amp;C&amp;"-,Itálico"&amp;8&amp;G&amp;R&amp;"-,Itálico"&amp;8Página &amp;P de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1740"/>
  <sheetViews>
    <sheetView view="pageBreakPreview" zoomScaleNormal="100" zoomScaleSheetLayoutView="100" workbookViewId="0">
      <selection activeCell="G29" sqref="G14:G29"/>
    </sheetView>
  </sheetViews>
  <sheetFormatPr defaultColWidth="8.7109375" defaultRowHeight="11.25" x14ac:dyDescent="0.2"/>
  <cols>
    <col min="1" max="1" width="9.7109375" style="97" customWidth="1"/>
    <col min="2" max="2" width="39.7109375" style="116" customWidth="1"/>
    <col min="3" max="3" width="7.7109375" style="1" customWidth="1"/>
    <col min="4" max="4" width="6.28515625" style="1" customWidth="1"/>
    <col min="5" max="5" width="8.7109375" style="133" customWidth="1"/>
    <col min="6" max="6" width="12.7109375" style="1" customWidth="1"/>
    <col min="7" max="7" width="8.7109375" style="1" customWidth="1"/>
    <col min="8" max="16384" width="8.7109375" style="1"/>
  </cols>
  <sheetData>
    <row r="1" spans="1:9" s="2" customFormat="1" ht="10.9" customHeight="1" x14ac:dyDescent="0.2">
      <c r="B1" s="36"/>
      <c r="D1" s="36"/>
      <c r="E1" s="127"/>
      <c r="F1" s="5"/>
      <c r="G1" s="35">
        <f>RESUMO!H1</f>
        <v>44965</v>
      </c>
      <c r="I1" s="6"/>
    </row>
    <row r="2" spans="1:9" s="2" customFormat="1" ht="10.9" customHeight="1" x14ac:dyDescent="0.2">
      <c r="B2" s="36"/>
      <c r="D2" s="36"/>
      <c r="E2" s="127"/>
      <c r="F2" s="5"/>
      <c r="G2" s="5"/>
      <c r="I2" s="6"/>
    </row>
    <row r="3" spans="1:9" s="2" customFormat="1" ht="10.9" customHeight="1" x14ac:dyDescent="0.2">
      <c r="B3" s="36"/>
      <c r="D3" s="36"/>
      <c r="E3" s="127"/>
      <c r="F3" s="5"/>
      <c r="G3" s="5"/>
      <c r="I3" s="6"/>
    </row>
    <row r="4" spans="1:9" s="2" customFormat="1" ht="10.9" customHeight="1" x14ac:dyDescent="0.2">
      <c r="B4" s="36"/>
      <c r="D4" s="36"/>
      <c r="E4" s="127"/>
      <c r="F4" s="5"/>
      <c r="G4" s="5"/>
      <c r="I4" s="6"/>
    </row>
    <row r="5" spans="1:9" s="2" customFormat="1" ht="10.9" customHeight="1" x14ac:dyDescent="0.2">
      <c r="B5" s="36"/>
      <c r="D5" s="36"/>
      <c r="E5" s="127"/>
      <c r="F5" s="5"/>
      <c r="G5" s="5"/>
      <c r="I5" s="6"/>
    </row>
    <row r="6" spans="1:9" s="2" customFormat="1" ht="10.9" customHeight="1" x14ac:dyDescent="0.2">
      <c r="B6" s="36"/>
      <c r="D6" s="36"/>
      <c r="E6" s="127"/>
      <c r="F6" s="5"/>
      <c r="G6" s="5"/>
      <c r="I6" s="6"/>
    </row>
    <row r="7" spans="1:9" s="2" customFormat="1" ht="10.9" customHeight="1" x14ac:dyDescent="0.2">
      <c r="B7" s="36"/>
      <c r="D7" s="36"/>
      <c r="E7" s="127"/>
      <c r="F7" s="5"/>
      <c r="G7" s="5"/>
      <c r="I7" s="6"/>
    </row>
    <row r="8" spans="1:9" s="2" customFormat="1" ht="10.9" customHeight="1" x14ac:dyDescent="0.2">
      <c r="B8" s="36"/>
      <c r="D8" s="36"/>
      <c r="E8" s="127"/>
      <c r="F8" s="5"/>
      <c r="G8" s="5"/>
      <c r="I8" s="6"/>
    </row>
    <row r="9" spans="1:9" s="2" customFormat="1" ht="10.9" customHeight="1" x14ac:dyDescent="0.2">
      <c r="A9" s="29" t="s">
        <v>1672</v>
      </c>
      <c r="B9" s="36"/>
      <c r="D9" s="36"/>
      <c r="E9" s="127"/>
      <c r="F9" s="5"/>
      <c r="G9" s="5"/>
      <c r="I9" s="6"/>
    </row>
    <row r="10" spans="1:9" s="2" customFormat="1" ht="10.9" customHeight="1" x14ac:dyDescent="0.2">
      <c r="A10" s="29" t="s">
        <v>1673</v>
      </c>
      <c r="B10" s="37"/>
      <c r="C10" s="29"/>
      <c r="D10" s="37"/>
      <c r="E10" s="128" t="s">
        <v>1667</v>
      </c>
      <c r="F10" s="31" t="s">
        <v>1668</v>
      </c>
      <c r="I10" s="6"/>
    </row>
    <row r="11" spans="1:9" s="2" customFormat="1" ht="10.9" customHeight="1" x14ac:dyDescent="0.2">
      <c r="A11" s="29" t="s">
        <v>1671</v>
      </c>
      <c r="B11" s="37"/>
      <c r="C11" s="29"/>
      <c r="D11" s="37"/>
      <c r="E11" s="128" t="s">
        <v>1670</v>
      </c>
      <c r="F11" s="31" t="s">
        <v>1669</v>
      </c>
      <c r="I11" s="6"/>
    </row>
    <row r="12" spans="1:9" s="2" customFormat="1" ht="12.75" x14ac:dyDescent="0.2">
      <c r="A12" s="272" t="s">
        <v>1955</v>
      </c>
      <c r="B12" s="272"/>
      <c r="C12" s="272"/>
      <c r="D12" s="272"/>
      <c r="E12" s="272"/>
      <c r="F12" s="272"/>
      <c r="G12" s="272"/>
      <c r="I12" s="6"/>
    </row>
    <row r="13" spans="1:9" ht="56.25" x14ac:dyDescent="0.2">
      <c r="A13" s="98" t="s">
        <v>1807</v>
      </c>
      <c r="B13" s="112" t="s">
        <v>1007</v>
      </c>
      <c r="C13" s="99"/>
      <c r="D13" s="99"/>
      <c r="E13" s="129"/>
      <c r="F13" s="99"/>
      <c r="G13" s="99"/>
    </row>
    <row r="14" spans="1:9" ht="22.5" x14ac:dyDescent="0.2">
      <c r="A14" s="100" t="s">
        <v>1</v>
      </c>
      <c r="B14" s="113" t="s">
        <v>1685</v>
      </c>
      <c r="C14" s="101" t="s">
        <v>3</v>
      </c>
      <c r="D14" s="101" t="s">
        <v>542</v>
      </c>
      <c r="E14" s="130" t="s">
        <v>543</v>
      </c>
      <c r="F14" s="101" t="s">
        <v>544</v>
      </c>
      <c r="G14" s="101" t="s">
        <v>545</v>
      </c>
    </row>
    <row r="15" spans="1:9" ht="45" x14ac:dyDescent="0.2">
      <c r="A15" s="102" t="s">
        <v>1008</v>
      </c>
      <c r="B15" s="114" t="s">
        <v>1009</v>
      </c>
      <c r="C15" s="102" t="s">
        <v>13</v>
      </c>
      <c r="D15" s="102" t="s">
        <v>73</v>
      </c>
      <c r="E15" s="131">
        <v>3.43E-5</v>
      </c>
      <c r="F15" s="103">
        <v>438197.95</v>
      </c>
      <c r="G15" s="103">
        <v>15.03</v>
      </c>
    </row>
    <row r="16" spans="1:9" ht="45" x14ac:dyDescent="0.2">
      <c r="A16" s="102" t="s">
        <v>1010</v>
      </c>
      <c r="B16" s="114" t="s">
        <v>1011</v>
      </c>
      <c r="C16" s="102" t="s">
        <v>13</v>
      </c>
      <c r="D16" s="102" t="s">
        <v>73</v>
      </c>
      <c r="E16" s="131">
        <v>5.5099999999999998E-5</v>
      </c>
      <c r="F16" s="103">
        <v>27330.76</v>
      </c>
      <c r="G16" s="103">
        <v>1.5</v>
      </c>
    </row>
    <row r="17" spans="1:7" ht="27" x14ac:dyDescent="0.2">
      <c r="A17" s="96"/>
      <c r="B17" s="115"/>
      <c r="C17" s="95"/>
      <c r="D17" s="95"/>
      <c r="E17" s="132"/>
      <c r="F17" s="110" t="s">
        <v>1802</v>
      </c>
      <c r="G17" s="104">
        <v>16.53</v>
      </c>
    </row>
    <row r="18" spans="1:7" x14ac:dyDescent="0.2">
      <c r="A18" s="96"/>
      <c r="B18" s="115"/>
      <c r="C18" s="95"/>
      <c r="D18" s="95"/>
      <c r="E18" s="132"/>
      <c r="F18" s="111" t="s">
        <v>546</v>
      </c>
      <c r="G18" s="105">
        <v>16.53</v>
      </c>
    </row>
    <row r="19" spans="1:7" ht="56.25" x14ac:dyDescent="0.2">
      <c r="A19" s="98" t="s">
        <v>1807</v>
      </c>
      <c r="B19" s="112" t="s">
        <v>1012</v>
      </c>
      <c r="C19" s="99"/>
      <c r="D19" s="99"/>
      <c r="E19" s="129"/>
      <c r="F19" s="99"/>
      <c r="G19" s="99"/>
    </row>
    <row r="20" spans="1:7" ht="22.5" x14ac:dyDescent="0.2">
      <c r="A20" s="100" t="s">
        <v>1</v>
      </c>
      <c r="B20" s="113" t="s">
        <v>1685</v>
      </c>
      <c r="C20" s="101" t="s">
        <v>3</v>
      </c>
      <c r="D20" s="101" t="s">
        <v>542</v>
      </c>
      <c r="E20" s="130" t="s">
        <v>543</v>
      </c>
      <c r="F20" s="101" t="s">
        <v>544</v>
      </c>
      <c r="G20" s="101" t="s">
        <v>545</v>
      </c>
    </row>
    <row r="21" spans="1:7" ht="45" x14ac:dyDescent="0.2">
      <c r="A21" s="102" t="s">
        <v>1008</v>
      </c>
      <c r="B21" s="114" t="s">
        <v>1009</v>
      </c>
      <c r="C21" s="102" t="s">
        <v>13</v>
      </c>
      <c r="D21" s="102" t="s">
        <v>73</v>
      </c>
      <c r="E21" s="131">
        <v>5.6999999999999996E-6</v>
      </c>
      <c r="F21" s="103">
        <v>438197.95</v>
      </c>
      <c r="G21" s="103">
        <v>2.4900000000000002</v>
      </c>
    </row>
    <row r="22" spans="1:7" ht="45" x14ac:dyDescent="0.2">
      <c r="A22" s="102" t="s">
        <v>1010</v>
      </c>
      <c r="B22" s="114" t="s">
        <v>1011</v>
      </c>
      <c r="C22" s="102" t="s">
        <v>13</v>
      </c>
      <c r="D22" s="102" t="s">
        <v>73</v>
      </c>
      <c r="E22" s="131">
        <v>5.8000000000000004E-6</v>
      </c>
      <c r="F22" s="103">
        <v>27330.76</v>
      </c>
      <c r="G22" s="103">
        <v>0.15</v>
      </c>
    </row>
    <row r="23" spans="1:7" ht="27" x14ac:dyDescent="0.2">
      <c r="A23" s="96"/>
      <c r="B23" s="115"/>
      <c r="C23" s="95"/>
      <c r="D23" s="95"/>
      <c r="E23" s="132"/>
      <c r="F23" s="110" t="s">
        <v>1802</v>
      </c>
      <c r="G23" s="104">
        <v>2.64</v>
      </c>
    </row>
    <row r="24" spans="1:7" x14ac:dyDescent="0.2">
      <c r="A24" s="96"/>
      <c r="B24" s="115"/>
      <c r="C24" s="95"/>
      <c r="D24" s="95"/>
      <c r="E24" s="132"/>
      <c r="F24" s="111" t="s">
        <v>546</v>
      </c>
      <c r="G24" s="105">
        <v>2.64</v>
      </c>
    </row>
    <row r="25" spans="1:7" ht="56.25" x14ac:dyDescent="0.2">
      <c r="A25" s="98" t="s">
        <v>1807</v>
      </c>
      <c r="B25" s="112" t="s">
        <v>1013</v>
      </c>
      <c r="C25" s="99"/>
      <c r="D25" s="99"/>
      <c r="E25" s="129"/>
      <c r="F25" s="99"/>
      <c r="G25" s="99"/>
    </row>
    <row r="26" spans="1:7" ht="22.5" x14ac:dyDescent="0.2">
      <c r="A26" s="100" t="s">
        <v>1</v>
      </c>
      <c r="B26" s="113" t="s">
        <v>1685</v>
      </c>
      <c r="C26" s="101" t="s">
        <v>3</v>
      </c>
      <c r="D26" s="101" t="s">
        <v>542</v>
      </c>
      <c r="E26" s="130" t="s">
        <v>543</v>
      </c>
      <c r="F26" s="101" t="s">
        <v>544</v>
      </c>
      <c r="G26" s="101" t="s">
        <v>545</v>
      </c>
    </row>
    <row r="27" spans="1:7" ht="45" x14ac:dyDescent="0.2">
      <c r="A27" s="102" t="s">
        <v>1008</v>
      </c>
      <c r="B27" s="114" t="s">
        <v>1009</v>
      </c>
      <c r="C27" s="102" t="s">
        <v>13</v>
      </c>
      <c r="D27" s="102" t="s">
        <v>73</v>
      </c>
      <c r="E27" s="131">
        <v>7.1999999999999997E-6</v>
      </c>
      <c r="F27" s="103">
        <v>438197.95</v>
      </c>
      <c r="G27" s="103">
        <v>3.15</v>
      </c>
    </row>
    <row r="28" spans="1:7" ht="45" x14ac:dyDescent="0.2">
      <c r="A28" s="102" t="s">
        <v>1010</v>
      </c>
      <c r="B28" s="114" t="s">
        <v>1011</v>
      </c>
      <c r="C28" s="102" t="s">
        <v>13</v>
      </c>
      <c r="D28" s="102" t="s">
        <v>73</v>
      </c>
      <c r="E28" s="131">
        <v>7.3000000000000004E-6</v>
      </c>
      <c r="F28" s="103">
        <v>27330.76</v>
      </c>
      <c r="G28" s="103">
        <v>0.19</v>
      </c>
    </row>
    <row r="29" spans="1:7" ht="27" x14ac:dyDescent="0.2">
      <c r="A29" s="96"/>
      <c r="B29" s="115"/>
      <c r="C29" s="95"/>
      <c r="D29" s="95"/>
      <c r="E29" s="132"/>
      <c r="F29" s="110" t="s">
        <v>1802</v>
      </c>
      <c r="G29" s="104">
        <v>3.34</v>
      </c>
    </row>
    <row r="30" spans="1:7" x14ac:dyDescent="0.2">
      <c r="A30" s="96"/>
      <c r="B30" s="115"/>
      <c r="C30" s="95"/>
      <c r="D30" s="95"/>
      <c r="E30" s="132"/>
      <c r="F30" s="111" t="s">
        <v>546</v>
      </c>
      <c r="G30" s="105">
        <v>3.34</v>
      </c>
    </row>
    <row r="31" spans="1:7" ht="56.25" x14ac:dyDescent="0.2">
      <c r="A31" s="98" t="s">
        <v>1807</v>
      </c>
      <c r="B31" s="112" t="s">
        <v>1014</v>
      </c>
      <c r="C31" s="99"/>
      <c r="D31" s="99"/>
      <c r="E31" s="129"/>
      <c r="F31" s="99"/>
      <c r="G31" s="99"/>
    </row>
    <row r="32" spans="1:7" ht="22.5" x14ac:dyDescent="0.2">
      <c r="A32" s="100" t="s">
        <v>1</v>
      </c>
      <c r="B32" s="113" t="s">
        <v>366</v>
      </c>
      <c r="C32" s="101" t="s">
        <v>3</v>
      </c>
      <c r="D32" s="101" t="s">
        <v>542</v>
      </c>
      <c r="E32" s="130" t="s">
        <v>543</v>
      </c>
      <c r="F32" s="101" t="s">
        <v>544</v>
      </c>
      <c r="G32" s="101" t="s">
        <v>545</v>
      </c>
    </row>
    <row r="33" spans="1:7" x14ac:dyDescent="0.2">
      <c r="A33" s="102" t="s">
        <v>1015</v>
      </c>
      <c r="B33" s="114" t="s">
        <v>1016</v>
      </c>
      <c r="C33" s="102" t="s">
        <v>13</v>
      </c>
      <c r="D33" s="102" t="s">
        <v>14</v>
      </c>
      <c r="E33" s="131">
        <v>1</v>
      </c>
      <c r="F33" s="103">
        <v>16.670000000000002</v>
      </c>
      <c r="G33" s="103">
        <v>16.670000000000002</v>
      </c>
    </row>
    <row r="34" spans="1:7" ht="18" x14ac:dyDescent="0.2">
      <c r="A34" s="96"/>
      <c r="B34" s="115"/>
      <c r="C34" s="95"/>
      <c r="D34" s="95"/>
      <c r="E34" s="132"/>
      <c r="F34" s="110" t="s">
        <v>1798</v>
      </c>
      <c r="G34" s="104">
        <v>16.670000000000002</v>
      </c>
    </row>
    <row r="35" spans="1:7" ht="22.5" x14ac:dyDescent="0.2">
      <c r="A35" s="100" t="s">
        <v>1</v>
      </c>
      <c r="B35" s="113" t="s">
        <v>1681</v>
      </c>
      <c r="C35" s="101" t="s">
        <v>3</v>
      </c>
      <c r="D35" s="101" t="s">
        <v>542</v>
      </c>
      <c r="E35" s="130" t="s">
        <v>543</v>
      </c>
      <c r="F35" s="101" t="s">
        <v>544</v>
      </c>
      <c r="G35" s="101" t="s">
        <v>545</v>
      </c>
    </row>
    <row r="36" spans="1:7" ht="56.25" x14ac:dyDescent="0.2">
      <c r="A36" s="102" t="s">
        <v>1017</v>
      </c>
      <c r="B36" s="114" t="s">
        <v>1018</v>
      </c>
      <c r="C36" s="102" t="s">
        <v>13</v>
      </c>
      <c r="D36" s="102" t="s">
        <v>14</v>
      </c>
      <c r="E36" s="131">
        <v>1</v>
      </c>
      <c r="F36" s="103">
        <v>16.53</v>
      </c>
      <c r="G36" s="103">
        <v>16.53</v>
      </c>
    </row>
    <row r="37" spans="1:7" ht="56.25" x14ac:dyDescent="0.2">
      <c r="A37" s="102" t="s">
        <v>1019</v>
      </c>
      <c r="B37" s="114" t="s">
        <v>1020</v>
      </c>
      <c r="C37" s="102" t="s">
        <v>13</v>
      </c>
      <c r="D37" s="102" t="s">
        <v>14</v>
      </c>
      <c r="E37" s="131">
        <v>1</v>
      </c>
      <c r="F37" s="103">
        <v>2.64</v>
      </c>
      <c r="G37" s="103">
        <v>2.64</v>
      </c>
    </row>
    <row r="38" spans="1:7" ht="56.25" x14ac:dyDescent="0.2">
      <c r="A38" s="102" t="s">
        <v>1021</v>
      </c>
      <c r="B38" s="114" t="s">
        <v>1022</v>
      </c>
      <c r="C38" s="102" t="s">
        <v>13</v>
      </c>
      <c r="D38" s="102" t="s">
        <v>14</v>
      </c>
      <c r="E38" s="131">
        <v>1</v>
      </c>
      <c r="F38" s="103">
        <v>3.34</v>
      </c>
      <c r="G38" s="103">
        <v>3.34</v>
      </c>
    </row>
    <row r="39" spans="1:7" ht="18" x14ac:dyDescent="0.2">
      <c r="A39" s="96"/>
      <c r="B39" s="115"/>
      <c r="C39" s="95"/>
      <c r="D39" s="95"/>
      <c r="E39" s="132"/>
      <c r="F39" s="110" t="s">
        <v>1799</v>
      </c>
      <c r="G39" s="104">
        <v>22.51</v>
      </c>
    </row>
    <row r="40" spans="1:7" x14ac:dyDescent="0.2">
      <c r="A40" s="96"/>
      <c r="B40" s="115"/>
      <c r="C40" s="95"/>
      <c r="D40" s="95"/>
      <c r="E40" s="132"/>
      <c r="F40" s="111" t="s">
        <v>546</v>
      </c>
      <c r="G40" s="105">
        <v>39.18</v>
      </c>
    </row>
    <row r="41" spans="1:7" ht="56.25" x14ac:dyDescent="0.2">
      <c r="A41" s="98" t="s">
        <v>1807</v>
      </c>
      <c r="B41" s="112" t="s">
        <v>1023</v>
      </c>
      <c r="C41" s="99"/>
      <c r="D41" s="99"/>
      <c r="E41" s="129"/>
      <c r="F41" s="99"/>
      <c r="G41" s="99"/>
    </row>
    <row r="42" spans="1:7" ht="22.5" x14ac:dyDescent="0.2">
      <c r="A42" s="100" t="s">
        <v>1</v>
      </c>
      <c r="B42" s="113" t="s">
        <v>1685</v>
      </c>
      <c r="C42" s="101" t="s">
        <v>3</v>
      </c>
      <c r="D42" s="101" t="s">
        <v>542</v>
      </c>
      <c r="E42" s="130" t="s">
        <v>543</v>
      </c>
      <c r="F42" s="101" t="s">
        <v>544</v>
      </c>
      <c r="G42" s="101" t="s">
        <v>545</v>
      </c>
    </row>
    <row r="43" spans="1:7" ht="45" x14ac:dyDescent="0.2">
      <c r="A43" s="102" t="s">
        <v>1008</v>
      </c>
      <c r="B43" s="114" t="s">
        <v>1009</v>
      </c>
      <c r="C43" s="102" t="s">
        <v>13</v>
      </c>
      <c r="D43" s="102" t="s">
        <v>73</v>
      </c>
      <c r="E43" s="131">
        <v>6.4300000000000004E-5</v>
      </c>
      <c r="F43" s="103">
        <v>438197.95</v>
      </c>
      <c r="G43" s="103">
        <v>28.17</v>
      </c>
    </row>
    <row r="44" spans="1:7" ht="45" x14ac:dyDescent="0.2">
      <c r="A44" s="102" t="s">
        <v>1010</v>
      </c>
      <c r="B44" s="114" t="s">
        <v>1011</v>
      </c>
      <c r="C44" s="102" t="s">
        <v>13</v>
      </c>
      <c r="D44" s="102" t="s">
        <v>73</v>
      </c>
      <c r="E44" s="131">
        <v>6.8999999999999997E-5</v>
      </c>
      <c r="F44" s="103">
        <v>27330.76</v>
      </c>
      <c r="G44" s="103">
        <v>1.88</v>
      </c>
    </row>
    <row r="45" spans="1:7" ht="27" x14ac:dyDescent="0.2">
      <c r="A45" s="96"/>
      <c r="B45" s="115"/>
      <c r="C45" s="95"/>
      <c r="D45" s="95"/>
      <c r="E45" s="132"/>
      <c r="F45" s="110" t="s">
        <v>1802</v>
      </c>
      <c r="G45" s="104">
        <v>30.05</v>
      </c>
    </row>
    <row r="46" spans="1:7" x14ac:dyDescent="0.2">
      <c r="A46" s="96"/>
      <c r="B46" s="115"/>
      <c r="C46" s="95"/>
      <c r="D46" s="95"/>
      <c r="E46" s="132"/>
      <c r="F46" s="111" t="s">
        <v>546</v>
      </c>
      <c r="G46" s="105">
        <v>30.05</v>
      </c>
    </row>
    <row r="47" spans="1:7" ht="67.5" x14ac:dyDescent="0.2">
      <c r="A47" s="98" t="s">
        <v>1807</v>
      </c>
      <c r="B47" s="112" t="s">
        <v>1024</v>
      </c>
      <c r="C47" s="99"/>
      <c r="D47" s="99"/>
      <c r="E47" s="129"/>
      <c r="F47" s="99"/>
      <c r="G47" s="99"/>
    </row>
    <row r="48" spans="1:7" ht="22.5" x14ac:dyDescent="0.2">
      <c r="A48" s="100" t="s">
        <v>1</v>
      </c>
      <c r="B48" s="113" t="s">
        <v>367</v>
      </c>
      <c r="C48" s="101" t="s">
        <v>3</v>
      </c>
      <c r="D48" s="101" t="s">
        <v>542</v>
      </c>
      <c r="E48" s="130" t="s">
        <v>543</v>
      </c>
      <c r="F48" s="101" t="s">
        <v>544</v>
      </c>
      <c r="G48" s="101" t="s">
        <v>545</v>
      </c>
    </row>
    <row r="49" spans="1:7" x14ac:dyDescent="0.2">
      <c r="A49" s="102" t="s">
        <v>1025</v>
      </c>
      <c r="B49" s="114" t="s">
        <v>1026</v>
      </c>
      <c r="C49" s="102" t="s">
        <v>13</v>
      </c>
      <c r="D49" s="102" t="s">
        <v>628</v>
      </c>
      <c r="E49" s="131">
        <v>19.47</v>
      </c>
      <c r="F49" s="103">
        <v>6.25</v>
      </c>
      <c r="G49" s="103">
        <v>121.68</v>
      </c>
    </row>
    <row r="50" spans="1:7" ht="18" x14ac:dyDescent="0.2">
      <c r="A50" s="96"/>
      <c r="B50" s="115"/>
      <c r="C50" s="95"/>
      <c r="D50" s="95"/>
      <c r="E50" s="132"/>
      <c r="F50" s="110" t="s">
        <v>1800</v>
      </c>
      <c r="G50" s="104">
        <v>121.68</v>
      </c>
    </row>
    <row r="51" spans="1:7" x14ac:dyDescent="0.2">
      <c r="A51" s="96"/>
      <c r="B51" s="115"/>
      <c r="C51" s="95"/>
      <c r="D51" s="95"/>
      <c r="E51" s="132"/>
      <c r="F51" s="111" t="s">
        <v>546</v>
      </c>
      <c r="G51" s="105">
        <v>121.68</v>
      </c>
    </row>
    <row r="52" spans="1:7" ht="56.25" x14ac:dyDescent="0.2">
      <c r="A52" s="98" t="s">
        <v>1807</v>
      </c>
      <c r="B52" s="112" t="s">
        <v>1027</v>
      </c>
      <c r="C52" s="99"/>
      <c r="D52" s="99"/>
      <c r="E52" s="129"/>
      <c r="F52" s="99"/>
      <c r="G52" s="99"/>
    </row>
    <row r="53" spans="1:7" ht="22.5" x14ac:dyDescent="0.2">
      <c r="A53" s="100" t="s">
        <v>1</v>
      </c>
      <c r="B53" s="113" t="s">
        <v>366</v>
      </c>
      <c r="C53" s="101" t="s">
        <v>3</v>
      </c>
      <c r="D53" s="101" t="s">
        <v>542</v>
      </c>
      <c r="E53" s="130" t="s">
        <v>543</v>
      </c>
      <c r="F53" s="101" t="s">
        <v>544</v>
      </c>
      <c r="G53" s="101" t="s">
        <v>545</v>
      </c>
    </row>
    <row r="54" spans="1:7" x14ac:dyDescent="0.2">
      <c r="A54" s="102" t="s">
        <v>1015</v>
      </c>
      <c r="B54" s="114" t="s">
        <v>1016</v>
      </c>
      <c r="C54" s="102" t="s">
        <v>13</v>
      </c>
      <c r="D54" s="102" t="s">
        <v>14</v>
      </c>
      <c r="E54" s="131">
        <v>1</v>
      </c>
      <c r="F54" s="103">
        <v>16.670000000000002</v>
      </c>
      <c r="G54" s="103">
        <v>16.670000000000002</v>
      </c>
    </row>
    <row r="55" spans="1:7" ht="18" x14ac:dyDescent="0.2">
      <c r="A55" s="96"/>
      <c r="B55" s="115"/>
      <c r="C55" s="95"/>
      <c r="D55" s="95"/>
      <c r="E55" s="132"/>
      <c r="F55" s="110" t="s">
        <v>1798</v>
      </c>
      <c r="G55" s="104">
        <v>16.670000000000002</v>
      </c>
    </row>
    <row r="56" spans="1:7" ht="22.5" x14ac:dyDescent="0.2">
      <c r="A56" s="100" t="s">
        <v>1</v>
      </c>
      <c r="B56" s="113" t="s">
        <v>1681</v>
      </c>
      <c r="C56" s="101" t="s">
        <v>3</v>
      </c>
      <c r="D56" s="101" t="s">
        <v>542</v>
      </c>
      <c r="E56" s="130" t="s">
        <v>543</v>
      </c>
      <c r="F56" s="101" t="s">
        <v>544</v>
      </c>
      <c r="G56" s="101" t="s">
        <v>545</v>
      </c>
    </row>
    <row r="57" spans="1:7" ht="56.25" x14ac:dyDescent="0.2">
      <c r="A57" s="102" t="s">
        <v>1017</v>
      </c>
      <c r="B57" s="114" t="s">
        <v>1018</v>
      </c>
      <c r="C57" s="102" t="s">
        <v>13</v>
      </c>
      <c r="D57" s="102" t="s">
        <v>14</v>
      </c>
      <c r="E57" s="131">
        <v>1</v>
      </c>
      <c r="F57" s="103">
        <v>16.53</v>
      </c>
      <c r="G57" s="103">
        <v>16.53</v>
      </c>
    </row>
    <row r="58" spans="1:7" ht="56.25" x14ac:dyDescent="0.2">
      <c r="A58" s="102" t="s">
        <v>1019</v>
      </c>
      <c r="B58" s="114" t="s">
        <v>1020</v>
      </c>
      <c r="C58" s="102" t="s">
        <v>13</v>
      </c>
      <c r="D58" s="102" t="s">
        <v>14</v>
      </c>
      <c r="E58" s="131">
        <v>1</v>
      </c>
      <c r="F58" s="103">
        <v>2.64</v>
      </c>
      <c r="G58" s="103">
        <v>2.64</v>
      </c>
    </row>
    <row r="59" spans="1:7" ht="56.25" x14ac:dyDescent="0.2">
      <c r="A59" s="102" t="s">
        <v>1021</v>
      </c>
      <c r="B59" s="114" t="s">
        <v>1022</v>
      </c>
      <c r="C59" s="102" t="s">
        <v>13</v>
      </c>
      <c r="D59" s="102" t="s">
        <v>14</v>
      </c>
      <c r="E59" s="131">
        <v>1</v>
      </c>
      <c r="F59" s="103">
        <v>3.34</v>
      </c>
      <c r="G59" s="103">
        <v>3.34</v>
      </c>
    </row>
    <row r="60" spans="1:7" ht="56.25" x14ac:dyDescent="0.2">
      <c r="A60" s="102" t="s">
        <v>1028</v>
      </c>
      <c r="B60" s="114" t="s">
        <v>1029</v>
      </c>
      <c r="C60" s="102" t="s">
        <v>13</v>
      </c>
      <c r="D60" s="102" t="s">
        <v>14</v>
      </c>
      <c r="E60" s="131">
        <v>1</v>
      </c>
      <c r="F60" s="103">
        <v>30.05</v>
      </c>
      <c r="G60" s="103">
        <v>30.05</v>
      </c>
    </row>
    <row r="61" spans="1:7" ht="56.25" x14ac:dyDescent="0.2">
      <c r="A61" s="102" t="s">
        <v>1030</v>
      </c>
      <c r="B61" s="114" t="s">
        <v>1031</v>
      </c>
      <c r="C61" s="102" t="s">
        <v>13</v>
      </c>
      <c r="D61" s="102" t="s">
        <v>14</v>
      </c>
      <c r="E61" s="131">
        <v>1</v>
      </c>
      <c r="F61" s="103">
        <v>121.68</v>
      </c>
      <c r="G61" s="103">
        <v>121.68</v>
      </c>
    </row>
    <row r="62" spans="1:7" ht="18" x14ac:dyDescent="0.2">
      <c r="A62" s="96"/>
      <c r="B62" s="115"/>
      <c r="C62" s="95"/>
      <c r="D62" s="95"/>
      <c r="E62" s="132"/>
      <c r="F62" s="110" t="s">
        <v>1799</v>
      </c>
      <c r="G62" s="104">
        <v>174.24</v>
      </c>
    </row>
    <row r="63" spans="1:7" x14ac:dyDescent="0.2">
      <c r="A63" s="96"/>
      <c r="B63" s="115"/>
      <c r="C63" s="95"/>
      <c r="D63" s="95"/>
      <c r="E63" s="132"/>
      <c r="F63" s="111" t="s">
        <v>546</v>
      </c>
      <c r="G63" s="105">
        <v>190.91</v>
      </c>
    </row>
    <row r="64" spans="1:7" ht="33.75" x14ac:dyDescent="0.2">
      <c r="A64" s="98" t="s">
        <v>1807</v>
      </c>
      <c r="B64" s="112" t="s">
        <v>1032</v>
      </c>
      <c r="C64" s="99"/>
      <c r="D64" s="99"/>
      <c r="E64" s="129"/>
      <c r="F64" s="99"/>
      <c r="G64" s="99"/>
    </row>
    <row r="65" spans="1:7" ht="22.5" x14ac:dyDescent="0.2">
      <c r="A65" s="100" t="s">
        <v>1</v>
      </c>
      <c r="B65" s="113" t="s">
        <v>1685</v>
      </c>
      <c r="C65" s="101" t="s">
        <v>3</v>
      </c>
      <c r="D65" s="101" t="s">
        <v>542</v>
      </c>
      <c r="E65" s="130" t="s">
        <v>543</v>
      </c>
      <c r="F65" s="101" t="s">
        <v>544</v>
      </c>
      <c r="G65" s="101" t="s">
        <v>545</v>
      </c>
    </row>
    <row r="66" spans="1:7" ht="22.5" x14ac:dyDescent="0.2">
      <c r="A66" s="102" t="s">
        <v>1033</v>
      </c>
      <c r="B66" s="114" t="s">
        <v>1034</v>
      </c>
      <c r="C66" s="102" t="s">
        <v>13</v>
      </c>
      <c r="D66" s="102" t="s">
        <v>73</v>
      </c>
      <c r="E66" s="131">
        <v>6.3999999999999997E-5</v>
      </c>
      <c r="F66" s="103">
        <v>4786.25</v>
      </c>
      <c r="G66" s="103">
        <v>0.3</v>
      </c>
    </row>
    <row r="67" spans="1:7" ht="27" x14ac:dyDescent="0.2">
      <c r="A67" s="96"/>
      <c r="B67" s="115"/>
      <c r="C67" s="95"/>
      <c r="D67" s="95"/>
      <c r="E67" s="132"/>
      <c r="F67" s="110" t="s">
        <v>1802</v>
      </c>
      <c r="G67" s="104">
        <v>0.3</v>
      </c>
    </row>
    <row r="68" spans="1:7" x14ac:dyDescent="0.2">
      <c r="A68" s="96"/>
      <c r="B68" s="115"/>
      <c r="C68" s="95"/>
      <c r="D68" s="95"/>
      <c r="E68" s="132"/>
      <c r="F68" s="111" t="s">
        <v>546</v>
      </c>
      <c r="G68" s="105">
        <v>0.3</v>
      </c>
    </row>
    <row r="69" spans="1:7" ht="33.75" x14ac:dyDescent="0.2">
      <c r="A69" s="98" t="s">
        <v>1807</v>
      </c>
      <c r="B69" s="112" t="s">
        <v>1035</v>
      </c>
      <c r="C69" s="99"/>
      <c r="D69" s="99"/>
      <c r="E69" s="129"/>
      <c r="F69" s="99"/>
      <c r="G69" s="99"/>
    </row>
    <row r="70" spans="1:7" ht="22.5" x14ac:dyDescent="0.2">
      <c r="A70" s="100" t="s">
        <v>1</v>
      </c>
      <c r="B70" s="113" t="s">
        <v>1685</v>
      </c>
      <c r="C70" s="101" t="s">
        <v>3</v>
      </c>
      <c r="D70" s="101" t="s">
        <v>542</v>
      </c>
      <c r="E70" s="130" t="s">
        <v>543</v>
      </c>
      <c r="F70" s="101" t="s">
        <v>544</v>
      </c>
      <c r="G70" s="101" t="s">
        <v>545</v>
      </c>
    </row>
    <row r="71" spans="1:7" ht="22.5" x14ac:dyDescent="0.2">
      <c r="A71" s="102" t="s">
        <v>1033</v>
      </c>
      <c r="B71" s="114" t="s">
        <v>1034</v>
      </c>
      <c r="C71" s="102" t="s">
        <v>13</v>
      </c>
      <c r="D71" s="102" t="s">
        <v>73</v>
      </c>
      <c r="E71" s="131">
        <v>7.6000000000000001E-6</v>
      </c>
      <c r="F71" s="103">
        <v>4786.25</v>
      </c>
      <c r="G71" s="103">
        <v>0.03</v>
      </c>
    </row>
    <row r="72" spans="1:7" ht="27" x14ac:dyDescent="0.2">
      <c r="A72" s="96"/>
      <c r="B72" s="115"/>
      <c r="C72" s="95"/>
      <c r="D72" s="95"/>
      <c r="E72" s="132"/>
      <c r="F72" s="110" t="s">
        <v>1802</v>
      </c>
      <c r="G72" s="104">
        <v>0.03</v>
      </c>
    </row>
    <row r="73" spans="1:7" x14ac:dyDescent="0.2">
      <c r="A73" s="96"/>
      <c r="B73" s="115"/>
      <c r="C73" s="95"/>
      <c r="D73" s="95"/>
      <c r="E73" s="132"/>
      <c r="F73" s="111" t="s">
        <v>546</v>
      </c>
      <c r="G73" s="105">
        <v>0.03</v>
      </c>
    </row>
    <row r="74" spans="1:7" ht="33.75" x14ac:dyDescent="0.2">
      <c r="A74" s="98" t="s">
        <v>1807</v>
      </c>
      <c r="B74" s="112" t="s">
        <v>1036</v>
      </c>
      <c r="C74" s="99"/>
      <c r="D74" s="99"/>
      <c r="E74" s="129"/>
      <c r="F74" s="99"/>
      <c r="G74" s="99"/>
    </row>
    <row r="75" spans="1:7" ht="22.5" x14ac:dyDescent="0.2">
      <c r="A75" s="100" t="s">
        <v>1</v>
      </c>
      <c r="B75" s="113" t="s">
        <v>366</v>
      </c>
      <c r="C75" s="101" t="s">
        <v>3</v>
      </c>
      <c r="D75" s="101" t="s">
        <v>542</v>
      </c>
      <c r="E75" s="130" t="s">
        <v>543</v>
      </c>
      <c r="F75" s="101" t="s">
        <v>544</v>
      </c>
      <c r="G75" s="101" t="s">
        <v>545</v>
      </c>
    </row>
    <row r="76" spans="1:7" x14ac:dyDescent="0.2">
      <c r="A76" s="102" t="s">
        <v>1037</v>
      </c>
      <c r="B76" s="114" t="s">
        <v>1038</v>
      </c>
      <c r="C76" s="102" t="s">
        <v>13</v>
      </c>
      <c r="D76" s="102" t="s">
        <v>14</v>
      </c>
      <c r="E76" s="131">
        <v>1</v>
      </c>
      <c r="F76" s="103">
        <v>14.77</v>
      </c>
      <c r="G76" s="103">
        <v>14.77</v>
      </c>
    </row>
    <row r="77" spans="1:7" ht="18" x14ac:dyDescent="0.2">
      <c r="A77" s="96"/>
      <c r="B77" s="115"/>
      <c r="C77" s="95"/>
      <c r="D77" s="95"/>
      <c r="E77" s="132"/>
      <c r="F77" s="110" t="s">
        <v>1798</v>
      </c>
      <c r="G77" s="104">
        <v>14.77</v>
      </c>
    </row>
    <row r="78" spans="1:7" ht="22.5" x14ac:dyDescent="0.2">
      <c r="A78" s="100" t="s">
        <v>1</v>
      </c>
      <c r="B78" s="113" t="s">
        <v>1681</v>
      </c>
      <c r="C78" s="101" t="s">
        <v>3</v>
      </c>
      <c r="D78" s="101" t="s">
        <v>542</v>
      </c>
      <c r="E78" s="130" t="s">
        <v>543</v>
      </c>
      <c r="F78" s="101" t="s">
        <v>544</v>
      </c>
      <c r="G78" s="101" t="s">
        <v>545</v>
      </c>
    </row>
    <row r="79" spans="1:7" ht="33.75" x14ac:dyDescent="0.2">
      <c r="A79" s="102" t="s">
        <v>1039</v>
      </c>
      <c r="B79" s="114" t="s">
        <v>1040</v>
      </c>
      <c r="C79" s="102" t="s">
        <v>13</v>
      </c>
      <c r="D79" s="102" t="s">
        <v>14</v>
      </c>
      <c r="E79" s="131">
        <v>1</v>
      </c>
      <c r="F79" s="103">
        <v>0.3</v>
      </c>
      <c r="G79" s="103">
        <v>0.3</v>
      </c>
    </row>
    <row r="80" spans="1:7" ht="33.75" x14ac:dyDescent="0.2">
      <c r="A80" s="102" t="s">
        <v>1041</v>
      </c>
      <c r="B80" s="114" t="s">
        <v>1042</v>
      </c>
      <c r="C80" s="102" t="s">
        <v>13</v>
      </c>
      <c r="D80" s="102" t="s">
        <v>14</v>
      </c>
      <c r="E80" s="131">
        <v>1</v>
      </c>
      <c r="F80" s="103">
        <v>0.03</v>
      </c>
      <c r="G80" s="103">
        <v>0.03</v>
      </c>
    </row>
    <row r="81" spans="1:7" ht="18" x14ac:dyDescent="0.2">
      <c r="A81" s="96"/>
      <c r="B81" s="115"/>
      <c r="C81" s="95"/>
      <c r="D81" s="95"/>
      <c r="E81" s="132"/>
      <c r="F81" s="110" t="s">
        <v>1799</v>
      </c>
      <c r="G81" s="104">
        <v>0.33</v>
      </c>
    </row>
    <row r="82" spans="1:7" x14ac:dyDescent="0.2">
      <c r="A82" s="96"/>
      <c r="B82" s="115"/>
      <c r="C82" s="95"/>
      <c r="D82" s="95"/>
      <c r="E82" s="132"/>
      <c r="F82" s="111" t="s">
        <v>546</v>
      </c>
      <c r="G82" s="105">
        <v>15.1</v>
      </c>
    </row>
    <row r="83" spans="1:7" ht="33.75" x14ac:dyDescent="0.2">
      <c r="A83" s="98" t="s">
        <v>1807</v>
      </c>
      <c r="B83" s="112" t="s">
        <v>1043</v>
      </c>
      <c r="C83" s="99"/>
      <c r="D83" s="99"/>
      <c r="E83" s="129"/>
      <c r="F83" s="99"/>
      <c r="G83" s="99"/>
    </row>
    <row r="84" spans="1:7" ht="22.5" x14ac:dyDescent="0.2">
      <c r="A84" s="100" t="s">
        <v>1</v>
      </c>
      <c r="B84" s="113" t="s">
        <v>1685</v>
      </c>
      <c r="C84" s="101" t="s">
        <v>3</v>
      </c>
      <c r="D84" s="101" t="s">
        <v>542</v>
      </c>
      <c r="E84" s="130" t="s">
        <v>543</v>
      </c>
      <c r="F84" s="101" t="s">
        <v>544</v>
      </c>
      <c r="G84" s="101" t="s">
        <v>545</v>
      </c>
    </row>
    <row r="85" spans="1:7" ht="22.5" x14ac:dyDescent="0.2">
      <c r="A85" s="102" t="s">
        <v>1033</v>
      </c>
      <c r="B85" s="114" t="s">
        <v>1034</v>
      </c>
      <c r="C85" s="102" t="s">
        <v>13</v>
      </c>
      <c r="D85" s="102" t="s">
        <v>73</v>
      </c>
      <c r="E85" s="131">
        <v>6.0000000000000002E-5</v>
      </c>
      <c r="F85" s="103">
        <v>4786.25</v>
      </c>
      <c r="G85" s="103">
        <v>0.28000000000000003</v>
      </c>
    </row>
    <row r="86" spans="1:7" ht="27" x14ac:dyDescent="0.2">
      <c r="A86" s="96"/>
      <c r="B86" s="115"/>
      <c r="C86" s="95"/>
      <c r="D86" s="95"/>
      <c r="E86" s="132"/>
      <c r="F86" s="110" t="s">
        <v>1802</v>
      </c>
      <c r="G86" s="104">
        <v>0.28000000000000003</v>
      </c>
    </row>
    <row r="87" spans="1:7" x14ac:dyDescent="0.2">
      <c r="A87" s="96"/>
      <c r="B87" s="115"/>
      <c r="C87" s="95"/>
      <c r="D87" s="95"/>
      <c r="E87" s="132"/>
      <c r="F87" s="111" t="s">
        <v>546</v>
      </c>
      <c r="G87" s="105">
        <v>0.28000000000000003</v>
      </c>
    </row>
    <row r="88" spans="1:7" ht="33.75" x14ac:dyDescent="0.2">
      <c r="A88" s="98" t="s">
        <v>1807</v>
      </c>
      <c r="B88" s="112" t="s">
        <v>1044</v>
      </c>
      <c r="C88" s="99"/>
      <c r="D88" s="99"/>
      <c r="E88" s="129"/>
      <c r="F88" s="99"/>
      <c r="G88" s="99"/>
    </row>
    <row r="89" spans="1:7" ht="22.5" x14ac:dyDescent="0.2">
      <c r="A89" s="100" t="s">
        <v>1</v>
      </c>
      <c r="B89" s="113" t="s">
        <v>1809</v>
      </c>
      <c r="C89" s="101" t="s">
        <v>3</v>
      </c>
      <c r="D89" s="101" t="s">
        <v>542</v>
      </c>
      <c r="E89" s="130" t="s">
        <v>543</v>
      </c>
      <c r="F89" s="101" t="s">
        <v>544</v>
      </c>
      <c r="G89" s="101" t="s">
        <v>545</v>
      </c>
    </row>
    <row r="90" spans="1:7" ht="22.5" x14ac:dyDescent="0.2">
      <c r="A90" s="102" t="s">
        <v>1045</v>
      </c>
      <c r="B90" s="114" t="s">
        <v>1046</v>
      </c>
      <c r="C90" s="102" t="s">
        <v>13</v>
      </c>
      <c r="D90" s="102" t="s">
        <v>1047</v>
      </c>
      <c r="E90" s="131">
        <v>0.78</v>
      </c>
      <c r="F90" s="103">
        <v>0.98</v>
      </c>
      <c r="G90" s="103">
        <v>0.76</v>
      </c>
    </row>
    <row r="91" spans="1:7" ht="18" x14ac:dyDescent="0.2">
      <c r="A91" s="96"/>
      <c r="B91" s="115"/>
      <c r="C91" s="95"/>
      <c r="D91" s="95"/>
      <c r="E91" s="132"/>
      <c r="F91" s="110" t="s">
        <v>1922</v>
      </c>
      <c r="G91" s="104">
        <v>0.76</v>
      </c>
    </row>
    <row r="92" spans="1:7" x14ac:dyDescent="0.2">
      <c r="A92" s="96"/>
      <c r="B92" s="115"/>
      <c r="C92" s="95"/>
      <c r="D92" s="95"/>
      <c r="E92" s="132"/>
      <c r="F92" s="111" t="s">
        <v>546</v>
      </c>
      <c r="G92" s="105">
        <v>0.76</v>
      </c>
    </row>
    <row r="93" spans="1:7" ht="33.75" x14ac:dyDescent="0.2">
      <c r="A93" s="98" t="s">
        <v>1807</v>
      </c>
      <c r="B93" s="112" t="s">
        <v>1048</v>
      </c>
      <c r="C93" s="99"/>
      <c r="D93" s="99"/>
      <c r="E93" s="129"/>
      <c r="F93" s="99"/>
      <c r="G93" s="99"/>
    </row>
    <row r="94" spans="1:7" ht="22.5" x14ac:dyDescent="0.2">
      <c r="A94" s="100" t="s">
        <v>1</v>
      </c>
      <c r="B94" s="113" t="s">
        <v>366</v>
      </c>
      <c r="C94" s="101" t="s">
        <v>3</v>
      </c>
      <c r="D94" s="101" t="s">
        <v>542</v>
      </c>
      <c r="E94" s="130" t="s">
        <v>543</v>
      </c>
      <c r="F94" s="101" t="s">
        <v>544</v>
      </c>
      <c r="G94" s="101" t="s">
        <v>545</v>
      </c>
    </row>
    <row r="95" spans="1:7" x14ac:dyDescent="0.2">
      <c r="A95" s="102" t="s">
        <v>1037</v>
      </c>
      <c r="B95" s="114" t="s">
        <v>1038</v>
      </c>
      <c r="C95" s="102" t="s">
        <v>13</v>
      </c>
      <c r="D95" s="102" t="s">
        <v>14</v>
      </c>
      <c r="E95" s="131">
        <v>1</v>
      </c>
      <c r="F95" s="103">
        <v>14.77</v>
      </c>
      <c r="G95" s="103">
        <v>14.77</v>
      </c>
    </row>
    <row r="96" spans="1:7" ht="18" x14ac:dyDescent="0.2">
      <c r="A96" s="96"/>
      <c r="B96" s="115"/>
      <c r="C96" s="95"/>
      <c r="D96" s="95"/>
      <c r="E96" s="132"/>
      <c r="F96" s="110" t="s">
        <v>1798</v>
      </c>
      <c r="G96" s="104">
        <v>14.77</v>
      </c>
    </row>
    <row r="97" spans="1:7" ht="22.5" x14ac:dyDescent="0.2">
      <c r="A97" s="100" t="s">
        <v>1</v>
      </c>
      <c r="B97" s="113" t="s">
        <v>1681</v>
      </c>
      <c r="C97" s="101" t="s">
        <v>3</v>
      </c>
      <c r="D97" s="101" t="s">
        <v>542</v>
      </c>
      <c r="E97" s="130" t="s">
        <v>543</v>
      </c>
      <c r="F97" s="101" t="s">
        <v>544</v>
      </c>
      <c r="G97" s="101" t="s">
        <v>545</v>
      </c>
    </row>
    <row r="98" spans="1:7" ht="33.75" x14ac:dyDescent="0.2">
      <c r="A98" s="102" t="s">
        <v>1039</v>
      </c>
      <c r="B98" s="114" t="s">
        <v>1040</v>
      </c>
      <c r="C98" s="102" t="s">
        <v>13</v>
      </c>
      <c r="D98" s="102" t="s">
        <v>14</v>
      </c>
      <c r="E98" s="131">
        <v>1</v>
      </c>
      <c r="F98" s="103">
        <v>0.3</v>
      </c>
      <c r="G98" s="103">
        <v>0.3</v>
      </c>
    </row>
    <row r="99" spans="1:7" ht="33.75" x14ac:dyDescent="0.2">
      <c r="A99" s="102" t="s">
        <v>1041</v>
      </c>
      <c r="B99" s="114" t="s">
        <v>1042</v>
      </c>
      <c r="C99" s="102" t="s">
        <v>13</v>
      </c>
      <c r="D99" s="102" t="s">
        <v>14</v>
      </c>
      <c r="E99" s="131">
        <v>1</v>
      </c>
      <c r="F99" s="103">
        <v>0.03</v>
      </c>
      <c r="G99" s="103">
        <v>0.03</v>
      </c>
    </row>
    <row r="100" spans="1:7" ht="33.75" x14ac:dyDescent="0.2">
      <c r="A100" s="102" t="s">
        <v>1049</v>
      </c>
      <c r="B100" s="114" t="s">
        <v>1050</v>
      </c>
      <c r="C100" s="102" t="s">
        <v>13</v>
      </c>
      <c r="D100" s="102" t="s">
        <v>14</v>
      </c>
      <c r="E100" s="131">
        <v>1</v>
      </c>
      <c r="F100" s="103">
        <v>0.28000000000000003</v>
      </c>
      <c r="G100" s="103">
        <v>0.28000000000000003</v>
      </c>
    </row>
    <row r="101" spans="1:7" ht="33.75" x14ac:dyDescent="0.2">
      <c r="A101" s="102" t="s">
        <v>1051</v>
      </c>
      <c r="B101" s="114" t="s">
        <v>1052</v>
      </c>
      <c r="C101" s="102" t="s">
        <v>13</v>
      </c>
      <c r="D101" s="102" t="s">
        <v>14</v>
      </c>
      <c r="E101" s="131">
        <v>1</v>
      </c>
      <c r="F101" s="103">
        <v>0.76</v>
      </c>
      <c r="G101" s="103">
        <v>0.76</v>
      </c>
    </row>
    <row r="102" spans="1:7" ht="18" x14ac:dyDescent="0.2">
      <c r="A102" s="96"/>
      <c r="B102" s="115"/>
      <c r="C102" s="95"/>
      <c r="D102" s="95"/>
      <c r="E102" s="132"/>
      <c r="F102" s="110" t="s">
        <v>1799</v>
      </c>
      <c r="G102" s="104">
        <v>1.37</v>
      </c>
    </row>
    <row r="103" spans="1:7" x14ac:dyDescent="0.2">
      <c r="A103" s="96"/>
      <c r="B103" s="115"/>
      <c r="C103" s="95"/>
      <c r="D103" s="95"/>
      <c r="E103" s="132"/>
      <c r="F103" s="111" t="s">
        <v>546</v>
      </c>
      <c r="G103" s="105">
        <v>16.14</v>
      </c>
    </row>
    <row r="104" spans="1:7" ht="33.75" x14ac:dyDescent="0.2">
      <c r="A104" s="98" t="s">
        <v>1807</v>
      </c>
      <c r="B104" s="112" t="s">
        <v>1053</v>
      </c>
      <c r="C104" s="99"/>
      <c r="D104" s="99"/>
      <c r="E104" s="129"/>
      <c r="F104" s="99"/>
      <c r="G104" s="99"/>
    </row>
    <row r="105" spans="1:7" ht="22.5" x14ac:dyDescent="0.2">
      <c r="A105" s="100" t="s">
        <v>1</v>
      </c>
      <c r="B105" s="113" t="s">
        <v>1685</v>
      </c>
      <c r="C105" s="101" t="s">
        <v>3</v>
      </c>
      <c r="D105" s="101" t="s">
        <v>542</v>
      </c>
      <c r="E105" s="130" t="s">
        <v>543</v>
      </c>
      <c r="F105" s="101" t="s">
        <v>544</v>
      </c>
      <c r="G105" s="101" t="s">
        <v>545</v>
      </c>
    </row>
    <row r="106" spans="1:7" ht="33.75" x14ac:dyDescent="0.2">
      <c r="A106" s="102" t="s">
        <v>1054</v>
      </c>
      <c r="B106" s="114" t="s">
        <v>1055</v>
      </c>
      <c r="C106" s="102" t="s">
        <v>13</v>
      </c>
      <c r="D106" s="102" t="s">
        <v>73</v>
      </c>
      <c r="E106" s="131">
        <v>6.3999999999999997E-5</v>
      </c>
      <c r="F106" s="103">
        <v>13495</v>
      </c>
      <c r="G106" s="103">
        <v>0.86</v>
      </c>
    </row>
    <row r="107" spans="1:7" ht="27" x14ac:dyDescent="0.2">
      <c r="A107" s="96"/>
      <c r="B107" s="115"/>
      <c r="C107" s="95"/>
      <c r="D107" s="95"/>
      <c r="E107" s="132"/>
      <c r="F107" s="110" t="s">
        <v>1802</v>
      </c>
      <c r="G107" s="104">
        <v>0.86</v>
      </c>
    </row>
    <row r="108" spans="1:7" x14ac:dyDescent="0.2">
      <c r="A108" s="96"/>
      <c r="B108" s="115"/>
      <c r="C108" s="95"/>
      <c r="D108" s="95"/>
      <c r="E108" s="132"/>
      <c r="F108" s="111" t="s">
        <v>546</v>
      </c>
      <c r="G108" s="105">
        <v>0.86</v>
      </c>
    </row>
    <row r="109" spans="1:7" ht="33.75" x14ac:dyDescent="0.2">
      <c r="A109" s="98" t="s">
        <v>1807</v>
      </c>
      <c r="B109" s="112" t="s">
        <v>1056</v>
      </c>
      <c r="C109" s="99"/>
      <c r="D109" s="99"/>
      <c r="E109" s="129"/>
      <c r="F109" s="99"/>
      <c r="G109" s="99"/>
    </row>
    <row r="110" spans="1:7" ht="22.5" x14ac:dyDescent="0.2">
      <c r="A110" s="100" t="s">
        <v>1</v>
      </c>
      <c r="B110" s="113" t="s">
        <v>1685</v>
      </c>
      <c r="C110" s="101" t="s">
        <v>3</v>
      </c>
      <c r="D110" s="101" t="s">
        <v>542</v>
      </c>
      <c r="E110" s="130" t="s">
        <v>543</v>
      </c>
      <c r="F110" s="101" t="s">
        <v>544</v>
      </c>
      <c r="G110" s="101" t="s">
        <v>545</v>
      </c>
    </row>
    <row r="111" spans="1:7" ht="33.75" x14ac:dyDescent="0.2">
      <c r="A111" s="102" t="s">
        <v>1054</v>
      </c>
      <c r="B111" s="114" t="s">
        <v>1055</v>
      </c>
      <c r="C111" s="102" t="s">
        <v>13</v>
      </c>
      <c r="D111" s="102" t="s">
        <v>73</v>
      </c>
      <c r="E111" s="131">
        <v>7.6000000000000001E-6</v>
      </c>
      <c r="F111" s="103">
        <v>13495</v>
      </c>
      <c r="G111" s="103">
        <v>0.1</v>
      </c>
    </row>
    <row r="112" spans="1:7" ht="27" x14ac:dyDescent="0.2">
      <c r="A112" s="96"/>
      <c r="B112" s="115"/>
      <c r="C112" s="95"/>
      <c r="D112" s="95"/>
      <c r="E112" s="132"/>
      <c r="F112" s="110" t="s">
        <v>1802</v>
      </c>
      <c r="G112" s="104">
        <v>0.1</v>
      </c>
    </row>
    <row r="113" spans="1:7" x14ac:dyDescent="0.2">
      <c r="A113" s="96"/>
      <c r="B113" s="115"/>
      <c r="C113" s="95"/>
      <c r="D113" s="95"/>
      <c r="E113" s="132"/>
      <c r="F113" s="111" t="s">
        <v>546</v>
      </c>
      <c r="G113" s="105">
        <v>0.1</v>
      </c>
    </row>
    <row r="114" spans="1:7" ht="33.75" x14ac:dyDescent="0.2">
      <c r="A114" s="98" t="s">
        <v>1807</v>
      </c>
      <c r="B114" s="112" t="s">
        <v>1057</v>
      </c>
      <c r="C114" s="99"/>
      <c r="D114" s="99"/>
      <c r="E114" s="129"/>
      <c r="F114" s="99"/>
      <c r="G114" s="99"/>
    </row>
    <row r="115" spans="1:7" ht="22.5" x14ac:dyDescent="0.2">
      <c r="A115" s="100" t="s">
        <v>1</v>
      </c>
      <c r="B115" s="113" t="s">
        <v>1681</v>
      </c>
      <c r="C115" s="101" t="s">
        <v>3</v>
      </c>
      <c r="D115" s="101" t="s">
        <v>542</v>
      </c>
      <c r="E115" s="130" t="s">
        <v>543</v>
      </c>
      <c r="F115" s="101" t="s">
        <v>544</v>
      </c>
      <c r="G115" s="101" t="s">
        <v>545</v>
      </c>
    </row>
    <row r="116" spans="1:7" ht="33.75" x14ac:dyDescent="0.2">
      <c r="A116" s="102" t="s">
        <v>1058</v>
      </c>
      <c r="B116" s="114" t="s">
        <v>1059</v>
      </c>
      <c r="C116" s="102" t="s">
        <v>13</v>
      </c>
      <c r="D116" s="102" t="s">
        <v>14</v>
      </c>
      <c r="E116" s="131">
        <v>1</v>
      </c>
      <c r="F116" s="103">
        <v>0.86</v>
      </c>
      <c r="G116" s="103">
        <v>0.86</v>
      </c>
    </row>
    <row r="117" spans="1:7" ht="33.75" x14ac:dyDescent="0.2">
      <c r="A117" s="102" t="s">
        <v>1060</v>
      </c>
      <c r="B117" s="114" t="s">
        <v>1061</v>
      </c>
      <c r="C117" s="102" t="s">
        <v>13</v>
      </c>
      <c r="D117" s="102" t="s">
        <v>14</v>
      </c>
      <c r="E117" s="131">
        <v>1</v>
      </c>
      <c r="F117" s="103">
        <v>0.1</v>
      </c>
      <c r="G117" s="103">
        <v>0.1</v>
      </c>
    </row>
    <row r="118" spans="1:7" ht="18" x14ac:dyDescent="0.2">
      <c r="A118" s="96"/>
      <c r="B118" s="115"/>
      <c r="C118" s="95"/>
      <c r="D118" s="95"/>
      <c r="E118" s="132"/>
      <c r="F118" s="110" t="s">
        <v>1799</v>
      </c>
      <c r="G118" s="104">
        <v>0.96</v>
      </c>
    </row>
    <row r="119" spans="1:7" x14ac:dyDescent="0.2">
      <c r="A119" s="96"/>
      <c r="B119" s="115"/>
      <c r="C119" s="95"/>
      <c r="D119" s="95"/>
      <c r="E119" s="132"/>
      <c r="F119" s="111" t="s">
        <v>546</v>
      </c>
      <c r="G119" s="105">
        <v>0.96</v>
      </c>
    </row>
    <row r="120" spans="1:7" ht="45" x14ac:dyDescent="0.2">
      <c r="A120" s="98" t="s">
        <v>1807</v>
      </c>
      <c r="B120" s="112" t="s">
        <v>1062</v>
      </c>
      <c r="C120" s="99"/>
      <c r="D120" s="99"/>
      <c r="E120" s="129"/>
      <c r="F120" s="99"/>
      <c r="G120" s="99"/>
    </row>
    <row r="121" spans="1:7" ht="22.5" x14ac:dyDescent="0.2">
      <c r="A121" s="100" t="s">
        <v>1</v>
      </c>
      <c r="B121" s="113" t="s">
        <v>1685</v>
      </c>
      <c r="C121" s="101" t="s">
        <v>3</v>
      </c>
      <c r="D121" s="101" t="s">
        <v>542</v>
      </c>
      <c r="E121" s="130" t="s">
        <v>543</v>
      </c>
      <c r="F121" s="101" t="s">
        <v>544</v>
      </c>
      <c r="G121" s="101" t="s">
        <v>545</v>
      </c>
    </row>
    <row r="122" spans="1:7" ht="33.75" x14ac:dyDescent="0.2">
      <c r="A122" s="102" t="s">
        <v>1054</v>
      </c>
      <c r="B122" s="114" t="s">
        <v>1055</v>
      </c>
      <c r="C122" s="102" t="s">
        <v>13</v>
      </c>
      <c r="D122" s="102" t="s">
        <v>73</v>
      </c>
      <c r="E122" s="131">
        <v>6.9999999999999994E-5</v>
      </c>
      <c r="F122" s="103">
        <v>13495</v>
      </c>
      <c r="G122" s="103">
        <v>0.94</v>
      </c>
    </row>
    <row r="123" spans="1:7" ht="27" x14ac:dyDescent="0.2">
      <c r="A123" s="96"/>
      <c r="B123" s="115"/>
      <c r="C123" s="95"/>
      <c r="D123" s="95"/>
      <c r="E123" s="132"/>
      <c r="F123" s="110" t="s">
        <v>1802</v>
      </c>
      <c r="G123" s="104">
        <v>0.94</v>
      </c>
    </row>
    <row r="124" spans="1:7" x14ac:dyDescent="0.2">
      <c r="A124" s="96"/>
      <c r="B124" s="115"/>
      <c r="C124" s="95"/>
      <c r="D124" s="95"/>
      <c r="E124" s="132"/>
      <c r="F124" s="111" t="s">
        <v>546</v>
      </c>
      <c r="G124" s="105">
        <v>0.94</v>
      </c>
    </row>
    <row r="125" spans="1:7" ht="45" x14ac:dyDescent="0.2">
      <c r="A125" s="98" t="s">
        <v>1807</v>
      </c>
      <c r="B125" s="112" t="s">
        <v>1063</v>
      </c>
      <c r="C125" s="99"/>
      <c r="D125" s="99"/>
      <c r="E125" s="129"/>
      <c r="F125" s="99"/>
      <c r="G125" s="99"/>
    </row>
    <row r="126" spans="1:7" ht="22.5" x14ac:dyDescent="0.2">
      <c r="A126" s="100" t="s">
        <v>1</v>
      </c>
      <c r="B126" s="113" t="s">
        <v>1809</v>
      </c>
      <c r="C126" s="101" t="s">
        <v>3</v>
      </c>
      <c r="D126" s="101" t="s">
        <v>542</v>
      </c>
      <c r="E126" s="130" t="s">
        <v>543</v>
      </c>
      <c r="F126" s="101" t="s">
        <v>544</v>
      </c>
      <c r="G126" s="101" t="s">
        <v>545</v>
      </c>
    </row>
    <row r="127" spans="1:7" ht="22.5" x14ac:dyDescent="0.2">
      <c r="A127" s="102" t="s">
        <v>1045</v>
      </c>
      <c r="B127" s="114" t="s">
        <v>1046</v>
      </c>
      <c r="C127" s="102" t="s">
        <v>13</v>
      </c>
      <c r="D127" s="102" t="s">
        <v>1047</v>
      </c>
      <c r="E127" s="131">
        <v>3.13</v>
      </c>
      <c r="F127" s="103">
        <v>0.98</v>
      </c>
      <c r="G127" s="103">
        <v>3.06</v>
      </c>
    </row>
    <row r="128" spans="1:7" ht="18" x14ac:dyDescent="0.2">
      <c r="A128" s="96"/>
      <c r="B128" s="115"/>
      <c r="C128" s="95"/>
      <c r="D128" s="95"/>
      <c r="E128" s="132"/>
      <c r="F128" s="110" t="s">
        <v>1922</v>
      </c>
      <c r="G128" s="104">
        <v>3.06</v>
      </c>
    </row>
    <row r="129" spans="1:7" x14ac:dyDescent="0.2">
      <c r="A129" s="96"/>
      <c r="B129" s="115"/>
      <c r="C129" s="95"/>
      <c r="D129" s="95"/>
      <c r="E129" s="132"/>
      <c r="F129" s="111" t="s">
        <v>546</v>
      </c>
      <c r="G129" s="105">
        <v>3.06</v>
      </c>
    </row>
    <row r="130" spans="1:7" ht="45" x14ac:dyDescent="0.2">
      <c r="A130" s="98" t="s">
        <v>1807</v>
      </c>
      <c r="B130" s="112" t="s">
        <v>1064</v>
      </c>
      <c r="C130" s="99"/>
      <c r="D130" s="99"/>
      <c r="E130" s="129"/>
      <c r="F130" s="99"/>
      <c r="G130" s="99"/>
    </row>
    <row r="131" spans="1:7" ht="22.5" x14ac:dyDescent="0.2">
      <c r="A131" s="100" t="s">
        <v>1</v>
      </c>
      <c r="B131" s="113" t="s">
        <v>1681</v>
      </c>
      <c r="C131" s="101" t="s">
        <v>3</v>
      </c>
      <c r="D131" s="101" t="s">
        <v>542</v>
      </c>
      <c r="E131" s="130" t="s">
        <v>543</v>
      </c>
      <c r="F131" s="101" t="s">
        <v>544</v>
      </c>
      <c r="G131" s="101" t="s">
        <v>545</v>
      </c>
    </row>
    <row r="132" spans="1:7" ht="33.75" x14ac:dyDescent="0.2">
      <c r="A132" s="102" t="s">
        <v>1058</v>
      </c>
      <c r="B132" s="114" t="s">
        <v>1059</v>
      </c>
      <c r="C132" s="102" t="s">
        <v>13</v>
      </c>
      <c r="D132" s="102" t="s">
        <v>14</v>
      </c>
      <c r="E132" s="131">
        <v>1</v>
      </c>
      <c r="F132" s="103">
        <v>0.86</v>
      </c>
      <c r="G132" s="103">
        <v>0.86</v>
      </c>
    </row>
    <row r="133" spans="1:7" ht="33.75" x14ac:dyDescent="0.2">
      <c r="A133" s="102" t="s">
        <v>1060</v>
      </c>
      <c r="B133" s="114" t="s">
        <v>1061</v>
      </c>
      <c r="C133" s="102" t="s">
        <v>13</v>
      </c>
      <c r="D133" s="102" t="s">
        <v>14</v>
      </c>
      <c r="E133" s="131">
        <v>1</v>
      </c>
      <c r="F133" s="103">
        <v>0.1</v>
      </c>
      <c r="G133" s="103">
        <v>0.1</v>
      </c>
    </row>
    <row r="134" spans="1:7" ht="33.75" x14ac:dyDescent="0.2">
      <c r="A134" s="102" t="s">
        <v>1065</v>
      </c>
      <c r="B134" s="114" t="s">
        <v>1066</v>
      </c>
      <c r="C134" s="102" t="s">
        <v>13</v>
      </c>
      <c r="D134" s="102" t="s">
        <v>14</v>
      </c>
      <c r="E134" s="131">
        <v>1</v>
      </c>
      <c r="F134" s="103">
        <v>0.94</v>
      </c>
      <c r="G134" s="103">
        <v>0.94</v>
      </c>
    </row>
    <row r="135" spans="1:7" ht="33.75" x14ac:dyDescent="0.2">
      <c r="A135" s="102" t="s">
        <v>1067</v>
      </c>
      <c r="B135" s="114" t="s">
        <v>1068</v>
      </c>
      <c r="C135" s="102" t="s">
        <v>13</v>
      </c>
      <c r="D135" s="102" t="s">
        <v>14</v>
      </c>
      <c r="E135" s="131">
        <v>1</v>
      </c>
      <c r="F135" s="103">
        <v>3.06</v>
      </c>
      <c r="G135" s="103">
        <v>3.06</v>
      </c>
    </row>
    <row r="136" spans="1:7" ht="18" x14ac:dyDescent="0.2">
      <c r="A136" s="96"/>
      <c r="B136" s="115"/>
      <c r="C136" s="95"/>
      <c r="D136" s="95"/>
      <c r="E136" s="132"/>
      <c r="F136" s="110" t="s">
        <v>1799</v>
      </c>
      <c r="G136" s="104">
        <v>4.96</v>
      </c>
    </row>
    <row r="137" spans="1:7" x14ac:dyDescent="0.2">
      <c r="A137" s="96"/>
      <c r="B137" s="115"/>
      <c r="C137" s="95"/>
      <c r="D137" s="95"/>
      <c r="E137" s="132"/>
      <c r="F137" s="111" t="s">
        <v>546</v>
      </c>
      <c r="G137" s="105">
        <v>4.96</v>
      </c>
    </row>
    <row r="138" spans="1:7" ht="56.25" x14ac:dyDescent="0.2">
      <c r="A138" s="98" t="s">
        <v>1807</v>
      </c>
      <c r="B138" s="112" t="s">
        <v>1069</v>
      </c>
      <c r="C138" s="99"/>
      <c r="D138" s="99"/>
      <c r="E138" s="129"/>
      <c r="F138" s="99"/>
      <c r="G138" s="99"/>
    </row>
    <row r="139" spans="1:7" ht="22.5" x14ac:dyDescent="0.2">
      <c r="A139" s="100" t="s">
        <v>1</v>
      </c>
      <c r="B139" s="113" t="s">
        <v>367</v>
      </c>
      <c r="C139" s="101" t="s">
        <v>3</v>
      </c>
      <c r="D139" s="101" t="s">
        <v>542</v>
      </c>
      <c r="E139" s="130" t="s">
        <v>543</v>
      </c>
      <c r="F139" s="101" t="s">
        <v>544</v>
      </c>
      <c r="G139" s="101" t="s">
        <v>545</v>
      </c>
    </row>
    <row r="140" spans="1:7" ht="22.5" x14ac:dyDescent="0.2">
      <c r="A140" s="102" t="s">
        <v>1070</v>
      </c>
      <c r="B140" s="114" t="s">
        <v>1071</v>
      </c>
      <c r="C140" s="102" t="s">
        <v>13</v>
      </c>
      <c r="D140" s="102" t="s">
        <v>69</v>
      </c>
      <c r="E140" s="131">
        <v>1.1599999999999999</v>
      </c>
      <c r="F140" s="103">
        <v>59.5</v>
      </c>
      <c r="G140" s="103">
        <v>69.02</v>
      </c>
    </row>
    <row r="141" spans="1:7" x14ac:dyDescent="0.2">
      <c r="A141" s="102" t="s">
        <v>1072</v>
      </c>
      <c r="B141" s="114" t="s">
        <v>1073</v>
      </c>
      <c r="C141" s="102" t="s">
        <v>13</v>
      </c>
      <c r="D141" s="102" t="s">
        <v>595</v>
      </c>
      <c r="E141" s="131">
        <v>154.46</v>
      </c>
      <c r="F141" s="103">
        <v>1.54</v>
      </c>
      <c r="G141" s="103">
        <v>237.86</v>
      </c>
    </row>
    <row r="142" spans="1:7" x14ac:dyDescent="0.2">
      <c r="A142" s="102" t="s">
        <v>860</v>
      </c>
      <c r="B142" s="114" t="s">
        <v>861</v>
      </c>
      <c r="C142" s="102" t="s">
        <v>13</v>
      </c>
      <c r="D142" s="102" t="s">
        <v>595</v>
      </c>
      <c r="E142" s="131">
        <v>173.77</v>
      </c>
      <c r="F142" s="103">
        <v>0.85</v>
      </c>
      <c r="G142" s="103">
        <v>147.69999999999999</v>
      </c>
    </row>
    <row r="143" spans="1:7" ht="18" x14ac:dyDescent="0.2">
      <c r="A143" s="96"/>
      <c r="B143" s="115"/>
      <c r="C143" s="95"/>
      <c r="D143" s="95"/>
      <c r="E143" s="132"/>
      <c r="F143" s="110" t="s">
        <v>1800</v>
      </c>
      <c r="G143" s="104">
        <v>454.58</v>
      </c>
    </row>
    <row r="144" spans="1:7" ht="22.5" x14ac:dyDescent="0.2">
      <c r="A144" s="100" t="s">
        <v>1</v>
      </c>
      <c r="B144" s="113" t="s">
        <v>366</v>
      </c>
      <c r="C144" s="101" t="s">
        <v>3</v>
      </c>
      <c r="D144" s="101" t="s">
        <v>542</v>
      </c>
      <c r="E144" s="130" t="s">
        <v>543</v>
      </c>
      <c r="F144" s="101" t="s">
        <v>544</v>
      </c>
      <c r="G144" s="101" t="s">
        <v>545</v>
      </c>
    </row>
    <row r="145" spans="1:7" x14ac:dyDescent="0.2">
      <c r="A145" s="102" t="s">
        <v>1074</v>
      </c>
      <c r="B145" s="114" t="s">
        <v>1075</v>
      </c>
      <c r="C145" s="102" t="s">
        <v>13</v>
      </c>
      <c r="D145" s="102" t="s">
        <v>14</v>
      </c>
      <c r="E145" s="131">
        <v>4.88</v>
      </c>
      <c r="F145" s="103">
        <v>14.77</v>
      </c>
      <c r="G145" s="103">
        <v>72.069999999999993</v>
      </c>
    </row>
    <row r="146" spans="1:7" ht="18" x14ac:dyDescent="0.2">
      <c r="A146" s="96"/>
      <c r="B146" s="115"/>
      <c r="C146" s="95"/>
      <c r="D146" s="95"/>
      <c r="E146" s="132"/>
      <c r="F146" s="110" t="s">
        <v>1798</v>
      </c>
      <c r="G146" s="104">
        <v>72.069999999999993</v>
      </c>
    </row>
    <row r="147" spans="1:7" ht="22.5" x14ac:dyDescent="0.2">
      <c r="A147" s="100" t="s">
        <v>1</v>
      </c>
      <c r="B147" s="113" t="s">
        <v>1681</v>
      </c>
      <c r="C147" s="101" t="s">
        <v>3</v>
      </c>
      <c r="D147" s="101" t="s">
        <v>542</v>
      </c>
      <c r="E147" s="130" t="s">
        <v>543</v>
      </c>
      <c r="F147" s="101" t="s">
        <v>544</v>
      </c>
      <c r="G147" s="101" t="s">
        <v>545</v>
      </c>
    </row>
    <row r="148" spans="1:7" ht="33.75" x14ac:dyDescent="0.2">
      <c r="A148" s="102" t="s">
        <v>1076</v>
      </c>
      <c r="B148" s="114" t="s">
        <v>1077</v>
      </c>
      <c r="C148" s="102" t="s">
        <v>13</v>
      </c>
      <c r="D148" s="102" t="s">
        <v>552</v>
      </c>
      <c r="E148" s="131">
        <v>3.74</v>
      </c>
      <c r="F148" s="103">
        <v>0.96</v>
      </c>
      <c r="G148" s="103">
        <v>3.59</v>
      </c>
    </row>
    <row r="149" spans="1:7" ht="33.75" x14ac:dyDescent="0.2">
      <c r="A149" s="102" t="s">
        <v>1078</v>
      </c>
      <c r="B149" s="114" t="s">
        <v>1079</v>
      </c>
      <c r="C149" s="102" t="s">
        <v>13</v>
      </c>
      <c r="D149" s="102" t="s">
        <v>555</v>
      </c>
      <c r="E149" s="131">
        <v>1.1399999999999999</v>
      </c>
      <c r="F149" s="103">
        <v>4.96</v>
      </c>
      <c r="G149" s="103">
        <v>5.65</v>
      </c>
    </row>
    <row r="150" spans="1:7" ht="18" x14ac:dyDescent="0.2">
      <c r="A150" s="96"/>
      <c r="B150" s="115"/>
      <c r="C150" s="95"/>
      <c r="D150" s="95"/>
      <c r="E150" s="132"/>
      <c r="F150" s="110" t="s">
        <v>1799</v>
      </c>
      <c r="G150" s="104">
        <v>9.24</v>
      </c>
    </row>
    <row r="151" spans="1:7" x14ac:dyDescent="0.2">
      <c r="A151" s="96"/>
      <c r="B151" s="115"/>
      <c r="C151" s="95"/>
      <c r="D151" s="95"/>
      <c r="E151" s="132"/>
      <c r="F151" s="111" t="s">
        <v>546</v>
      </c>
      <c r="G151" s="105">
        <v>535.89</v>
      </c>
    </row>
    <row r="152" spans="1:7" ht="45" x14ac:dyDescent="0.2">
      <c r="A152" s="98" t="s">
        <v>1807</v>
      </c>
      <c r="B152" s="112" t="s">
        <v>1080</v>
      </c>
      <c r="C152" s="99"/>
      <c r="D152" s="99"/>
      <c r="E152" s="129"/>
      <c r="F152" s="99"/>
      <c r="G152" s="99"/>
    </row>
    <row r="153" spans="1:7" ht="22.5" x14ac:dyDescent="0.2">
      <c r="A153" s="100" t="s">
        <v>1</v>
      </c>
      <c r="B153" s="113" t="s">
        <v>1685</v>
      </c>
      <c r="C153" s="101" t="s">
        <v>3</v>
      </c>
      <c r="D153" s="101" t="s">
        <v>542</v>
      </c>
      <c r="E153" s="130" t="s">
        <v>543</v>
      </c>
      <c r="F153" s="101" t="s">
        <v>544</v>
      </c>
      <c r="G153" s="101" t="s">
        <v>545</v>
      </c>
    </row>
    <row r="154" spans="1:7" ht="33.75" x14ac:dyDescent="0.2">
      <c r="A154" s="102" t="s">
        <v>1081</v>
      </c>
      <c r="B154" s="114" t="s">
        <v>1082</v>
      </c>
      <c r="C154" s="102" t="s">
        <v>13</v>
      </c>
      <c r="D154" s="102" t="s">
        <v>73</v>
      </c>
      <c r="E154" s="131">
        <v>6.3999999999999997E-5</v>
      </c>
      <c r="F154" s="103">
        <v>5091.5200000000004</v>
      </c>
      <c r="G154" s="103">
        <v>0.32</v>
      </c>
    </row>
    <row r="155" spans="1:7" ht="27" x14ac:dyDescent="0.2">
      <c r="A155" s="96"/>
      <c r="B155" s="115"/>
      <c r="C155" s="95"/>
      <c r="D155" s="95"/>
      <c r="E155" s="132"/>
      <c r="F155" s="110" t="s">
        <v>1802</v>
      </c>
      <c r="G155" s="104">
        <v>0.32</v>
      </c>
    </row>
    <row r="156" spans="1:7" x14ac:dyDescent="0.2">
      <c r="A156" s="96"/>
      <c r="B156" s="115"/>
      <c r="C156" s="95"/>
      <c r="D156" s="95"/>
      <c r="E156" s="132"/>
      <c r="F156" s="111" t="s">
        <v>546</v>
      </c>
      <c r="G156" s="105">
        <v>0.32</v>
      </c>
    </row>
    <row r="157" spans="1:7" ht="45" x14ac:dyDescent="0.2">
      <c r="A157" s="98" t="s">
        <v>1807</v>
      </c>
      <c r="B157" s="112" t="s">
        <v>1083</v>
      </c>
      <c r="C157" s="99"/>
      <c r="D157" s="99"/>
      <c r="E157" s="129"/>
      <c r="F157" s="99"/>
      <c r="G157" s="99"/>
    </row>
    <row r="158" spans="1:7" ht="22.5" x14ac:dyDescent="0.2">
      <c r="A158" s="100" t="s">
        <v>1</v>
      </c>
      <c r="B158" s="113" t="s">
        <v>1685</v>
      </c>
      <c r="C158" s="101" t="s">
        <v>3</v>
      </c>
      <c r="D158" s="101" t="s">
        <v>542</v>
      </c>
      <c r="E158" s="130" t="s">
        <v>543</v>
      </c>
      <c r="F158" s="101" t="s">
        <v>544</v>
      </c>
      <c r="G158" s="101" t="s">
        <v>545</v>
      </c>
    </row>
    <row r="159" spans="1:7" ht="33.75" x14ac:dyDescent="0.2">
      <c r="A159" s="102" t="s">
        <v>1081</v>
      </c>
      <c r="B159" s="114" t="s">
        <v>1082</v>
      </c>
      <c r="C159" s="102" t="s">
        <v>13</v>
      </c>
      <c r="D159" s="102" t="s">
        <v>73</v>
      </c>
      <c r="E159" s="131">
        <v>7.6000000000000001E-6</v>
      </c>
      <c r="F159" s="103">
        <v>5091.5200000000004</v>
      </c>
      <c r="G159" s="103">
        <v>0.03</v>
      </c>
    </row>
    <row r="160" spans="1:7" ht="27" x14ac:dyDescent="0.2">
      <c r="A160" s="96"/>
      <c r="B160" s="115"/>
      <c r="C160" s="95"/>
      <c r="D160" s="95"/>
      <c r="E160" s="132"/>
      <c r="F160" s="110" t="s">
        <v>1802</v>
      </c>
      <c r="G160" s="104">
        <v>0.03</v>
      </c>
    </row>
    <row r="161" spans="1:7" x14ac:dyDescent="0.2">
      <c r="A161" s="96"/>
      <c r="B161" s="115"/>
      <c r="C161" s="95"/>
      <c r="D161" s="95"/>
      <c r="E161" s="132"/>
      <c r="F161" s="111" t="s">
        <v>546</v>
      </c>
      <c r="G161" s="105">
        <v>0.03</v>
      </c>
    </row>
    <row r="162" spans="1:7" ht="45" x14ac:dyDescent="0.2">
      <c r="A162" s="98" t="s">
        <v>1807</v>
      </c>
      <c r="B162" s="112" t="s">
        <v>1084</v>
      </c>
      <c r="C162" s="99"/>
      <c r="D162" s="99"/>
      <c r="E162" s="129"/>
      <c r="F162" s="99"/>
      <c r="G162" s="99"/>
    </row>
    <row r="163" spans="1:7" ht="22.5" x14ac:dyDescent="0.2">
      <c r="A163" s="100" t="s">
        <v>1</v>
      </c>
      <c r="B163" s="113" t="s">
        <v>1681</v>
      </c>
      <c r="C163" s="101" t="s">
        <v>3</v>
      </c>
      <c r="D163" s="101" t="s">
        <v>542</v>
      </c>
      <c r="E163" s="130" t="s">
        <v>543</v>
      </c>
      <c r="F163" s="101" t="s">
        <v>544</v>
      </c>
      <c r="G163" s="101" t="s">
        <v>545</v>
      </c>
    </row>
    <row r="164" spans="1:7" ht="33.75" x14ac:dyDescent="0.2">
      <c r="A164" s="102" t="s">
        <v>1085</v>
      </c>
      <c r="B164" s="114" t="s">
        <v>1086</v>
      </c>
      <c r="C164" s="102" t="s">
        <v>13</v>
      </c>
      <c r="D164" s="102" t="s">
        <v>14</v>
      </c>
      <c r="E164" s="131">
        <v>1</v>
      </c>
      <c r="F164" s="103">
        <v>0.32</v>
      </c>
      <c r="G164" s="103">
        <v>0.32</v>
      </c>
    </row>
    <row r="165" spans="1:7" ht="33.75" x14ac:dyDescent="0.2">
      <c r="A165" s="102" t="s">
        <v>1087</v>
      </c>
      <c r="B165" s="114" t="s">
        <v>1088</v>
      </c>
      <c r="C165" s="102" t="s">
        <v>13</v>
      </c>
      <c r="D165" s="102" t="s">
        <v>14</v>
      </c>
      <c r="E165" s="131">
        <v>1</v>
      </c>
      <c r="F165" s="103">
        <v>0.03</v>
      </c>
      <c r="G165" s="103">
        <v>0.03</v>
      </c>
    </row>
    <row r="166" spans="1:7" ht="18" x14ac:dyDescent="0.2">
      <c r="A166" s="96"/>
      <c r="B166" s="115"/>
      <c r="C166" s="95"/>
      <c r="D166" s="95"/>
      <c r="E166" s="132"/>
      <c r="F166" s="110" t="s">
        <v>1799</v>
      </c>
      <c r="G166" s="104">
        <v>0.35</v>
      </c>
    </row>
    <row r="167" spans="1:7" x14ac:dyDescent="0.2">
      <c r="A167" s="96"/>
      <c r="B167" s="115"/>
      <c r="C167" s="95"/>
      <c r="D167" s="95"/>
      <c r="E167" s="132"/>
      <c r="F167" s="111" t="s">
        <v>546</v>
      </c>
      <c r="G167" s="105">
        <v>0.35</v>
      </c>
    </row>
    <row r="168" spans="1:7" ht="45" x14ac:dyDescent="0.2">
      <c r="A168" s="98" t="s">
        <v>1807</v>
      </c>
      <c r="B168" s="112" t="s">
        <v>1089</v>
      </c>
      <c r="C168" s="99"/>
      <c r="D168" s="99"/>
      <c r="E168" s="129"/>
      <c r="F168" s="99"/>
      <c r="G168" s="99"/>
    </row>
    <row r="169" spans="1:7" ht="22.5" x14ac:dyDescent="0.2">
      <c r="A169" s="100" t="s">
        <v>1</v>
      </c>
      <c r="B169" s="113" t="s">
        <v>1685</v>
      </c>
      <c r="C169" s="101" t="s">
        <v>3</v>
      </c>
      <c r="D169" s="101" t="s">
        <v>542</v>
      </c>
      <c r="E169" s="130" t="s">
        <v>543</v>
      </c>
      <c r="F169" s="101" t="s">
        <v>544</v>
      </c>
      <c r="G169" s="101" t="s">
        <v>545</v>
      </c>
    </row>
    <row r="170" spans="1:7" ht="33.75" x14ac:dyDescent="0.2">
      <c r="A170" s="102" t="s">
        <v>1081</v>
      </c>
      <c r="B170" s="114" t="s">
        <v>1082</v>
      </c>
      <c r="C170" s="102" t="s">
        <v>13</v>
      </c>
      <c r="D170" s="102" t="s">
        <v>73</v>
      </c>
      <c r="E170" s="131">
        <v>6.9999999999999994E-5</v>
      </c>
      <c r="F170" s="103">
        <v>5091.5200000000004</v>
      </c>
      <c r="G170" s="103">
        <v>0.35</v>
      </c>
    </row>
    <row r="171" spans="1:7" ht="27" x14ac:dyDescent="0.2">
      <c r="A171" s="96"/>
      <c r="B171" s="115"/>
      <c r="C171" s="95"/>
      <c r="D171" s="95"/>
      <c r="E171" s="132"/>
      <c r="F171" s="110" t="s">
        <v>1802</v>
      </c>
      <c r="G171" s="104">
        <v>0.35</v>
      </c>
    </row>
    <row r="172" spans="1:7" x14ac:dyDescent="0.2">
      <c r="A172" s="96"/>
      <c r="B172" s="115"/>
      <c r="C172" s="95"/>
      <c r="D172" s="95"/>
      <c r="E172" s="132"/>
      <c r="F172" s="111" t="s">
        <v>546</v>
      </c>
      <c r="G172" s="105">
        <v>0.35</v>
      </c>
    </row>
    <row r="173" spans="1:7" ht="45" x14ac:dyDescent="0.2">
      <c r="A173" s="98" t="s">
        <v>1807</v>
      </c>
      <c r="B173" s="112" t="s">
        <v>1090</v>
      </c>
      <c r="C173" s="99"/>
      <c r="D173" s="99"/>
      <c r="E173" s="129"/>
      <c r="F173" s="99"/>
      <c r="G173" s="99"/>
    </row>
    <row r="174" spans="1:7" ht="22.5" x14ac:dyDescent="0.2">
      <c r="A174" s="100" t="s">
        <v>1</v>
      </c>
      <c r="B174" s="113" t="s">
        <v>1809</v>
      </c>
      <c r="C174" s="101" t="s">
        <v>3</v>
      </c>
      <c r="D174" s="101" t="s">
        <v>542</v>
      </c>
      <c r="E174" s="130" t="s">
        <v>543</v>
      </c>
      <c r="F174" s="101" t="s">
        <v>544</v>
      </c>
      <c r="G174" s="101" t="s">
        <v>545</v>
      </c>
    </row>
    <row r="175" spans="1:7" ht="22.5" x14ac:dyDescent="0.2">
      <c r="A175" s="102" t="s">
        <v>1045</v>
      </c>
      <c r="B175" s="114" t="s">
        <v>1046</v>
      </c>
      <c r="C175" s="102" t="s">
        <v>13</v>
      </c>
      <c r="D175" s="102" t="s">
        <v>1047</v>
      </c>
      <c r="E175" s="131">
        <v>1.25</v>
      </c>
      <c r="F175" s="103">
        <v>0.98</v>
      </c>
      <c r="G175" s="103">
        <v>1.22</v>
      </c>
    </row>
    <row r="176" spans="1:7" ht="18" x14ac:dyDescent="0.2">
      <c r="A176" s="96"/>
      <c r="B176" s="115"/>
      <c r="C176" s="95"/>
      <c r="D176" s="95"/>
      <c r="E176" s="132"/>
      <c r="F176" s="110" t="s">
        <v>1922</v>
      </c>
      <c r="G176" s="104">
        <v>1.22</v>
      </c>
    </row>
    <row r="177" spans="1:7" x14ac:dyDescent="0.2">
      <c r="A177" s="96"/>
      <c r="B177" s="115"/>
      <c r="C177" s="95"/>
      <c r="D177" s="95"/>
      <c r="E177" s="132"/>
      <c r="F177" s="111" t="s">
        <v>546</v>
      </c>
      <c r="G177" s="105">
        <v>1.22</v>
      </c>
    </row>
    <row r="178" spans="1:7" ht="45" x14ac:dyDescent="0.2">
      <c r="A178" s="98" t="s">
        <v>1807</v>
      </c>
      <c r="B178" s="112" t="s">
        <v>1091</v>
      </c>
      <c r="C178" s="99"/>
      <c r="D178" s="99"/>
      <c r="E178" s="129"/>
      <c r="F178" s="99"/>
      <c r="G178" s="99"/>
    </row>
    <row r="179" spans="1:7" ht="22.5" x14ac:dyDescent="0.2">
      <c r="A179" s="100" t="s">
        <v>1</v>
      </c>
      <c r="B179" s="113" t="s">
        <v>1681</v>
      </c>
      <c r="C179" s="101" t="s">
        <v>3</v>
      </c>
      <c r="D179" s="101" t="s">
        <v>542</v>
      </c>
      <c r="E179" s="130" t="s">
        <v>543</v>
      </c>
      <c r="F179" s="101" t="s">
        <v>544</v>
      </c>
      <c r="G179" s="101" t="s">
        <v>545</v>
      </c>
    </row>
    <row r="180" spans="1:7" ht="33.75" x14ac:dyDescent="0.2">
      <c r="A180" s="102" t="s">
        <v>1085</v>
      </c>
      <c r="B180" s="114" t="s">
        <v>1086</v>
      </c>
      <c r="C180" s="102" t="s">
        <v>13</v>
      </c>
      <c r="D180" s="102" t="s">
        <v>14</v>
      </c>
      <c r="E180" s="131">
        <v>1</v>
      </c>
      <c r="F180" s="103">
        <v>0.32</v>
      </c>
      <c r="G180" s="103">
        <v>0.32</v>
      </c>
    </row>
    <row r="181" spans="1:7" ht="33.75" x14ac:dyDescent="0.2">
      <c r="A181" s="102" t="s">
        <v>1087</v>
      </c>
      <c r="B181" s="114" t="s">
        <v>1088</v>
      </c>
      <c r="C181" s="102" t="s">
        <v>13</v>
      </c>
      <c r="D181" s="102" t="s">
        <v>14</v>
      </c>
      <c r="E181" s="131">
        <v>1</v>
      </c>
      <c r="F181" s="103">
        <v>0.03</v>
      </c>
      <c r="G181" s="103">
        <v>0.03</v>
      </c>
    </row>
    <row r="182" spans="1:7" ht="33.75" x14ac:dyDescent="0.2">
      <c r="A182" s="102" t="s">
        <v>1092</v>
      </c>
      <c r="B182" s="114" t="s">
        <v>1093</v>
      </c>
      <c r="C182" s="102" t="s">
        <v>13</v>
      </c>
      <c r="D182" s="102" t="s">
        <v>14</v>
      </c>
      <c r="E182" s="131">
        <v>1</v>
      </c>
      <c r="F182" s="103">
        <v>0.35</v>
      </c>
      <c r="G182" s="103">
        <v>0.35</v>
      </c>
    </row>
    <row r="183" spans="1:7" ht="45" x14ac:dyDescent="0.2">
      <c r="A183" s="102" t="s">
        <v>1094</v>
      </c>
      <c r="B183" s="114" t="s">
        <v>1095</v>
      </c>
      <c r="C183" s="102" t="s">
        <v>13</v>
      </c>
      <c r="D183" s="102" t="s">
        <v>14</v>
      </c>
      <c r="E183" s="131">
        <v>1</v>
      </c>
      <c r="F183" s="103">
        <v>1.22</v>
      </c>
      <c r="G183" s="103">
        <v>1.22</v>
      </c>
    </row>
    <row r="184" spans="1:7" ht="18" x14ac:dyDescent="0.2">
      <c r="A184" s="96"/>
      <c r="B184" s="115"/>
      <c r="C184" s="95"/>
      <c r="D184" s="95"/>
      <c r="E184" s="132"/>
      <c r="F184" s="110" t="s">
        <v>1799</v>
      </c>
      <c r="G184" s="104">
        <v>1.92</v>
      </c>
    </row>
    <row r="185" spans="1:7" x14ac:dyDescent="0.2">
      <c r="A185" s="96"/>
      <c r="B185" s="115"/>
      <c r="C185" s="95"/>
      <c r="D185" s="95"/>
      <c r="E185" s="132"/>
      <c r="F185" s="111" t="s">
        <v>546</v>
      </c>
      <c r="G185" s="105">
        <v>1.92</v>
      </c>
    </row>
    <row r="186" spans="1:7" ht="56.25" x14ac:dyDescent="0.2">
      <c r="A186" s="98" t="s">
        <v>1807</v>
      </c>
      <c r="B186" s="112" t="s">
        <v>1096</v>
      </c>
      <c r="C186" s="99"/>
      <c r="D186" s="99"/>
      <c r="E186" s="129"/>
      <c r="F186" s="99"/>
      <c r="G186" s="99"/>
    </row>
    <row r="187" spans="1:7" ht="22.5" x14ac:dyDescent="0.2">
      <c r="A187" s="100" t="s">
        <v>1</v>
      </c>
      <c r="B187" s="113" t="s">
        <v>367</v>
      </c>
      <c r="C187" s="101" t="s">
        <v>3</v>
      </c>
      <c r="D187" s="101" t="s">
        <v>542</v>
      </c>
      <c r="E187" s="130" t="s">
        <v>543</v>
      </c>
      <c r="F187" s="101" t="s">
        <v>544</v>
      </c>
      <c r="G187" s="101" t="s">
        <v>545</v>
      </c>
    </row>
    <row r="188" spans="1:7" ht="22.5" x14ac:dyDescent="0.2">
      <c r="A188" s="102" t="s">
        <v>1070</v>
      </c>
      <c r="B188" s="114" t="s">
        <v>1071</v>
      </c>
      <c r="C188" s="102" t="s">
        <v>13</v>
      </c>
      <c r="D188" s="102" t="s">
        <v>69</v>
      </c>
      <c r="E188" s="131">
        <v>1.1599999999999999</v>
      </c>
      <c r="F188" s="103">
        <v>59.5</v>
      </c>
      <c r="G188" s="103">
        <v>69.02</v>
      </c>
    </row>
    <row r="189" spans="1:7" x14ac:dyDescent="0.2">
      <c r="A189" s="102" t="s">
        <v>1072</v>
      </c>
      <c r="B189" s="114" t="s">
        <v>1073</v>
      </c>
      <c r="C189" s="102" t="s">
        <v>13</v>
      </c>
      <c r="D189" s="102" t="s">
        <v>595</v>
      </c>
      <c r="E189" s="131">
        <v>174.1</v>
      </c>
      <c r="F189" s="103">
        <v>1.54</v>
      </c>
      <c r="G189" s="103">
        <v>268.11</v>
      </c>
    </row>
    <row r="190" spans="1:7" x14ac:dyDescent="0.2">
      <c r="A190" s="102" t="s">
        <v>860</v>
      </c>
      <c r="B190" s="114" t="s">
        <v>861</v>
      </c>
      <c r="C190" s="102" t="s">
        <v>13</v>
      </c>
      <c r="D190" s="102" t="s">
        <v>595</v>
      </c>
      <c r="E190" s="131">
        <v>195.86</v>
      </c>
      <c r="F190" s="103">
        <v>0.85</v>
      </c>
      <c r="G190" s="103">
        <v>166.48</v>
      </c>
    </row>
    <row r="191" spans="1:7" ht="18" x14ac:dyDescent="0.2">
      <c r="A191" s="96"/>
      <c r="B191" s="115"/>
      <c r="C191" s="95"/>
      <c r="D191" s="95"/>
      <c r="E191" s="132"/>
      <c r="F191" s="110" t="s">
        <v>1800</v>
      </c>
      <c r="G191" s="104">
        <v>503.61</v>
      </c>
    </row>
    <row r="192" spans="1:7" ht="22.5" x14ac:dyDescent="0.2">
      <c r="A192" s="100" t="s">
        <v>1</v>
      </c>
      <c r="B192" s="113" t="s">
        <v>366</v>
      </c>
      <c r="C192" s="101" t="s">
        <v>3</v>
      </c>
      <c r="D192" s="101" t="s">
        <v>542</v>
      </c>
      <c r="E192" s="130" t="s">
        <v>543</v>
      </c>
      <c r="F192" s="101" t="s">
        <v>544</v>
      </c>
      <c r="G192" s="101" t="s">
        <v>545</v>
      </c>
    </row>
    <row r="193" spans="1:7" x14ac:dyDescent="0.2">
      <c r="A193" s="102" t="s">
        <v>1074</v>
      </c>
      <c r="B193" s="114" t="s">
        <v>1075</v>
      </c>
      <c r="C193" s="102" t="s">
        <v>13</v>
      </c>
      <c r="D193" s="102" t="s">
        <v>14</v>
      </c>
      <c r="E193" s="131">
        <v>4.5</v>
      </c>
      <c r="F193" s="103">
        <v>14.77</v>
      </c>
      <c r="G193" s="103">
        <v>66.459999999999994</v>
      </c>
    </row>
    <row r="194" spans="1:7" ht="18" x14ac:dyDescent="0.2">
      <c r="A194" s="96"/>
      <c r="B194" s="115"/>
      <c r="C194" s="95"/>
      <c r="D194" s="95"/>
      <c r="E194" s="132"/>
      <c r="F194" s="110" t="s">
        <v>1798</v>
      </c>
      <c r="G194" s="104">
        <v>66.459999999999994</v>
      </c>
    </row>
    <row r="195" spans="1:7" ht="22.5" x14ac:dyDescent="0.2">
      <c r="A195" s="100" t="s">
        <v>1</v>
      </c>
      <c r="B195" s="113" t="s">
        <v>1681</v>
      </c>
      <c r="C195" s="101" t="s">
        <v>3</v>
      </c>
      <c r="D195" s="101" t="s">
        <v>542</v>
      </c>
      <c r="E195" s="130" t="s">
        <v>543</v>
      </c>
      <c r="F195" s="101" t="s">
        <v>544</v>
      </c>
      <c r="G195" s="101" t="s">
        <v>545</v>
      </c>
    </row>
    <row r="196" spans="1:7" ht="33.75" x14ac:dyDescent="0.2">
      <c r="A196" s="102" t="s">
        <v>1097</v>
      </c>
      <c r="B196" s="114" t="s">
        <v>1098</v>
      </c>
      <c r="C196" s="102" t="s">
        <v>13</v>
      </c>
      <c r="D196" s="102" t="s">
        <v>552</v>
      </c>
      <c r="E196" s="131">
        <v>3.45</v>
      </c>
      <c r="F196" s="103">
        <v>0.35</v>
      </c>
      <c r="G196" s="103">
        <v>1.2</v>
      </c>
    </row>
    <row r="197" spans="1:7" ht="33.75" x14ac:dyDescent="0.2">
      <c r="A197" s="102" t="s">
        <v>1099</v>
      </c>
      <c r="B197" s="114" t="s">
        <v>1100</v>
      </c>
      <c r="C197" s="102" t="s">
        <v>13</v>
      </c>
      <c r="D197" s="102" t="s">
        <v>555</v>
      </c>
      <c r="E197" s="131">
        <v>1.05</v>
      </c>
      <c r="F197" s="103">
        <v>1.92</v>
      </c>
      <c r="G197" s="103">
        <v>2.0099999999999998</v>
      </c>
    </row>
    <row r="198" spans="1:7" ht="18" x14ac:dyDescent="0.2">
      <c r="A198" s="96"/>
      <c r="B198" s="115"/>
      <c r="C198" s="95"/>
      <c r="D198" s="95"/>
      <c r="E198" s="132"/>
      <c r="F198" s="110" t="s">
        <v>1799</v>
      </c>
      <c r="G198" s="104">
        <v>3.21</v>
      </c>
    </row>
    <row r="199" spans="1:7" x14ac:dyDescent="0.2">
      <c r="A199" s="96"/>
      <c r="B199" s="115"/>
      <c r="C199" s="95"/>
      <c r="D199" s="95"/>
      <c r="E199" s="132"/>
      <c r="F199" s="111" t="s">
        <v>546</v>
      </c>
      <c r="G199" s="105">
        <v>573.28</v>
      </c>
    </row>
    <row r="200" spans="1:7" ht="56.25" x14ac:dyDescent="0.2">
      <c r="A200" s="98" t="s">
        <v>1807</v>
      </c>
      <c r="B200" s="112" t="s">
        <v>1101</v>
      </c>
      <c r="C200" s="99"/>
      <c r="D200" s="99"/>
      <c r="E200" s="129"/>
      <c r="F200" s="99"/>
      <c r="G200" s="99"/>
    </row>
    <row r="201" spans="1:7" ht="22.5" x14ac:dyDescent="0.2">
      <c r="A201" s="100" t="s">
        <v>1</v>
      </c>
      <c r="B201" s="113" t="s">
        <v>367</v>
      </c>
      <c r="C201" s="101" t="s">
        <v>3</v>
      </c>
      <c r="D201" s="101" t="s">
        <v>542</v>
      </c>
      <c r="E201" s="130" t="s">
        <v>543</v>
      </c>
      <c r="F201" s="101" t="s">
        <v>544</v>
      </c>
      <c r="G201" s="101" t="s">
        <v>545</v>
      </c>
    </row>
    <row r="202" spans="1:7" ht="33.75" x14ac:dyDescent="0.2">
      <c r="A202" s="102" t="s">
        <v>1102</v>
      </c>
      <c r="B202" s="114" t="s">
        <v>1103</v>
      </c>
      <c r="C202" s="102" t="s">
        <v>13</v>
      </c>
      <c r="D202" s="102" t="s">
        <v>607</v>
      </c>
      <c r="E202" s="131">
        <v>2.8309999999999998E-2</v>
      </c>
      <c r="F202" s="103">
        <v>703.58</v>
      </c>
      <c r="G202" s="103">
        <v>19.91</v>
      </c>
    </row>
    <row r="203" spans="1:7" x14ac:dyDescent="0.2">
      <c r="A203" s="102" t="s">
        <v>1104</v>
      </c>
      <c r="B203" s="114" t="s">
        <v>1105</v>
      </c>
      <c r="C203" s="102" t="s">
        <v>13</v>
      </c>
      <c r="D203" s="102" t="s">
        <v>663</v>
      </c>
      <c r="E203" s="131">
        <v>5.0000000000000001E-3</v>
      </c>
      <c r="F203" s="103">
        <v>34.28</v>
      </c>
      <c r="G203" s="103">
        <v>0.17</v>
      </c>
    </row>
    <row r="204" spans="1:7" ht="33.75" x14ac:dyDescent="0.2">
      <c r="A204" s="102" t="s">
        <v>1106</v>
      </c>
      <c r="B204" s="114" t="s">
        <v>1107</v>
      </c>
      <c r="C204" s="102" t="s">
        <v>13</v>
      </c>
      <c r="D204" s="102" t="s">
        <v>65</v>
      </c>
      <c r="E204" s="131">
        <v>0.42</v>
      </c>
      <c r="F204" s="103">
        <v>2.39</v>
      </c>
      <c r="G204" s="103">
        <v>1</v>
      </c>
    </row>
    <row r="205" spans="1:7" ht="18" x14ac:dyDescent="0.2">
      <c r="A205" s="96"/>
      <c r="B205" s="115"/>
      <c r="C205" s="95"/>
      <c r="D205" s="95"/>
      <c r="E205" s="132"/>
      <c r="F205" s="110" t="s">
        <v>1800</v>
      </c>
      <c r="G205" s="104">
        <v>21.08</v>
      </c>
    </row>
    <row r="206" spans="1:7" ht="22.5" x14ac:dyDescent="0.2">
      <c r="A206" s="100" t="s">
        <v>1</v>
      </c>
      <c r="B206" s="113" t="s">
        <v>366</v>
      </c>
      <c r="C206" s="101" t="s">
        <v>3</v>
      </c>
      <c r="D206" s="101" t="s">
        <v>542</v>
      </c>
      <c r="E206" s="130" t="s">
        <v>543</v>
      </c>
      <c r="F206" s="101" t="s">
        <v>544</v>
      </c>
      <c r="G206" s="101" t="s">
        <v>545</v>
      </c>
    </row>
    <row r="207" spans="1:7" x14ac:dyDescent="0.2">
      <c r="A207" s="102" t="s">
        <v>599</v>
      </c>
      <c r="B207" s="114" t="s">
        <v>600</v>
      </c>
      <c r="C207" s="102" t="s">
        <v>13</v>
      </c>
      <c r="D207" s="102" t="s">
        <v>14</v>
      </c>
      <c r="E207" s="131">
        <v>1.55</v>
      </c>
      <c r="F207" s="103">
        <v>14.77</v>
      </c>
      <c r="G207" s="103">
        <v>22.89</v>
      </c>
    </row>
    <row r="208" spans="1:7" x14ac:dyDescent="0.2">
      <c r="A208" s="102" t="s">
        <v>587</v>
      </c>
      <c r="B208" s="114" t="s">
        <v>588</v>
      </c>
      <c r="C208" s="102" t="s">
        <v>13</v>
      </c>
      <c r="D208" s="102" t="s">
        <v>14</v>
      </c>
      <c r="E208" s="131">
        <v>0.77500000000000002</v>
      </c>
      <c r="F208" s="103">
        <v>10.9</v>
      </c>
      <c r="G208" s="103">
        <v>8.44</v>
      </c>
    </row>
    <row r="209" spans="1:7" ht="18" x14ac:dyDescent="0.2">
      <c r="A209" s="96"/>
      <c r="B209" s="115"/>
      <c r="C209" s="95"/>
      <c r="D209" s="95"/>
      <c r="E209" s="132"/>
      <c r="F209" s="110" t="s">
        <v>1798</v>
      </c>
      <c r="G209" s="104">
        <v>31.33</v>
      </c>
    </row>
    <row r="210" spans="1:7" ht="22.5" x14ac:dyDescent="0.2">
      <c r="A210" s="100" t="s">
        <v>1</v>
      </c>
      <c r="B210" s="113" t="s">
        <v>1681</v>
      </c>
      <c r="C210" s="101" t="s">
        <v>3</v>
      </c>
      <c r="D210" s="101" t="s">
        <v>542</v>
      </c>
      <c r="E210" s="130" t="s">
        <v>543</v>
      </c>
      <c r="F210" s="101" t="s">
        <v>544</v>
      </c>
      <c r="G210" s="101" t="s">
        <v>545</v>
      </c>
    </row>
    <row r="211" spans="1:7" ht="45" x14ac:dyDescent="0.2">
      <c r="A211" s="102" t="s">
        <v>1108</v>
      </c>
      <c r="B211" s="114" t="s">
        <v>1109</v>
      </c>
      <c r="C211" s="102" t="s">
        <v>13</v>
      </c>
      <c r="D211" s="102" t="s">
        <v>69</v>
      </c>
      <c r="E211" s="131">
        <v>9.7999999999999997E-3</v>
      </c>
      <c r="F211" s="103">
        <v>573.28</v>
      </c>
      <c r="G211" s="103">
        <v>5.61</v>
      </c>
    </row>
    <row r="212" spans="1:7" ht="18" x14ac:dyDescent="0.2">
      <c r="A212" s="96"/>
      <c r="B212" s="115"/>
      <c r="C212" s="95"/>
      <c r="D212" s="95"/>
      <c r="E212" s="132"/>
      <c r="F212" s="110" t="s">
        <v>1799</v>
      </c>
      <c r="G212" s="104">
        <v>5.61</v>
      </c>
    </row>
    <row r="213" spans="1:7" x14ac:dyDescent="0.2">
      <c r="A213" s="96"/>
      <c r="B213" s="115"/>
      <c r="C213" s="95"/>
      <c r="D213" s="95"/>
      <c r="E213" s="132"/>
      <c r="F213" s="111" t="s">
        <v>546</v>
      </c>
      <c r="G213" s="105">
        <v>58.02</v>
      </c>
    </row>
    <row r="214" spans="1:7" ht="56.25" x14ac:dyDescent="0.2">
      <c r="A214" s="98" t="s">
        <v>1807</v>
      </c>
      <c r="B214" s="112" t="s">
        <v>1110</v>
      </c>
      <c r="C214" s="99"/>
      <c r="D214" s="99"/>
      <c r="E214" s="129"/>
      <c r="F214" s="99"/>
      <c r="G214" s="99"/>
    </row>
    <row r="215" spans="1:7" ht="22.5" x14ac:dyDescent="0.2">
      <c r="A215" s="100" t="s">
        <v>1</v>
      </c>
      <c r="B215" s="113" t="s">
        <v>367</v>
      </c>
      <c r="C215" s="101" t="s">
        <v>3</v>
      </c>
      <c r="D215" s="101" t="s">
        <v>542</v>
      </c>
      <c r="E215" s="130" t="s">
        <v>543</v>
      </c>
      <c r="F215" s="101" t="s">
        <v>544</v>
      </c>
      <c r="G215" s="101" t="s">
        <v>545</v>
      </c>
    </row>
    <row r="216" spans="1:7" ht="33.75" x14ac:dyDescent="0.2">
      <c r="A216" s="102" t="s">
        <v>1102</v>
      </c>
      <c r="B216" s="114" t="s">
        <v>1103</v>
      </c>
      <c r="C216" s="102" t="s">
        <v>13</v>
      </c>
      <c r="D216" s="102" t="s">
        <v>607</v>
      </c>
      <c r="E216" s="131">
        <v>2.793E-2</v>
      </c>
      <c r="F216" s="103">
        <v>703.58</v>
      </c>
      <c r="G216" s="103">
        <v>19.649999999999999</v>
      </c>
    </row>
    <row r="217" spans="1:7" x14ac:dyDescent="0.2">
      <c r="A217" s="102" t="s">
        <v>1104</v>
      </c>
      <c r="B217" s="114" t="s">
        <v>1105</v>
      </c>
      <c r="C217" s="102" t="s">
        <v>13</v>
      </c>
      <c r="D217" s="102" t="s">
        <v>663</v>
      </c>
      <c r="E217" s="131">
        <v>5.0000000000000001E-3</v>
      </c>
      <c r="F217" s="103">
        <v>34.28</v>
      </c>
      <c r="G217" s="103">
        <v>0.17</v>
      </c>
    </row>
    <row r="218" spans="1:7" ht="33.75" x14ac:dyDescent="0.2">
      <c r="A218" s="102" t="s">
        <v>1106</v>
      </c>
      <c r="B218" s="114" t="s">
        <v>1107</v>
      </c>
      <c r="C218" s="102" t="s">
        <v>13</v>
      </c>
      <c r="D218" s="102" t="s">
        <v>65</v>
      </c>
      <c r="E218" s="131">
        <v>0.42</v>
      </c>
      <c r="F218" s="103">
        <v>2.39</v>
      </c>
      <c r="G218" s="103">
        <v>1</v>
      </c>
    </row>
    <row r="219" spans="1:7" ht="18" x14ac:dyDescent="0.2">
      <c r="A219" s="96"/>
      <c r="B219" s="115"/>
      <c r="C219" s="95"/>
      <c r="D219" s="95"/>
      <c r="E219" s="132"/>
      <c r="F219" s="110" t="s">
        <v>1800</v>
      </c>
      <c r="G219" s="104">
        <v>20.82</v>
      </c>
    </row>
    <row r="220" spans="1:7" ht="22.5" x14ac:dyDescent="0.2">
      <c r="A220" s="100" t="s">
        <v>1</v>
      </c>
      <c r="B220" s="113" t="s">
        <v>366</v>
      </c>
      <c r="C220" s="101" t="s">
        <v>3</v>
      </c>
      <c r="D220" s="101" t="s">
        <v>542</v>
      </c>
      <c r="E220" s="130" t="s">
        <v>543</v>
      </c>
      <c r="F220" s="101" t="s">
        <v>544</v>
      </c>
      <c r="G220" s="101" t="s">
        <v>545</v>
      </c>
    </row>
    <row r="221" spans="1:7" x14ac:dyDescent="0.2">
      <c r="A221" s="102" t="s">
        <v>599</v>
      </c>
      <c r="B221" s="114" t="s">
        <v>600</v>
      </c>
      <c r="C221" s="102" t="s">
        <v>13</v>
      </c>
      <c r="D221" s="102" t="s">
        <v>14</v>
      </c>
      <c r="E221" s="131">
        <v>1.37</v>
      </c>
      <c r="F221" s="103">
        <v>14.77</v>
      </c>
      <c r="G221" s="103">
        <v>20.23</v>
      </c>
    </row>
    <row r="222" spans="1:7" x14ac:dyDescent="0.2">
      <c r="A222" s="102" t="s">
        <v>587</v>
      </c>
      <c r="B222" s="114" t="s">
        <v>588</v>
      </c>
      <c r="C222" s="102" t="s">
        <v>13</v>
      </c>
      <c r="D222" s="102" t="s">
        <v>14</v>
      </c>
      <c r="E222" s="131">
        <v>0.68500000000000005</v>
      </c>
      <c r="F222" s="103">
        <v>10.9</v>
      </c>
      <c r="G222" s="103">
        <v>7.46</v>
      </c>
    </row>
    <row r="223" spans="1:7" ht="18" x14ac:dyDescent="0.2">
      <c r="A223" s="96"/>
      <c r="B223" s="115"/>
      <c r="C223" s="95"/>
      <c r="D223" s="95"/>
      <c r="E223" s="132"/>
      <c r="F223" s="110" t="s">
        <v>1798</v>
      </c>
      <c r="G223" s="104">
        <v>27.69</v>
      </c>
    </row>
    <row r="224" spans="1:7" ht="22.5" x14ac:dyDescent="0.2">
      <c r="A224" s="100" t="s">
        <v>1</v>
      </c>
      <c r="B224" s="113" t="s">
        <v>1681</v>
      </c>
      <c r="C224" s="101" t="s">
        <v>3</v>
      </c>
      <c r="D224" s="101" t="s">
        <v>542</v>
      </c>
      <c r="E224" s="130" t="s">
        <v>543</v>
      </c>
      <c r="F224" s="101" t="s">
        <v>544</v>
      </c>
      <c r="G224" s="101" t="s">
        <v>545</v>
      </c>
    </row>
    <row r="225" spans="1:7" ht="45" x14ac:dyDescent="0.2">
      <c r="A225" s="102" t="s">
        <v>1108</v>
      </c>
      <c r="B225" s="114" t="s">
        <v>1109</v>
      </c>
      <c r="C225" s="102" t="s">
        <v>13</v>
      </c>
      <c r="D225" s="102" t="s">
        <v>69</v>
      </c>
      <c r="E225" s="131">
        <v>9.7999999999999997E-3</v>
      </c>
      <c r="F225" s="103">
        <v>573.28</v>
      </c>
      <c r="G225" s="103">
        <v>5.61</v>
      </c>
    </row>
    <row r="226" spans="1:7" ht="18" x14ac:dyDescent="0.2">
      <c r="A226" s="96"/>
      <c r="B226" s="115"/>
      <c r="C226" s="95"/>
      <c r="D226" s="95"/>
      <c r="E226" s="132"/>
      <c r="F226" s="110" t="s">
        <v>1799</v>
      </c>
      <c r="G226" s="104">
        <v>5.61</v>
      </c>
    </row>
    <row r="227" spans="1:7" x14ac:dyDescent="0.2">
      <c r="A227" s="96"/>
      <c r="B227" s="115"/>
      <c r="C227" s="95"/>
      <c r="D227" s="95"/>
      <c r="E227" s="132"/>
      <c r="F227" s="111" t="s">
        <v>546</v>
      </c>
      <c r="G227" s="105">
        <v>54.12</v>
      </c>
    </row>
    <row r="228" spans="1:7" ht="56.25" x14ac:dyDescent="0.2">
      <c r="A228" s="98" t="s">
        <v>1807</v>
      </c>
      <c r="B228" s="112" t="s">
        <v>1111</v>
      </c>
      <c r="C228" s="99"/>
      <c r="D228" s="99"/>
      <c r="E228" s="129"/>
      <c r="F228" s="99"/>
      <c r="G228" s="99"/>
    </row>
    <row r="229" spans="1:7" ht="22.5" x14ac:dyDescent="0.2">
      <c r="A229" s="100" t="s">
        <v>1</v>
      </c>
      <c r="B229" s="113" t="s">
        <v>367</v>
      </c>
      <c r="C229" s="101" t="s">
        <v>3</v>
      </c>
      <c r="D229" s="101" t="s">
        <v>542</v>
      </c>
      <c r="E229" s="130" t="s">
        <v>543</v>
      </c>
      <c r="F229" s="101" t="s">
        <v>544</v>
      </c>
      <c r="G229" s="101" t="s">
        <v>545</v>
      </c>
    </row>
    <row r="230" spans="1:7" ht="33.75" x14ac:dyDescent="0.2">
      <c r="A230" s="102" t="s">
        <v>1102</v>
      </c>
      <c r="B230" s="114" t="s">
        <v>1103</v>
      </c>
      <c r="C230" s="102" t="s">
        <v>13</v>
      </c>
      <c r="D230" s="102" t="s">
        <v>607</v>
      </c>
      <c r="E230" s="131">
        <v>2.8309999999999998E-2</v>
      </c>
      <c r="F230" s="103">
        <v>703.58</v>
      </c>
      <c r="G230" s="103">
        <v>19.91</v>
      </c>
    </row>
    <row r="231" spans="1:7" x14ac:dyDescent="0.2">
      <c r="A231" s="102" t="s">
        <v>1104</v>
      </c>
      <c r="B231" s="114" t="s">
        <v>1105</v>
      </c>
      <c r="C231" s="102" t="s">
        <v>13</v>
      </c>
      <c r="D231" s="102" t="s">
        <v>663</v>
      </c>
      <c r="E231" s="131">
        <v>9.4000000000000004E-3</v>
      </c>
      <c r="F231" s="103">
        <v>34.28</v>
      </c>
      <c r="G231" s="103">
        <v>0.32</v>
      </c>
    </row>
    <row r="232" spans="1:7" ht="33.75" x14ac:dyDescent="0.2">
      <c r="A232" s="102" t="s">
        <v>1106</v>
      </c>
      <c r="B232" s="114" t="s">
        <v>1107</v>
      </c>
      <c r="C232" s="102" t="s">
        <v>13</v>
      </c>
      <c r="D232" s="102" t="s">
        <v>65</v>
      </c>
      <c r="E232" s="131">
        <v>0.78500000000000003</v>
      </c>
      <c r="F232" s="103">
        <v>2.39</v>
      </c>
      <c r="G232" s="103">
        <v>1.87</v>
      </c>
    </row>
    <row r="233" spans="1:7" ht="18" x14ac:dyDescent="0.2">
      <c r="A233" s="96"/>
      <c r="B233" s="115"/>
      <c r="C233" s="95"/>
      <c r="D233" s="95"/>
      <c r="E233" s="132"/>
      <c r="F233" s="110" t="s">
        <v>1800</v>
      </c>
      <c r="G233" s="104">
        <v>22.1</v>
      </c>
    </row>
    <row r="234" spans="1:7" ht="22.5" x14ac:dyDescent="0.2">
      <c r="A234" s="100" t="s">
        <v>1</v>
      </c>
      <c r="B234" s="113" t="s">
        <v>366</v>
      </c>
      <c r="C234" s="101" t="s">
        <v>3</v>
      </c>
      <c r="D234" s="101" t="s">
        <v>542</v>
      </c>
      <c r="E234" s="130" t="s">
        <v>543</v>
      </c>
      <c r="F234" s="101" t="s">
        <v>544</v>
      </c>
      <c r="G234" s="101" t="s">
        <v>545</v>
      </c>
    </row>
    <row r="235" spans="1:7" x14ac:dyDescent="0.2">
      <c r="A235" s="102" t="s">
        <v>599</v>
      </c>
      <c r="B235" s="114" t="s">
        <v>600</v>
      </c>
      <c r="C235" s="102" t="s">
        <v>13</v>
      </c>
      <c r="D235" s="102" t="s">
        <v>14</v>
      </c>
      <c r="E235" s="131">
        <v>1.98</v>
      </c>
      <c r="F235" s="103">
        <v>14.77</v>
      </c>
      <c r="G235" s="103">
        <v>29.24</v>
      </c>
    </row>
    <row r="236" spans="1:7" x14ac:dyDescent="0.2">
      <c r="A236" s="102" t="s">
        <v>587</v>
      </c>
      <c r="B236" s="114" t="s">
        <v>588</v>
      </c>
      <c r="C236" s="102" t="s">
        <v>13</v>
      </c>
      <c r="D236" s="102" t="s">
        <v>14</v>
      </c>
      <c r="E236" s="131">
        <v>0.99</v>
      </c>
      <c r="F236" s="103">
        <v>10.9</v>
      </c>
      <c r="G236" s="103">
        <v>10.79</v>
      </c>
    </row>
    <row r="237" spans="1:7" ht="18" x14ac:dyDescent="0.2">
      <c r="A237" s="96"/>
      <c r="B237" s="115"/>
      <c r="C237" s="95"/>
      <c r="D237" s="95"/>
      <c r="E237" s="132"/>
      <c r="F237" s="110" t="s">
        <v>1798</v>
      </c>
      <c r="G237" s="104">
        <v>40.03</v>
      </c>
    </row>
    <row r="238" spans="1:7" ht="22.5" x14ac:dyDescent="0.2">
      <c r="A238" s="100" t="s">
        <v>1</v>
      </c>
      <c r="B238" s="113" t="s">
        <v>1681</v>
      </c>
      <c r="C238" s="101" t="s">
        <v>3</v>
      </c>
      <c r="D238" s="101" t="s">
        <v>542</v>
      </c>
      <c r="E238" s="130" t="s">
        <v>543</v>
      </c>
      <c r="F238" s="101" t="s">
        <v>544</v>
      </c>
      <c r="G238" s="101" t="s">
        <v>545</v>
      </c>
    </row>
    <row r="239" spans="1:7" ht="45" x14ac:dyDescent="0.2">
      <c r="A239" s="102" t="s">
        <v>1108</v>
      </c>
      <c r="B239" s="114" t="s">
        <v>1109</v>
      </c>
      <c r="C239" s="102" t="s">
        <v>13</v>
      </c>
      <c r="D239" s="102" t="s">
        <v>69</v>
      </c>
      <c r="E239" s="131">
        <v>9.7999999999999997E-3</v>
      </c>
      <c r="F239" s="103">
        <v>573.28</v>
      </c>
      <c r="G239" s="103">
        <v>5.61</v>
      </c>
    </row>
    <row r="240" spans="1:7" ht="18" x14ac:dyDescent="0.2">
      <c r="A240" s="96"/>
      <c r="B240" s="115"/>
      <c r="C240" s="95"/>
      <c r="D240" s="95"/>
      <c r="E240" s="132"/>
      <c r="F240" s="110" t="s">
        <v>1799</v>
      </c>
      <c r="G240" s="104">
        <v>5.61</v>
      </c>
    </row>
    <row r="241" spans="1:7" x14ac:dyDescent="0.2">
      <c r="A241" s="96"/>
      <c r="B241" s="115"/>
      <c r="C241" s="95"/>
      <c r="D241" s="95"/>
      <c r="E241" s="132"/>
      <c r="F241" s="111" t="s">
        <v>546</v>
      </c>
      <c r="G241" s="105">
        <v>67.739999999999995</v>
      </c>
    </row>
    <row r="242" spans="1:7" ht="56.25" x14ac:dyDescent="0.2">
      <c r="A242" s="98" t="s">
        <v>1807</v>
      </c>
      <c r="B242" s="112" t="s">
        <v>1112</v>
      </c>
      <c r="C242" s="99"/>
      <c r="D242" s="99"/>
      <c r="E242" s="129"/>
      <c r="F242" s="99"/>
      <c r="G242" s="99"/>
    </row>
    <row r="243" spans="1:7" ht="22.5" x14ac:dyDescent="0.2">
      <c r="A243" s="100" t="s">
        <v>1</v>
      </c>
      <c r="B243" s="113" t="s">
        <v>367</v>
      </c>
      <c r="C243" s="101" t="s">
        <v>3</v>
      </c>
      <c r="D243" s="101" t="s">
        <v>542</v>
      </c>
      <c r="E243" s="130" t="s">
        <v>543</v>
      </c>
      <c r="F243" s="101" t="s">
        <v>544</v>
      </c>
      <c r="G243" s="101" t="s">
        <v>545</v>
      </c>
    </row>
    <row r="244" spans="1:7" ht="33.75" x14ac:dyDescent="0.2">
      <c r="A244" s="102" t="s">
        <v>1102</v>
      </c>
      <c r="B244" s="114" t="s">
        <v>1103</v>
      </c>
      <c r="C244" s="102" t="s">
        <v>13</v>
      </c>
      <c r="D244" s="102" t="s">
        <v>607</v>
      </c>
      <c r="E244" s="131">
        <v>2.793E-2</v>
      </c>
      <c r="F244" s="103">
        <v>703.58</v>
      </c>
      <c r="G244" s="103">
        <v>19.649999999999999</v>
      </c>
    </row>
    <row r="245" spans="1:7" x14ac:dyDescent="0.2">
      <c r="A245" s="102" t="s">
        <v>1104</v>
      </c>
      <c r="B245" s="114" t="s">
        <v>1105</v>
      </c>
      <c r="C245" s="102" t="s">
        <v>13</v>
      </c>
      <c r="D245" s="102" t="s">
        <v>663</v>
      </c>
      <c r="E245" s="131">
        <v>9.4000000000000004E-3</v>
      </c>
      <c r="F245" s="103">
        <v>34.28</v>
      </c>
      <c r="G245" s="103">
        <v>0.32</v>
      </c>
    </row>
    <row r="246" spans="1:7" ht="33.75" x14ac:dyDescent="0.2">
      <c r="A246" s="102" t="s">
        <v>1106</v>
      </c>
      <c r="B246" s="114" t="s">
        <v>1107</v>
      </c>
      <c r="C246" s="102" t="s">
        <v>13</v>
      </c>
      <c r="D246" s="102" t="s">
        <v>65</v>
      </c>
      <c r="E246" s="131">
        <v>0.78500000000000003</v>
      </c>
      <c r="F246" s="103">
        <v>2.39</v>
      </c>
      <c r="G246" s="103">
        <v>1.87</v>
      </c>
    </row>
    <row r="247" spans="1:7" ht="18" x14ac:dyDescent="0.2">
      <c r="A247" s="96"/>
      <c r="B247" s="115"/>
      <c r="C247" s="95"/>
      <c r="D247" s="95"/>
      <c r="E247" s="132"/>
      <c r="F247" s="110" t="s">
        <v>1800</v>
      </c>
      <c r="G247" s="104">
        <v>21.84</v>
      </c>
    </row>
    <row r="248" spans="1:7" ht="22.5" x14ac:dyDescent="0.2">
      <c r="A248" s="100" t="s">
        <v>1</v>
      </c>
      <c r="B248" s="113" t="s">
        <v>366</v>
      </c>
      <c r="C248" s="101" t="s">
        <v>3</v>
      </c>
      <c r="D248" s="101" t="s">
        <v>542</v>
      </c>
      <c r="E248" s="130" t="s">
        <v>543</v>
      </c>
      <c r="F248" s="101" t="s">
        <v>544</v>
      </c>
      <c r="G248" s="101" t="s">
        <v>545</v>
      </c>
    </row>
    <row r="249" spans="1:7" x14ac:dyDescent="0.2">
      <c r="A249" s="102" t="s">
        <v>599</v>
      </c>
      <c r="B249" s="114" t="s">
        <v>600</v>
      </c>
      <c r="C249" s="102" t="s">
        <v>13</v>
      </c>
      <c r="D249" s="102" t="s">
        <v>14</v>
      </c>
      <c r="E249" s="131">
        <v>1.69</v>
      </c>
      <c r="F249" s="103">
        <v>14.77</v>
      </c>
      <c r="G249" s="103">
        <v>24.96</v>
      </c>
    </row>
    <row r="250" spans="1:7" x14ac:dyDescent="0.2">
      <c r="A250" s="102" t="s">
        <v>587</v>
      </c>
      <c r="B250" s="114" t="s">
        <v>588</v>
      </c>
      <c r="C250" s="102" t="s">
        <v>13</v>
      </c>
      <c r="D250" s="102" t="s">
        <v>14</v>
      </c>
      <c r="E250" s="131">
        <v>0.84499999999999997</v>
      </c>
      <c r="F250" s="103">
        <v>10.9</v>
      </c>
      <c r="G250" s="103">
        <v>9.2100000000000009</v>
      </c>
    </row>
    <row r="251" spans="1:7" ht="18" x14ac:dyDescent="0.2">
      <c r="A251" s="96"/>
      <c r="B251" s="115"/>
      <c r="C251" s="95"/>
      <c r="D251" s="95"/>
      <c r="E251" s="132"/>
      <c r="F251" s="110" t="s">
        <v>1798</v>
      </c>
      <c r="G251" s="104">
        <v>34.17</v>
      </c>
    </row>
    <row r="252" spans="1:7" ht="22.5" x14ac:dyDescent="0.2">
      <c r="A252" s="100" t="s">
        <v>1</v>
      </c>
      <c r="B252" s="113" t="s">
        <v>1681</v>
      </c>
      <c r="C252" s="101" t="s">
        <v>3</v>
      </c>
      <c r="D252" s="101" t="s">
        <v>542</v>
      </c>
      <c r="E252" s="130" t="s">
        <v>543</v>
      </c>
      <c r="F252" s="101" t="s">
        <v>544</v>
      </c>
      <c r="G252" s="101" t="s">
        <v>545</v>
      </c>
    </row>
    <row r="253" spans="1:7" ht="45" x14ac:dyDescent="0.2">
      <c r="A253" s="102" t="s">
        <v>1108</v>
      </c>
      <c r="B253" s="114" t="s">
        <v>1109</v>
      </c>
      <c r="C253" s="102" t="s">
        <v>13</v>
      </c>
      <c r="D253" s="102" t="s">
        <v>69</v>
      </c>
      <c r="E253" s="131">
        <v>9.7999999999999997E-3</v>
      </c>
      <c r="F253" s="103">
        <v>573.28</v>
      </c>
      <c r="G253" s="103">
        <v>5.61</v>
      </c>
    </row>
    <row r="254" spans="1:7" ht="18" x14ac:dyDescent="0.2">
      <c r="A254" s="96"/>
      <c r="B254" s="115"/>
      <c r="C254" s="95"/>
      <c r="D254" s="95"/>
      <c r="E254" s="132"/>
      <c r="F254" s="110" t="s">
        <v>1799</v>
      </c>
      <c r="G254" s="104">
        <v>5.61</v>
      </c>
    </row>
    <row r="255" spans="1:7" x14ac:dyDescent="0.2">
      <c r="A255" s="96"/>
      <c r="B255" s="115"/>
      <c r="C255" s="95"/>
      <c r="D255" s="95"/>
      <c r="E255" s="132"/>
      <c r="F255" s="111" t="s">
        <v>546</v>
      </c>
      <c r="G255" s="105">
        <v>61.62</v>
      </c>
    </row>
    <row r="256" spans="1:7" ht="33.75" x14ac:dyDescent="0.2">
      <c r="A256" s="98" t="s">
        <v>1807</v>
      </c>
      <c r="B256" s="112" t="s">
        <v>1113</v>
      </c>
      <c r="C256" s="99"/>
      <c r="D256" s="99"/>
      <c r="E256" s="129"/>
      <c r="F256" s="99"/>
      <c r="G256" s="99"/>
    </row>
    <row r="257" spans="1:7" ht="22.5" x14ac:dyDescent="0.2">
      <c r="A257" s="100" t="s">
        <v>1</v>
      </c>
      <c r="B257" s="113" t="s">
        <v>367</v>
      </c>
      <c r="C257" s="101" t="s">
        <v>3</v>
      </c>
      <c r="D257" s="101" t="s">
        <v>542</v>
      </c>
      <c r="E257" s="130" t="s">
        <v>543</v>
      </c>
      <c r="F257" s="101" t="s">
        <v>544</v>
      </c>
      <c r="G257" s="101" t="s">
        <v>545</v>
      </c>
    </row>
    <row r="258" spans="1:7" ht="22.5" x14ac:dyDescent="0.2">
      <c r="A258" s="102" t="s">
        <v>1114</v>
      </c>
      <c r="B258" s="114" t="s">
        <v>1115</v>
      </c>
      <c r="C258" s="102" t="s">
        <v>13</v>
      </c>
      <c r="D258" s="102" t="s">
        <v>69</v>
      </c>
      <c r="E258" s="131">
        <v>0.94</v>
      </c>
      <c r="F258" s="103">
        <v>60.27</v>
      </c>
      <c r="G258" s="103">
        <v>56.65</v>
      </c>
    </row>
    <row r="259" spans="1:7" x14ac:dyDescent="0.2">
      <c r="A259" s="102" t="s">
        <v>860</v>
      </c>
      <c r="B259" s="114" t="s">
        <v>861</v>
      </c>
      <c r="C259" s="102" t="s">
        <v>13</v>
      </c>
      <c r="D259" s="102" t="s">
        <v>595</v>
      </c>
      <c r="E259" s="131">
        <v>422.63</v>
      </c>
      <c r="F259" s="103">
        <v>0.85</v>
      </c>
      <c r="G259" s="103">
        <v>359.23</v>
      </c>
    </row>
    <row r="260" spans="1:7" ht="18" x14ac:dyDescent="0.2">
      <c r="A260" s="96"/>
      <c r="B260" s="115"/>
      <c r="C260" s="95"/>
      <c r="D260" s="95"/>
      <c r="E260" s="132"/>
      <c r="F260" s="110" t="s">
        <v>1800</v>
      </c>
      <c r="G260" s="104">
        <v>415.88</v>
      </c>
    </row>
    <row r="261" spans="1:7" ht="22.5" x14ac:dyDescent="0.2">
      <c r="A261" s="100" t="s">
        <v>1</v>
      </c>
      <c r="B261" s="113" t="s">
        <v>366</v>
      </c>
      <c r="C261" s="101" t="s">
        <v>3</v>
      </c>
      <c r="D261" s="101" t="s">
        <v>542</v>
      </c>
      <c r="E261" s="130" t="s">
        <v>543</v>
      </c>
      <c r="F261" s="101" t="s">
        <v>544</v>
      </c>
      <c r="G261" s="101" t="s">
        <v>545</v>
      </c>
    </row>
    <row r="262" spans="1:7" x14ac:dyDescent="0.2">
      <c r="A262" s="102" t="s">
        <v>587</v>
      </c>
      <c r="B262" s="114" t="s">
        <v>588</v>
      </c>
      <c r="C262" s="102" t="s">
        <v>13</v>
      </c>
      <c r="D262" s="102" t="s">
        <v>14</v>
      </c>
      <c r="E262" s="131">
        <v>11.02</v>
      </c>
      <c r="F262" s="103">
        <v>10.9</v>
      </c>
      <c r="G262" s="103">
        <v>120.11</v>
      </c>
    </row>
    <row r="263" spans="1:7" ht="18" x14ac:dyDescent="0.2">
      <c r="A263" s="96"/>
      <c r="B263" s="115"/>
      <c r="C263" s="95"/>
      <c r="D263" s="95"/>
      <c r="E263" s="132"/>
      <c r="F263" s="110" t="s">
        <v>1798</v>
      </c>
      <c r="G263" s="104">
        <v>120.11</v>
      </c>
    </row>
    <row r="264" spans="1:7" x14ac:dyDescent="0.2">
      <c r="A264" s="96"/>
      <c r="B264" s="115"/>
      <c r="C264" s="95"/>
      <c r="D264" s="95"/>
      <c r="E264" s="132"/>
      <c r="F264" s="111" t="s">
        <v>546</v>
      </c>
      <c r="G264" s="105">
        <v>535.99</v>
      </c>
    </row>
    <row r="265" spans="1:7" ht="45" x14ac:dyDescent="0.2">
      <c r="A265" s="98" t="s">
        <v>1807</v>
      </c>
      <c r="B265" s="112" t="s">
        <v>1116</v>
      </c>
      <c r="C265" s="99"/>
      <c r="D265" s="99"/>
      <c r="E265" s="129"/>
      <c r="F265" s="99"/>
      <c r="G265" s="99"/>
    </row>
    <row r="266" spans="1:7" ht="22.5" x14ac:dyDescent="0.2">
      <c r="A266" s="100" t="s">
        <v>1</v>
      </c>
      <c r="B266" s="113" t="s">
        <v>367</v>
      </c>
      <c r="C266" s="101" t="s">
        <v>3</v>
      </c>
      <c r="D266" s="101" t="s">
        <v>542</v>
      </c>
      <c r="E266" s="130" t="s">
        <v>543</v>
      </c>
      <c r="F266" s="101" t="s">
        <v>544</v>
      </c>
      <c r="G266" s="101" t="s">
        <v>545</v>
      </c>
    </row>
    <row r="267" spans="1:7" ht="22.5" x14ac:dyDescent="0.2">
      <c r="A267" s="102" t="s">
        <v>1070</v>
      </c>
      <c r="B267" s="114" t="s">
        <v>1071</v>
      </c>
      <c r="C267" s="102" t="s">
        <v>13</v>
      </c>
      <c r="D267" s="102" t="s">
        <v>69</v>
      </c>
      <c r="E267" s="131">
        <v>1.1399999999999999</v>
      </c>
      <c r="F267" s="103">
        <v>59.5</v>
      </c>
      <c r="G267" s="103">
        <v>67.83</v>
      </c>
    </row>
    <row r="268" spans="1:7" x14ac:dyDescent="0.2">
      <c r="A268" s="102" t="s">
        <v>1072</v>
      </c>
      <c r="B268" s="114" t="s">
        <v>1073</v>
      </c>
      <c r="C268" s="102" t="s">
        <v>13</v>
      </c>
      <c r="D268" s="102" t="s">
        <v>595</v>
      </c>
      <c r="E268" s="131">
        <v>171.13</v>
      </c>
      <c r="F268" s="103">
        <v>1.54</v>
      </c>
      <c r="G268" s="103">
        <v>263.54000000000002</v>
      </c>
    </row>
    <row r="269" spans="1:7" x14ac:dyDescent="0.2">
      <c r="A269" s="102" t="s">
        <v>860</v>
      </c>
      <c r="B269" s="114" t="s">
        <v>861</v>
      </c>
      <c r="C269" s="102" t="s">
        <v>13</v>
      </c>
      <c r="D269" s="102" t="s">
        <v>595</v>
      </c>
      <c r="E269" s="131">
        <v>192.52</v>
      </c>
      <c r="F269" s="103">
        <v>0.85</v>
      </c>
      <c r="G269" s="103">
        <v>163.63999999999999</v>
      </c>
    </row>
    <row r="270" spans="1:7" ht="18" x14ac:dyDescent="0.2">
      <c r="A270" s="96"/>
      <c r="B270" s="115"/>
      <c r="C270" s="95"/>
      <c r="D270" s="95"/>
      <c r="E270" s="132"/>
      <c r="F270" s="110" t="s">
        <v>1800</v>
      </c>
      <c r="G270" s="104">
        <v>495.01</v>
      </c>
    </row>
    <row r="271" spans="1:7" ht="22.5" x14ac:dyDescent="0.2">
      <c r="A271" s="100" t="s">
        <v>1</v>
      </c>
      <c r="B271" s="113" t="s">
        <v>366</v>
      </c>
      <c r="C271" s="101" t="s">
        <v>3</v>
      </c>
      <c r="D271" s="101" t="s">
        <v>542</v>
      </c>
      <c r="E271" s="130" t="s">
        <v>543</v>
      </c>
      <c r="F271" s="101" t="s">
        <v>544</v>
      </c>
      <c r="G271" s="101" t="s">
        <v>545</v>
      </c>
    </row>
    <row r="272" spans="1:7" x14ac:dyDescent="0.2">
      <c r="A272" s="102" t="s">
        <v>587</v>
      </c>
      <c r="B272" s="114" t="s">
        <v>588</v>
      </c>
      <c r="C272" s="102" t="s">
        <v>13</v>
      </c>
      <c r="D272" s="102" t="s">
        <v>14</v>
      </c>
      <c r="E272" s="131">
        <v>11.1</v>
      </c>
      <c r="F272" s="103">
        <v>10.9</v>
      </c>
      <c r="G272" s="103">
        <v>120.99</v>
      </c>
    </row>
    <row r="273" spans="1:7" ht="18" x14ac:dyDescent="0.2">
      <c r="A273" s="96"/>
      <c r="B273" s="115"/>
      <c r="C273" s="95"/>
      <c r="D273" s="95"/>
      <c r="E273" s="132"/>
      <c r="F273" s="110" t="s">
        <v>1798</v>
      </c>
      <c r="G273" s="104">
        <v>120.99</v>
      </c>
    </row>
    <row r="274" spans="1:7" x14ac:dyDescent="0.2">
      <c r="A274" s="96"/>
      <c r="B274" s="115"/>
      <c r="C274" s="95"/>
      <c r="D274" s="95"/>
      <c r="E274" s="132"/>
      <c r="F274" s="111" t="s">
        <v>546</v>
      </c>
      <c r="G274" s="105">
        <v>616</v>
      </c>
    </row>
    <row r="275" spans="1:7" ht="33.75" x14ac:dyDescent="0.2">
      <c r="A275" s="98" t="s">
        <v>1807</v>
      </c>
      <c r="B275" s="112" t="s">
        <v>1117</v>
      </c>
      <c r="C275" s="99"/>
      <c r="D275" s="99"/>
      <c r="E275" s="129"/>
      <c r="F275" s="99"/>
      <c r="G275" s="99"/>
    </row>
    <row r="276" spans="1:7" ht="22.5" x14ac:dyDescent="0.2">
      <c r="A276" s="100" t="s">
        <v>1</v>
      </c>
      <c r="B276" s="113" t="s">
        <v>366</v>
      </c>
      <c r="C276" s="101" t="s">
        <v>3</v>
      </c>
      <c r="D276" s="101" t="s">
        <v>542</v>
      </c>
      <c r="E276" s="130" t="s">
        <v>543</v>
      </c>
      <c r="F276" s="101" t="s">
        <v>544</v>
      </c>
      <c r="G276" s="101" t="s">
        <v>545</v>
      </c>
    </row>
    <row r="277" spans="1:7" x14ac:dyDescent="0.2">
      <c r="A277" s="102" t="s">
        <v>1118</v>
      </c>
      <c r="B277" s="114" t="s">
        <v>1119</v>
      </c>
      <c r="C277" s="102" t="s">
        <v>13</v>
      </c>
      <c r="D277" s="102" t="s">
        <v>14</v>
      </c>
      <c r="E277" s="131">
        <v>1.2E-2</v>
      </c>
      <c r="F277" s="103">
        <v>18</v>
      </c>
      <c r="G277" s="103">
        <v>0.21</v>
      </c>
    </row>
    <row r="278" spans="1:7" ht="18" x14ac:dyDescent="0.2">
      <c r="A278" s="96"/>
      <c r="B278" s="115"/>
      <c r="C278" s="95"/>
      <c r="D278" s="95"/>
      <c r="E278" s="132"/>
      <c r="F278" s="110" t="s">
        <v>1798</v>
      </c>
      <c r="G278" s="104">
        <v>0.21</v>
      </c>
    </row>
    <row r="279" spans="1:7" x14ac:dyDescent="0.2">
      <c r="A279" s="96"/>
      <c r="B279" s="115"/>
      <c r="C279" s="95"/>
      <c r="D279" s="95"/>
      <c r="E279" s="132"/>
      <c r="F279" s="111" t="s">
        <v>546</v>
      </c>
      <c r="G279" s="105">
        <v>0.21</v>
      </c>
    </row>
    <row r="280" spans="1:7" ht="22.5" x14ac:dyDescent="0.2">
      <c r="A280" s="98" t="s">
        <v>1807</v>
      </c>
      <c r="B280" s="112" t="s">
        <v>1120</v>
      </c>
      <c r="C280" s="99"/>
      <c r="D280" s="99"/>
      <c r="E280" s="129"/>
      <c r="F280" s="99"/>
      <c r="G280" s="99"/>
    </row>
    <row r="281" spans="1:7" ht="22.5" x14ac:dyDescent="0.2">
      <c r="A281" s="100" t="s">
        <v>1</v>
      </c>
      <c r="B281" s="113" t="s">
        <v>1810</v>
      </c>
      <c r="C281" s="101" t="s">
        <v>3</v>
      </c>
      <c r="D281" s="101" t="s">
        <v>542</v>
      </c>
      <c r="E281" s="130" t="s">
        <v>543</v>
      </c>
      <c r="F281" s="101" t="s">
        <v>544</v>
      </c>
      <c r="G281" s="101" t="s">
        <v>545</v>
      </c>
    </row>
    <row r="282" spans="1:7" x14ac:dyDescent="0.2">
      <c r="A282" s="102" t="s">
        <v>1121</v>
      </c>
      <c r="B282" s="114" t="s">
        <v>1122</v>
      </c>
      <c r="C282" s="102" t="s">
        <v>13</v>
      </c>
      <c r="D282" s="102" t="s">
        <v>14</v>
      </c>
      <c r="E282" s="131">
        <v>1</v>
      </c>
      <c r="F282" s="103">
        <v>0</v>
      </c>
      <c r="G282" s="103">
        <v>0</v>
      </c>
    </row>
    <row r="283" spans="1:7" ht="22.5" x14ac:dyDescent="0.2">
      <c r="A283" s="102" t="s">
        <v>1123</v>
      </c>
      <c r="B283" s="114" t="s">
        <v>1124</v>
      </c>
      <c r="C283" s="102" t="s">
        <v>13</v>
      </c>
      <c r="D283" s="102" t="s">
        <v>14</v>
      </c>
      <c r="E283" s="131">
        <v>1</v>
      </c>
      <c r="F283" s="103">
        <v>0</v>
      </c>
      <c r="G283" s="103">
        <v>0</v>
      </c>
    </row>
    <row r="284" spans="1:7" x14ac:dyDescent="0.2">
      <c r="A284" s="102" t="s">
        <v>1125</v>
      </c>
      <c r="B284" s="114" t="s">
        <v>1126</v>
      </c>
      <c r="C284" s="102" t="s">
        <v>13</v>
      </c>
      <c r="D284" s="102" t="s">
        <v>14</v>
      </c>
      <c r="E284" s="131">
        <v>1</v>
      </c>
      <c r="F284" s="103">
        <v>0</v>
      </c>
      <c r="G284" s="103">
        <v>0</v>
      </c>
    </row>
    <row r="285" spans="1:7" ht="22.5" x14ac:dyDescent="0.2">
      <c r="A285" s="102" t="s">
        <v>1127</v>
      </c>
      <c r="B285" s="114" t="s">
        <v>1128</v>
      </c>
      <c r="C285" s="102" t="s">
        <v>13</v>
      </c>
      <c r="D285" s="102" t="s">
        <v>14</v>
      </c>
      <c r="E285" s="131">
        <v>1</v>
      </c>
      <c r="F285" s="103">
        <v>0</v>
      </c>
      <c r="G285" s="103">
        <v>0</v>
      </c>
    </row>
    <row r="286" spans="1:7" x14ac:dyDescent="0.2">
      <c r="A286" s="102" t="s">
        <v>1129</v>
      </c>
      <c r="B286" s="114" t="s">
        <v>1130</v>
      </c>
      <c r="C286" s="102" t="s">
        <v>13</v>
      </c>
      <c r="D286" s="102" t="s">
        <v>14</v>
      </c>
      <c r="E286" s="131">
        <v>1</v>
      </c>
      <c r="F286" s="103">
        <v>0</v>
      </c>
      <c r="G286" s="103">
        <v>0</v>
      </c>
    </row>
    <row r="287" spans="1:7" x14ac:dyDescent="0.2">
      <c r="A287" s="102" t="s">
        <v>1131</v>
      </c>
      <c r="B287" s="114" t="s">
        <v>1132</v>
      </c>
      <c r="C287" s="102" t="s">
        <v>13</v>
      </c>
      <c r="D287" s="102" t="s">
        <v>14</v>
      </c>
      <c r="E287" s="131">
        <v>1</v>
      </c>
      <c r="F287" s="103">
        <v>0</v>
      </c>
      <c r="G287" s="103">
        <v>0</v>
      </c>
    </row>
    <row r="288" spans="1:7" ht="36" x14ac:dyDescent="0.2">
      <c r="A288" s="96"/>
      <c r="B288" s="115"/>
      <c r="C288" s="95"/>
      <c r="D288" s="95"/>
      <c r="E288" s="132"/>
      <c r="F288" s="110" t="s">
        <v>1925</v>
      </c>
      <c r="G288" s="104">
        <v>0</v>
      </c>
    </row>
    <row r="289" spans="1:7" ht="22.5" x14ac:dyDescent="0.2">
      <c r="A289" s="100" t="s">
        <v>1</v>
      </c>
      <c r="B289" s="113" t="s">
        <v>366</v>
      </c>
      <c r="C289" s="101" t="s">
        <v>3</v>
      </c>
      <c r="D289" s="101" t="s">
        <v>542</v>
      </c>
      <c r="E289" s="130" t="s">
        <v>543</v>
      </c>
      <c r="F289" s="101" t="s">
        <v>544</v>
      </c>
      <c r="G289" s="101" t="s">
        <v>545</v>
      </c>
    </row>
    <row r="290" spans="1:7" x14ac:dyDescent="0.2">
      <c r="A290" s="102" t="s">
        <v>1118</v>
      </c>
      <c r="B290" s="114" t="s">
        <v>1119</v>
      </c>
      <c r="C290" s="102" t="s">
        <v>13</v>
      </c>
      <c r="D290" s="102" t="s">
        <v>14</v>
      </c>
      <c r="E290" s="131">
        <v>1</v>
      </c>
      <c r="F290" s="103">
        <v>18</v>
      </c>
      <c r="G290" s="103">
        <v>18</v>
      </c>
    </row>
    <row r="291" spans="1:7" ht="18" x14ac:dyDescent="0.2">
      <c r="A291" s="96"/>
      <c r="B291" s="115"/>
      <c r="C291" s="95"/>
      <c r="D291" s="95"/>
      <c r="E291" s="132"/>
      <c r="F291" s="110" t="s">
        <v>1798</v>
      </c>
      <c r="G291" s="104">
        <v>18</v>
      </c>
    </row>
    <row r="292" spans="1:7" ht="22.5" x14ac:dyDescent="0.2">
      <c r="A292" s="100" t="s">
        <v>1</v>
      </c>
      <c r="B292" s="113" t="s">
        <v>1681</v>
      </c>
      <c r="C292" s="101" t="s">
        <v>3</v>
      </c>
      <c r="D292" s="101" t="s">
        <v>542</v>
      </c>
      <c r="E292" s="130" t="s">
        <v>543</v>
      </c>
      <c r="F292" s="101" t="s">
        <v>544</v>
      </c>
      <c r="G292" s="101" t="s">
        <v>545</v>
      </c>
    </row>
    <row r="293" spans="1:7" ht="22.5" x14ac:dyDescent="0.2">
      <c r="A293" s="102" t="s">
        <v>1133</v>
      </c>
      <c r="B293" s="114" t="s">
        <v>1134</v>
      </c>
      <c r="C293" s="102" t="s">
        <v>13</v>
      </c>
      <c r="D293" s="102" t="s">
        <v>14</v>
      </c>
      <c r="E293" s="131">
        <v>1</v>
      </c>
      <c r="F293" s="103">
        <v>0.21</v>
      </c>
      <c r="G293" s="103">
        <v>0.21</v>
      </c>
    </row>
    <row r="294" spans="1:7" ht="18" x14ac:dyDescent="0.2">
      <c r="A294" s="96"/>
      <c r="B294" s="115"/>
      <c r="C294" s="95"/>
      <c r="D294" s="95"/>
      <c r="E294" s="132"/>
      <c r="F294" s="110" t="s">
        <v>1799</v>
      </c>
      <c r="G294" s="104">
        <v>0.21</v>
      </c>
    </row>
    <row r="295" spans="1:7" x14ac:dyDescent="0.2">
      <c r="A295" s="96"/>
      <c r="B295" s="115"/>
      <c r="C295" s="95"/>
      <c r="D295" s="95"/>
      <c r="E295" s="132"/>
      <c r="F295" s="111" t="s">
        <v>546</v>
      </c>
      <c r="G295" s="105">
        <v>18.21</v>
      </c>
    </row>
    <row r="296" spans="1:7" ht="33.75" x14ac:dyDescent="0.2">
      <c r="A296" s="98" t="s">
        <v>1807</v>
      </c>
      <c r="B296" s="112" t="s">
        <v>1135</v>
      </c>
      <c r="C296" s="99"/>
      <c r="D296" s="99"/>
      <c r="E296" s="129"/>
      <c r="F296" s="99"/>
      <c r="G296" s="99"/>
    </row>
    <row r="297" spans="1:7" ht="22.5" x14ac:dyDescent="0.2">
      <c r="A297" s="100" t="s">
        <v>1</v>
      </c>
      <c r="B297" s="113" t="s">
        <v>1685</v>
      </c>
      <c r="C297" s="101" t="s">
        <v>3</v>
      </c>
      <c r="D297" s="101" t="s">
        <v>542</v>
      </c>
      <c r="E297" s="130" t="s">
        <v>543</v>
      </c>
      <c r="F297" s="101" t="s">
        <v>544</v>
      </c>
      <c r="G297" s="101" t="s">
        <v>545</v>
      </c>
    </row>
    <row r="298" spans="1:7" ht="67.5" x14ac:dyDescent="0.2">
      <c r="A298" s="102" t="s">
        <v>1136</v>
      </c>
      <c r="B298" s="114" t="s">
        <v>1137</v>
      </c>
      <c r="C298" s="102" t="s">
        <v>13</v>
      </c>
      <c r="D298" s="102" t="s">
        <v>73</v>
      </c>
      <c r="E298" s="131">
        <v>5.3300000000000001E-5</v>
      </c>
      <c r="F298" s="103">
        <v>11399.9</v>
      </c>
      <c r="G298" s="103">
        <v>0.6</v>
      </c>
    </row>
    <row r="299" spans="1:7" ht="27" x14ac:dyDescent="0.2">
      <c r="A299" s="96"/>
      <c r="B299" s="115"/>
      <c r="C299" s="95"/>
      <c r="D299" s="95"/>
      <c r="E299" s="132"/>
      <c r="F299" s="110" t="s">
        <v>1802</v>
      </c>
      <c r="G299" s="104">
        <v>0.6</v>
      </c>
    </row>
    <row r="300" spans="1:7" x14ac:dyDescent="0.2">
      <c r="A300" s="96"/>
      <c r="B300" s="115"/>
      <c r="C300" s="95"/>
      <c r="D300" s="95"/>
      <c r="E300" s="132"/>
      <c r="F300" s="111" t="s">
        <v>546</v>
      </c>
      <c r="G300" s="105">
        <v>0.6</v>
      </c>
    </row>
    <row r="301" spans="1:7" ht="33.75" x14ac:dyDescent="0.2">
      <c r="A301" s="98" t="s">
        <v>1807</v>
      </c>
      <c r="B301" s="112" t="s">
        <v>1138</v>
      </c>
      <c r="C301" s="99"/>
      <c r="D301" s="99"/>
      <c r="E301" s="129"/>
      <c r="F301" s="99"/>
      <c r="G301" s="99"/>
    </row>
    <row r="302" spans="1:7" ht="22.5" x14ac:dyDescent="0.2">
      <c r="A302" s="100" t="s">
        <v>1</v>
      </c>
      <c r="B302" s="113" t="s">
        <v>1685</v>
      </c>
      <c r="C302" s="101" t="s">
        <v>3</v>
      </c>
      <c r="D302" s="101" t="s">
        <v>542</v>
      </c>
      <c r="E302" s="130" t="s">
        <v>543</v>
      </c>
      <c r="F302" s="101" t="s">
        <v>544</v>
      </c>
      <c r="G302" s="101" t="s">
        <v>545</v>
      </c>
    </row>
    <row r="303" spans="1:7" ht="22.5" x14ac:dyDescent="0.2">
      <c r="A303" s="102" t="s">
        <v>1139</v>
      </c>
      <c r="B303" s="114" t="s">
        <v>1140</v>
      </c>
      <c r="C303" s="102" t="s">
        <v>13</v>
      </c>
      <c r="D303" s="102" t="s">
        <v>73</v>
      </c>
      <c r="E303" s="131">
        <v>7.4000000000000003E-6</v>
      </c>
      <c r="F303" s="103">
        <v>14437.51</v>
      </c>
      <c r="G303" s="103">
        <v>0.1</v>
      </c>
    </row>
    <row r="304" spans="1:7" ht="27" x14ac:dyDescent="0.2">
      <c r="A304" s="96"/>
      <c r="B304" s="115"/>
      <c r="C304" s="95"/>
      <c r="D304" s="95"/>
      <c r="E304" s="132"/>
      <c r="F304" s="110" t="s">
        <v>1802</v>
      </c>
      <c r="G304" s="104">
        <v>0.1</v>
      </c>
    </row>
    <row r="305" spans="1:7" x14ac:dyDescent="0.2">
      <c r="A305" s="96"/>
      <c r="B305" s="115"/>
      <c r="C305" s="95"/>
      <c r="D305" s="95"/>
      <c r="E305" s="132"/>
      <c r="F305" s="111" t="s">
        <v>546</v>
      </c>
      <c r="G305" s="105">
        <v>0.1</v>
      </c>
    </row>
    <row r="306" spans="1:7" ht="33.75" x14ac:dyDescent="0.2">
      <c r="A306" s="98" t="s">
        <v>1807</v>
      </c>
      <c r="B306" s="112" t="s">
        <v>1141</v>
      </c>
      <c r="C306" s="99"/>
      <c r="D306" s="99"/>
      <c r="E306" s="129"/>
      <c r="F306" s="99"/>
      <c r="G306" s="99"/>
    </row>
    <row r="307" spans="1:7" ht="22.5" x14ac:dyDescent="0.2">
      <c r="A307" s="100" t="s">
        <v>1</v>
      </c>
      <c r="B307" s="113" t="s">
        <v>1681</v>
      </c>
      <c r="C307" s="101" t="s">
        <v>3</v>
      </c>
      <c r="D307" s="101" t="s">
        <v>542</v>
      </c>
      <c r="E307" s="130" t="s">
        <v>543</v>
      </c>
      <c r="F307" s="101" t="s">
        <v>544</v>
      </c>
      <c r="G307" s="101" t="s">
        <v>545</v>
      </c>
    </row>
    <row r="308" spans="1:7" ht="33.75" x14ac:dyDescent="0.2">
      <c r="A308" s="102" t="s">
        <v>1142</v>
      </c>
      <c r="B308" s="114" t="s">
        <v>1143</v>
      </c>
      <c r="C308" s="102" t="s">
        <v>13</v>
      </c>
      <c r="D308" s="102" t="s">
        <v>14</v>
      </c>
      <c r="E308" s="131">
        <v>1</v>
      </c>
      <c r="F308" s="103">
        <v>0.6</v>
      </c>
      <c r="G308" s="103">
        <v>0.6</v>
      </c>
    </row>
    <row r="309" spans="1:7" ht="22.5" x14ac:dyDescent="0.2">
      <c r="A309" s="102" t="s">
        <v>1144</v>
      </c>
      <c r="B309" s="114" t="s">
        <v>1145</v>
      </c>
      <c r="C309" s="102" t="s">
        <v>13</v>
      </c>
      <c r="D309" s="102" t="s">
        <v>14</v>
      </c>
      <c r="E309" s="131">
        <v>1</v>
      </c>
      <c r="F309" s="103">
        <v>0.1</v>
      </c>
      <c r="G309" s="103">
        <v>0.1</v>
      </c>
    </row>
    <row r="310" spans="1:7" ht="18" x14ac:dyDescent="0.2">
      <c r="A310" s="96"/>
      <c r="B310" s="115"/>
      <c r="C310" s="95"/>
      <c r="D310" s="95"/>
      <c r="E310" s="132"/>
      <c r="F310" s="110" t="s">
        <v>1799</v>
      </c>
      <c r="G310" s="104">
        <v>0.7</v>
      </c>
    </row>
    <row r="311" spans="1:7" x14ac:dyDescent="0.2">
      <c r="A311" s="96"/>
      <c r="B311" s="115"/>
      <c r="C311" s="95"/>
      <c r="D311" s="95"/>
      <c r="E311" s="132"/>
      <c r="F311" s="111" t="s">
        <v>546</v>
      </c>
      <c r="G311" s="105">
        <v>0.7</v>
      </c>
    </row>
    <row r="312" spans="1:7" ht="33.75" x14ac:dyDescent="0.2">
      <c r="A312" s="98" t="s">
        <v>1807</v>
      </c>
      <c r="B312" s="112" t="s">
        <v>1146</v>
      </c>
      <c r="C312" s="99"/>
      <c r="D312" s="99"/>
      <c r="E312" s="129"/>
      <c r="F312" s="99"/>
      <c r="G312" s="99"/>
    </row>
    <row r="313" spans="1:7" ht="22.5" x14ac:dyDescent="0.2">
      <c r="A313" s="100" t="s">
        <v>1</v>
      </c>
      <c r="B313" s="113" t="s">
        <v>1685</v>
      </c>
      <c r="C313" s="101" t="s">
        <v>3</v>
      </c>
      <c r="D313" s="101" t="s">
        <v>542</v>
      </c>
      <c r="E313" s="130" t="s">
        <v>543</v>
      </c>
      <c r="F313" s="101" t="s">
        <v>544</v>
      </c>
      <c r="G313" s="101" t="s">
        <v>545</v>
      </c>
    </row>
    <row r="314" spans="1:7" ht="22.5" x14ac:dyDescent="0.2">
      <c r="A314" s="102" t="s">
        <v>1139</v>
      </c>
      <c r="B314" s="114" t="s">
        <v>1140</v>
      </c>
      <c r="C314" s="102" t="s">
        <v>13</v>
      </c>
      <c r="D314" s="102" t="s">
        <v>73</v>
      </c>
      <c r="E314" s="131">
        <v>6.6699999999999995E-5</v>
      </c>
      <c r="F314" s="103">
        <v>14437.51</v>
      </c>
      <c r="G314" s="103">
        <v>0.96</v>
      </c>
    </row>
    <row r="315" spans="1:7" ht="27" x14ac:dyDescent="0.2">
      <c r="A315" s="96"/>
      <c r="B315" s="115"/>
      <c r="C315" s="95"/>
      <c r="D315" s="95"/>
      <c r="E315" s="132"/>
      <c r="F315" s="110" t="s">
        <v>1802</v>
      </c>
      <c r="G315" s="104">
        <v>0.96</v>
      </c>
    </row>
    <row r="316" spans="1:7" x14ac:dyDescent="0.2">
      <c r="A316" s="96"/>
      <c r="B316" s="115"/>
      <c r="C316" s="95"/>
      <c r="D316" s="95"/>
      <c r="E316" s="132"/>
      <c r="F316" s="111" t="s">
        <v>546</v>
      </c>
      <c r="G316" s="105">
        <v>0.96</v>
      </c>
    </row>
    <row r="317" spans="1:7" ht="33.75" x14ac:dyDescent="0.2">
      <c r="A317" s="98" t="s">
        <v>1807</v>
      </c>
      <c r="B317" s="112" t="s">
        <v>1147</v>
      </c>
      <c r="C317" s="99"/>
      <c r="D317" s="99"/>
      <c r="E317" s="129"/>
      <c r="F317" s="99"/>
      <c r="G317" s="99"/>
    </row>
    <row r="318" spans="1:7" ht="22.5" x14ac:dyDescent="0.2">
      <c r="A318" s="100" t="s">
        <v>1</v>
      </c>
      <c r="B318" s="113" t="s">
        <v>367</v>
      </c>
      <c r="C318" s="101" t="s">
        <v>3</v>
      </c>
      <c r="D318" s="101" t="s">
        <v>542</v>
      </c>
      <c r="E318" s="130" t="s">
        <v>543</v>
      </c>
      <c r="F318" s="101" t="s">
        <v>544</v>
      </c>
      <c r="G318" s="101" t="s">
        <v>545</v>
      </c>
    </row>
    <row r="319" spans="1:7" x14ac:dyDescent="0.2">
      <c r="A319" s="102" t="s">
        <v>1148</v>
      </c>
      <c r="B319" s="114" t="s">
        <v>1149</v>
      </c>
      <c r="C319" s="102" t="s">
        <v>13</v>
      </c>
      <c r="D319" s="102" t="s">
        <v>628</v>
      </c>
      <c r="E319" s="131">
        <v>0.78</v>
      </c>
      <c r="F319" s="103">
        <v>4.78</v>
      </c>
      <c r="G319" s="103">
        <v>3.72</v>
      </c>
    </row>
    <row r="320" spans="1:7" ht="18" x14ac:dyDescent="0.2">
      <c r="A320" s="96"/>
      <c r="B320" s="115"/>
      <c r="C320" s="95"/>
      <c r="D320" s="95"/>
      <c r="E320" s="132"/>
      <c r="F320" s="110" t="s">
        <v>1800</v>
      </c>
      <c r="G320" s="104">
        <v>3.72</v>
      </c>
    </row>
    <row r="321" spans="1:7" x14ac:dyDescent="0.2">
      <c r="A321" s="96"/>
      <c r="B321" s="115"/>
      <c r="C321" s="95"/>
      <c r="D321" s="95"/>
      <c r="E321" s="132"/>
      <c r="F321" s="111" t="s">
        <v>546</v>
      </c>
      <c r="G321" s="105">
        <v>3.72</v>
      </c>
    </row>
    <row r="322" spans="1:7" ht="33.75" x14ac:dyDescent="0.2">
      <c r="A322" s="98" t="s">
        <v>1807</v>
      </c>
      <c r="B322" s="112" t="s">
        <v>1150</v>
      </c>
      <c r="C322" s="99"/>
      <c r="D322" s="99"/>
      <c r="E322" s="129"/>
      <c r="F322" s="99"/>
      <c r="G322" s="99"/>
    </row>
    <row r="323" spans="1:7" ht="22.5" x14ac:dyDescent="0.2">
      <c r="A323" s="100" t="s">
        <v>1</v>
      </c>
      <c r="B323" s="113" t="s">
        <v>1681</v>
      </c>
      <c r="C323" s="101" t="s">
        <v>3</v>
      </c>
      <c r="D323" s="101" t="s">
        <v>542</v>
      </c>
      <c r="E323" s="130" t="s">
        <v>543</v>
      </c>
      <c r="F323" s="101" t="s">
        <v>544</v>
      </c>
      <c r="G323" s="101" t="s">
        <v>545</v>
      </c>
    </row>
    <row r="324" spans="1:7" ht="33.75" x14ac:dyDescent="0.2">
      <c r="A324" s="102" t="s">
        <v>1142</v>
      </c>
      <c r="B324" s="114" t="s">
        <v>1143</v>
      </c>
      <c r="C324" s="102" t="s">
        <v>13</v>
      </c>
      <c r="D324" s="102" t="s">
        <v>14</v>
      </c>
      <c r="E324" s="131">
        <v>1</v>
      </c>
      <c r="F324" s="103">
        <v>0.6</v>
      </c>
      <c r="G324" s="103">
        <v>0.6</v>
      </c>
    </row>
    <row r="325" spans="1:7" ht="22.5" x14ac:dyDescent="0.2">
      <c r="A325" s="102" t="s">
        <v>1144</v>
      </c>
      <c r="B325" s="114" t="s">
        <v>1145</v>
      </c>
      <c r="C325" s="102" t="s">
        <v>13</v>
      </c>
      <c r="D325" s="102" t="s">
        <v>14</v>
      </c>
      <c r="E325" s="131">
        <v>1</v>
      </c>
      <c r="F325" s="103">
        <v>0.1</v>
      </c>
      <c r="G325" s="103">
        <v>0.1</v>
      </c>
    </row>
    <row r="326" spans="1:7" ht="33.75" x14ac:dyDescent="0.2">
      <c r="A326" s="102" t="s">
        <v>1151</v>
      </c>
      <c r="B326" s="114" t="s">
        <v>1152</v>
      </c>
      <c r="C326" s="102" t="s">
        <v>13</v>
      </c>
      <c r="D326" s="102" t="s">
        <v>14</v>
      </c>
      <c r="E326" s="131">
        <v>1</v>
      </c>
      <c r="F326" s="103">
        <v>0.96</v>
      </c>
      <c r="G326" s="103">
        <v>0.96</v>
      </c>
    </row>
    <row r="327" spans="1:7" ht="33.75" x14ac:dyDescent="0.2">
      <c r="A327" s="102" t="s">
        <v>1153</v>
      </c>
      <c r="B327" s="114" t="s">
        <v>1154</v>
      </c>
      <c r="C327" s="102" t="s">
        <v>13</v>
      </c>
      <c r="D327" s="102" t="s">
        <v>14</v>
      </c>
      <c r="E327" s="131">
        <v>1</v>
      </c>
      <c r="F327" s="103">
        <v>3.72</v>
      </c>
      <c r="G327" s="103">
        <v>3.72</v>
      </c>
    </row>
    <row r="328" spans="1:7" ht="18" x14ac:dyDescent="0.2">
      <c r="A328" s="96"/>
      <c r="B328" s="115"/>
      <c r="C328" s="95"/>
      <c r="D328" s="95"/>
      <c r="E328" s="132"/>
      <c r="F328" s="110" t="s">
        <v>1799</v>
      </c>
      <c r="G328" s="104">
        <v>5.38</v>
      </c>
    </row>
    <row r="329" spans="1:7" x14ac:dyDescent="0.2">
      <c r="A329" s="96"/>
      <c r="B329" s="115"/>
      <c r="C329" s="95"/>
      <c r="D329" s="95"/>
      <c r="E329" s="132"/>
      <c r="F329" s="111" t="s">
        <v>546</v>
      </c>
      <c r="G329" s="105">
        <v>5.38</v>
      </c>
    </row>
    <row r="330" spans="1:7" ht="22.5" x14ac:dyDescent="0.2">
      <c r="A330" s="98" t="s">
        <v>1807</v>
      </c>
      <c r="B330" s="112" t="s">
        <v>1811</v>
      </c>
      <c r="C330" s="99"/>
      <c r="D330" s="99"/>
      <c r="E330" s="129"/>
      <c r="F330" s="99"/>
      <c r="G330" s="99"/>
    </row>
    <row r="331" spans="1:7" ht="22.5" x14ac:dyDescent="0.2">
      <c r="A331" s="100" t="s">
        <v>1</v>
      </c>
      <c r="B331" s="113" t="s">
        <v>367</v>
      </c>
      <c r="C331" s="101" t="s">
        <v>3</v>
      </c>
      <c r="D331" s="101" t="s">
        <v>542</v>
      </c>
      <c r="E331" s="130" t="s">
        <v>543</v>
      </c>
      <c r="F331" s="101" t="s">
        <v>544</v>
      </c>
      <c r="G331" s="101" t="s">
        <v>545</v>
      </c>
    </row>
    <row r="332" spans="1:7" x14ac:dyDescent="0.2">
      <c r="A332" s="102" t="s">
        <v>1155</v>
      </c>
      <c r="B332" s="114" t="s">
        <v>1836</v>
      </c>
      <c r="C332" s="102" t="s">
        <v>158</v>
      </c>
      <c r="D332" s="102" t="s">
        <v>73</v>
      </c>
      <c r="E332" s="131">
        <v>0</v>
      </c>
      <c r="F332" s="103">
        <v>11.9</v>
      </c>
      <c r="G332" s="103">
        <v>0</v>
      </c>
    </row>
    <row r="333" spans="1:7" x14ac:dyDescent="0.2">
      <c r="A333" s="102" t="s">
        <v>1156</v>
      </c>
      <c r="B333" s="114" t="s">
        <v>1837</v>
      </c>
      <c r="C333" s="102" t="s">
        <v>158</v>
      </c>
      <c r="D333" s="102" t="s">
        <v>73</v>
      </c>
      <c r="E333" s="131">
        <v>0</v>
      </c>
      <c r="F333" s="103">
        <v>18.100000000000001</v>
      </c>
      <c r="G333" s="103">
        <v>0</v>
      </c>
    </row>
    <row r="334" spans="1:7" ht="22.5" x14ac:dyDescent="0.2">
      <c r="A334" s="102" t="s">
        <v>1157</v>
      </c>
      <c r="B334" s="114" t="s">
        <v>568</v>
      </c>
      <c r="C334" s="102" t="s">
        <v>158</v>
      </c>
      <c r="D334" s="102" t="s">
        <v>569</v>
      </c>
      <c r="E334" s="131">
        <v>0</v>
      </c>
      <c r="F334" s="103">
        <v>51.32</v>
      </c>
      <c r="G334" s="103">
        <v>0</v>
      </c>
    </row>
    <row r="335" spans="1:7" ht="22.5" x14ac:dyDescent="0.2">
      <c r="A335" s="102" t="s">
        <v>1158</v>
      </c>
      <c r="B335" s="114" t="s">
        <v>1838</v>
      </c>
      <c r="C335" s="102" t="s">
        <v>158</v>
      </c>
      <c r="D335" s="102" t="s">
        <v>73</v>
      </c>
      <c r="E335" s="131">
        <v>0</v>
      </c>
      <c r="F335" s="103">
        <v>13.89</v>
      </c>
      <c r="G335" s="103">
        <v>0</v>
      </c>
    </row>
    <row r="336" spans="1:7" ht="22.5" x14ac:dyDescent="0.2">
      <c r="A336" s="102" t="s">
        <v>1159</v>
      </c>
      <c r="B336" s="114" t="s">
        <v>571</v>
      </c>
      <c r="C336" s="102" t="s">
        <v>158</v>
      </c>
      <c r="D336" s="102" t="s">
        <v>73</v>
      </c>
      <c r="E336" s="131">
        <v>0</v>
      </c>
      <c r="F336" s="103">
        <v>10.69</v>
      </c>
      <c r="G336" s="103">
        <v>0</v>
      </c>
    </row>
    <row r="337" spans="1:7" x14ac:dyDescent="0.2">
      <c r="A337" s="102" t="s">
        <v>1160</v>
      </c>
      <c r="B337" s="114" t="s">
        <v>1839</v>
      </c>
      <c r="C337" s="102" t="s">
        <v>158</v>
      </c>
      <c r="D337" s="102" t="s">
        <v>73</v>
      </c>
      <c r="E337" s="131">
        <v>0</v>
      </c>
      <c r="F337" s="103">
        <v>140.25</v>
      </c>
      <c r="G337" s="103">
        <v>0</v>
      </c>
    </row>
    <row r="338" spans="1:7" x14ac:dyDescent="0.2">
      <c r="A338" s="102" t="s">
        <v>1161</v>
      </c>
      <c r="B338" s="114" t="s">
        <v>1840</v>
      </c>
      <c r="C338" s="102" t="s">
        <v>158</v>
      </c>
      <c r="D338" s="102" t="s">
        <v>73</v>
      </c>
      <c r="E338" s="131">
        <v>0</v>
      </c>
      <c r="F338" s="103">
        <v>147.9</v>
      </c>
      <c r="G338" s="103">
        <v>0</v>
      </c>
    </row>
    <row r="339" spans="1:7" x14ac:dyDescent="0.2">
      <c r="A339" s="102" t="s">
        <v>1162</v>
      </c>
      <c r="B339" s="114" t="s">
        <v>1841</v>
      </c>
      <c r="C339" s="102" t="s">
        <v>158</v>
      </c>
      <c r="D339" s="102" t="s">
        <v>569</v>
      </c>
      <c r="E339" s="131">
        <v>0</v>
      </c>
      <c r="F339" s="103">
        <v>9.6199999999999992</v>
      </c>
      <c r="G339" s="103">
        <v>0</v>
      </c>
    </row>
    <row r="340" spans="1:7" x14ac:dyDescent="0.2">
      <c r="A340" s="102" t="s">
        <v>1163</v>
      </c>
      <c r="B340" s="114" t="s">
        <v>1842</v>
      </c>
      <c r="C340" s="102" t="s">
        <v>158</v>
      </c>
      <c r="D340" s="102" t="s">
        <v>1921</v>
      </c>
      <c r="E340" s="131">
        <v>0</v>
      </c>
      <c r="F340" s="103">
        <v>5.0999999999999996</v>
      </c>
      <c r="G340" s="103">
        <v>0</v>
      </c>
    </row>
    <row r="341" spans="1:7" x14ac:dyDescent="0.2">
      <c r="A341" s="102" t="s">
        <v>1164</v>
      </c>
      <c r="B341" s="114" t="s">
        <v>1843</v>
      </c>
      <c r="C341" s="102" t="s">
        <v>158</v>
      </c>
      <c r="D341" s="102" t="s">
        <v>73</v>
      </c>
      <c r="E341" s="131">
        <v>0</v>
      </c>
      <c r="F341" s="103">
        <v>4.16</v>
      </c>
      <c r="G341" s="103">
        <v>0</v>
      </c>
    </row>
    <row r="342" spans="1:7" x14ac:dyDescent="0.2">
      <c r="A342" s="102" t="s">
        <v>1165</v>
      </c>
      <c r="B342" s="114" t="s">
        <v>1844</v>
      </c>
      <c r="C342" s="102" t="s">
        <v>158</v>
      </c>
      <c r="D342" s="102" t="s">
        <v>73</v>
      </c>
      <c r="E342" s="131">
        <v>0</v>
      </c>
      <c r="F342" s="103">
        <v>30.51</v>
      </c>
      <c r="G342" s="103">
        <v>0</v>
      </c>
    </row>
    <row r="343" spans="1:7" x14ac:dyDescent="0.2">
      <c r="A343" s="102" t="s">
        <v>1166</v>
      </c>
      <c r="B343" s="114" t="s">
        <v>1845</v>
      </c>
      <c r="C343" s="102" t="s">
        <v>158</v>
      </c>
      <c r="D343" s="102" t="s">
        <v>73</v>
      </c>
      <c r="E343" s="131">
        <v>0</v>
      </c>
      <c r="F343" s="103">
        <v>31.36</v>
      </c>
      <c r="G343" s="103">
        <v>0</v>
      </c>
    </row>
    <row r="344" spans="1:7" x14ac:dyDescent="0.2">
      <c r="A344" s="102" t="s">
        <v>1167</v>
      </c>
      <c r="B344" s="114" t="s">
        <v>1846</v>
      </c>
      <c r="C344" s="102" t="s">
        <v>158</v>
      </c>
      <c r="D344" s="102" t="s">
        <v>73</v>
      </c>
      <c r="E344" s="131">
        <v>0</v>
      </c>
      <c r="F344" s="103">
        <v>3.82</v>
      </c>
      <c r="G344" s="103">
        <v>0</v>
      </c>
    </row>
    <row r="345" spans="1:7" ht="18" x14ac:dyDescent="0.2">
      <c r="A345" s="96"/>
      <c r="B345" s="115"/>
      <c r="C345" s="95"/>
      <c r="D345" s="95"/>
      <c r="E345" s="132"/>
      <c r="F345" s="110" t="s">
        <v>1800</v>
      </c>
      <c r="G345" s="104">
        <v>0</v>
      </c>
    </row>
    <row r="346" spans="1:7" ht="22.5" x14ac:dyDescent="0.2">
      <c r="A346" s="100" t="s">
        <v>1</v>
      </c>
      <c r="B346" s="113" t="s">
        <v>1681</v>
      </c>
      <c r="C346" s="101" t="s">
        <v>3</v>
      </c>
      <c r="D346" s="101" t="s">
        <v>542</v>
      </c>
      <c r="E346" s="130" t="s">
        <v>543</v>
      </c>
      <c r="F346" s="101" t="s">
        <v>544</v>
      </c>
      <c r="G346" s="101" t="s">
        <v>545</v>
      </c>
    </row>
    <row r="347" spans="1:7" x14ac:dyDescent="0.2">
      <c r="A347" s="102" t="s">
        <v>1168</v>
      </c>
      <c r="B347" s="114" t="s">
        <v>1847</v>
      </c>
      <c r="C347" s="102" t="s">
        <v>158</v>
      </c>
      <c r="D347" s="102" t="s">
        <v>761</v>
      </c>
      <c r="E347" s="131">
        <v>0</v>
      </c>
      <c r="F347" s="103">
        <v>0</v>
      </c>
      <c r="G347" s="103">
        <v>0</v>
      </c>
    </row>
    <row r="348" spans="1:7" ht="22.5" x14ac:dyDescent="0.2">
      <c r="A348" s="102" t="s">
        <v>1169</v>
      </c>
      <c r="B348" s="114" t="s">
        <v>1848</v>
      </c>
      <c r="C348" s="102" t="s">
        <v>158</v>
      </c>
      <c r="D348" s="102" t="s">
        <v>73</v>
      </c>
      <c r="E348" s="131">
        <v>0</v>
      </c>
      <c r="F348" s="103">
        <v>0</v>
      </c>
      <c r="G348" s="103">
        <v>0</v>
      </c>
    </row>
    <row r="349" spans="1:7" x14ac:dyDescent="0.2">
      <c r="A349" s="102" t="s">
        <v>1170</v>
      </c>
      <c r="B349" s="114" t="s">
        <v>1849</v>
      </c>
      <c r="C349" s="102" t="s">
        <v>158</v>
      </c>
      <c r="D349" s="102" t="s">
        <v>73</v>
      </c>
      <c r="E349" s="131">
        <v>0</v>
      </c>
      <c r="F349" s="103">
        <v>0</v>
      </c>
      <c r="G349" s="103">
        <v>0</v>
      </c>
    </row>
    <row r="350" spans="1:7" ht="18" x14ac:dyDescent="0.2">
      <c r="A350" s="96"/>
      <c r="B350" s="115"/>
      <c r="C350" s="95"/>
      <c r="D350" s="95"/>
      <c r="E350" s="132"/>
      <c r="F350" s="110" t="s">
        <v>1799</v>
      </c>
      <c r="G350" s="104">
        <v>0</v>
      </c>
    </row>
    <row r="351" spans="1:7" x14ac:dyDescent="0.2">
      <c r="A351" s="96"/>
      <c r="B351" s="115"/>
      <c r="C351" s="95"/>
      <c r="D351" s="95"/>
      <c r="E351" s="132"/>
      <c r="F351" s="111" t="s">
        <v>546</v>
      </c>
      <c r="G351" s="105">
        <v>0</v>
      </c>
    </row>
    <row r="352" spans="1:7" ht="22.5" x14ac:dyDescent="0.2">
      <c r="A352" s="98" t="s">
        <v>1807</v>
      </c>
      <c r="B352" s="112" t="s">
        <v>1812</v>
      </c>
      <c r="C352" s="99"/>
      <c r="D352" s="99"/>
      <c r="E352" s="129"/>
      <c r="F352" s="99"/>
      <c r="G352" s="99"/>
    </row>
    <row r="353" spans="1:7" ht="22.5" x14ac:dyDescent="0.2">
      <c r="A353" s="100" t="s">
        <v>1</v>
      </c>
      <c r="B353" s="113" t="s">
        <v>367</v>
      </c>
      <c r="C353" s="101" t="s">
        <v>3</v>
      </c>
      <c r="D353" s="101" t="s">
        <v>542</v>
      </c>
      <c r="E353" s="130" t="s">
        <v>543</v>
      </c>
      <c r="F353" s="101" t="s">
        <v>544</v>
      </c>
      <c r="G353" s="101" t="s">
        <v>545</v>
      </c>
    </row>
    <row r="354" spans="1:7" x14ac:dyDescent="0.2">
      <c r="A354" s="102" t="s">
        <v>1155</v>
      </c>
      <c r="B354" s="114" t="s">
        <v>1836</v>
      </c>
      <c r="C354" s="102" t="s">
        <v>158</v>
      </c>
      <c r="D354" s="102" t="s">
        <v>73</v>
      </c>
      <c r="E354" s="131">
        <v>0</v>
      </c>
      <c r="F354" s="103">
        <v>11.9</v>
      </c>
      <c r="G354" s="103">
        <v>0</v>
      </c>
    </row>
    <row r="355" spans="1:7" ht="22.5" x14ac:dyDescent="0.2">
      <c r="A355" s="102" t="s">
        <v>1157</v>
      </c>
      <c r="B355" s="114" t="s">
        <v>568</v>
      </c>
      <c r="C355" s="102" t="s">
        <v>158</v>
      </c>
      <c r="D355" s="102" t="s">
        <v>569</v>
      </c>
      <c r="E355" s="131">
        <v>0</v>
      </c>
      <c r="F355" s="103">
        <v>51.32</v>
      </c>
      <c r="G355" s="103">
        <v>0</v>
      </c>
    </row>
    <row r="356" spans="1:7" ht="22.5" x14ac:dyDescent="0.2">
      <c r="A356" s="102" t="s">
        <v>1158</v>
      </c>
      <c r="B356" s="114" t="s">
        <v>1838</v>
      </c>
      <c r="C356" s="102" t="s">
        <v>158</v>
      </c>
      <c r="D356" s="102" t="s">
        <v>73</v>
      </c>
      <c r="E356" s="131">
        <v>0</v>
      </c>
      <c r="F356" s="103">
        <v>13.89</v>
      </c>
      <c r="G356" s="103">
        <v>0</v>
      </c>
    </row>
    <row r="357" spans="1:7" ht="22.5" x14ac:dyDescent="0.2">
      <c r="A357" s="102" t="s">
        <v>1159</v>
      </c>
      <c r="B357" s="114" t="s">
        <v>571</v>
      </c>
      <c r="C357" s="102" t="s">
        <v>158</v>
      </c>
      <c r="D357" s="102" t="s">
        <v>73</v>
      </c>
      <c r="E357" s="131">
        <v>0</v>
      </c>
      <c r="F357" s="103">
        <v>10.69</v>
      </c>
      <c r="G357" s="103">
        <v>0</v>
      </c>
    </row>
    <row r="358" spans="1:7" ht="22.5" x14ac:dyDescent="0.2">
      <c r="A358" s="102" t="s">
        <v>1171</v>
      </c>
      <c r="B358" s="114" t="s">
        <v>573</v>
      </c>
      <c r="C358" s="102" t="s">
        <v>158</v>
      </c>
      <c r="D358" s="102" t="s">
        <v>73</v>
      </c>
      <c r="E358" s="131">
        <v>0</v>
      </c>
      <c r="F358" s="103">
        <v>162.35</v>
      </c>
      <c r="G358" s="103">
        <v>0</v>
      </c>
    </row>
    <row r="359" spans="1:7" x14ac:dyDescent="0.2">
      <c r="A359" s="102" t="s">
        <v>1160</v>
      </c>
      <c r="B359" s="114" t="s">
        <v>1839</v>
      </c>
      <c r="C359" s="102" t="s">
        <v>158</v>
      </c>
      <c r="D359" s="102" t="s">
        <v>73</v>
      </c>
      <c r="E359" s="131">
        <v>0</v>
      </c>
      <c r="F359" s="103">
        <v>140.25</v>
      </c>
      <c r="G359" s="103">
        <v>0</v>
      </c>
    </row>
    <row r="360" spans="1:7" x14ac:dyDescent="0.2">
      <c r="A360" s="102" t="s">
        <v>1161</v>
      </c>
      <c r="B360" s="114" t="s">
        <v>1840</v>
      </c>
      <c r="C360" s="102" t="s">
        <v>158</v>
      </c>
      <c r="D360" s="102" t="s">
        <v>73</v>
      </c>
      <c r="E360" s="131">
        <v>0</v>
      </c>
      <c r="F360" s="103">
        <v>147.9</v>
      </c>
      <c r="G360" s="103">
        <v>0</v>
      </c>
    </row>
    <row r="361" spans="1:7" x14ac:dyDescent="0.2">
      <c r="A361" s="102" t="s">
        <v>1162</v>
      </c>
      <c r="B361" s="114" t="s">
        <v>1841</v>
      </c>
      <c r="C361" s="102" t="s">
        <v>158</v>
      </c>
      <c r="D361" s="102" t="s">
        <v>569</v>
      </c>
      <c r="E361" s="131">
        <v>0</v>
      </c>
      <c r="F361" s="103">
        <v>9.6199999999999992</v>
      </c>
      <c r="G361" s="103">
        <v>0</v>
      </c>
    </row>
    <row r="362" spans="1:7" x14ac:dyDescent="0.2">
      <c r="A362" s="102" t="s">
        <v>1172</v>
      </c>
      <c r="B362" s="114" t="s">
        <v>1850</v>
      </c>
      <c r="C362" s="102" t="s">
        <v>158</v>
      </c>
      <c r="D362" s="102" t="s">
        <v>73</v>
      </c>
      <c r="E362" s="131">
        <v>0</v>
      </c>
      <c r="F362" s="103">
        <v>26.77</v>
      </c>
      <c r="G362" s="103">
        <v>0</v>
      </c>
    </row>
    <row r="363" spans="1:7" x14ac:dyDescent="0.2">
      <c r="A363" s="102" t="s">
        <v>1163</v>
      </c>
      <c r="B363" s="114" t="s">
        <v>1842</v>
      </c>
      <c r="C363" s="102" t="s">
        <v>158</v>
      </c>
      <c r="D363" s="102" t="s">
        <v>1921</v>
      </c>
      <c r="E363" s="131">
        <v>0</v>
      </c>
      <c r="F363" s="103">
        <v>5.0999999999999996</v>
      </c>
      <c r="G363" s="103">
        <v>0</v>
      </c>
    </row>
    <row r="364" spans="1:7" x14ac:dyDescent="0.2">
      <c r="A364" s="102" t="s">
        <v>1173</v>
      </c>
      <c r="B364" s="114" t="s">
        <v>1851</v>
      </c>
      <c r="C364" s="102" t="s">
        <v>158</v>
      </c>
      <c r="D364" s="102" t="s">
        <v>73</v>
      </c>
      <c r="E364" s="131">
        <v>0</v>
      </c>
      <c r="F364" s="103">
        <v>31.36</v>
      </c>
      <c r="G364" s="103">
        <v>0</v>
      </c>
    </row>
    <row r="365" spans="1:7" x14ac:dyDescent="0.2">
      <c r="A365" s="102" t="s">
        <v>1164</v>
      </c>
      <c r="B365" s="114" t="s">
        <v>1843</v>
      </c>
      <c r="C365" s="102" t="s">
        <v>158</v>
      </c>
      <c r="D365" s="102" t="s">
        <v>73</v>
      </c>
      <c r="E365" s="131">
        <v>0</v>
      </c>
      <c r="F365" s="103">
        <v>4.16</v>
      </c>
      <c r="G365" s="103">
        <v>0</v>
      </c>
    </row>
    <row r="366" spans="1:7" x14ac:dyDescent="0.2">
      <c r="A366" s="102" t="s">
        <v>1165</v>
      </c>
      <c r="B366" s="114" t="s">
        <v>1844</v>
      </c>
      <c r="C366" s="102" t="s">
        <v>158</v>
      </c>
      <c r="D366" s="102" t="s">
        <v>73</v>
      </c>
      <c r="E366" s="131">
        <v>0</v>
      </c>
      <c r="F366" s="103">
        <v>30.51</v>
      </c>
      <c r="G366" s="103">
        <v>0</v>
      </c>
    </row>
    <row r="367" spans="1:7" x14ac:dyDescent="0.2">
      <c r="A367" s="102" t="s">
        <v>1174</v>
      </c>
      <c r="B367" s="114" t="s">
        <v>1852</v>
      </c>
      <c r="C367" s="102" t="s">
        <v>158</v>
      </c>
      <c r="D367" s="102" t="s">
        <v>73</v>
      </c>
      <c r="E367" s="131">
        <v>0</v>
      </c>
      <c r="F367" s="103">
        <v>11.77</v>
      </c>
      <c r="G367" s="103">
        <v>0</v>
      </c>
    </row>
    <row r="368" spans="1:7" x14ac:dyDescent="0.2">
      <c r="A368" s="102" t="s">
        <v>1167</v>
      </c>
      <c r="B368" s="114" t="s">
        <v>1846</v>
      </c>
      <c r="C368" s="102" t="s">
        <v>158</v>
      </c>
      <c r="D368" s="102" t="s">
        <v>73</v>
      </c>
      <c r="E368" s="131">
        <v>0</v>
      </c>
      <c r="F368" s="103">
        <v>3.82</v>
      </c>
      <c r="G368" s="103">
        <v>0</v>
      </c>
    </row>
    <row r="369" spans="1:7" ht="18" x14ac:dyDescent="0.2">
      <c r="A369" s="96"/>
      <c r="B369" s="115"/>
      <c r="C369" s="95"/>
      <c r="D369" s="95"/>
      <c r="E369" s="132"/>
      <c r="F369" s="110" t="s">
        <v>1800</v>
      </c>
      <c r="G369" s="104">
        <v>0</v>
      </c>
    </row>
    <row r="370" spans="1:7" ht="22.5" x14ac:dyDescent="0.2">
      <c r="A370" s="100" t="s">
        <v>1</v>
      </c>
      <c r="B370" s="113" t="s">
        <v>1681</v>
      </c>
      <c r="C370" s="101" t="s">
        <v>3</v>
      </c>
      <c r="D370" s="101" t="s">
        <v>542</v>
      </c>
      <c r="E370" s="130" t="s">
        <v>543</v>
      </c>
      <c r="F370" s="101" t="s">
        <v>544</v>
      </c>
      <c r="G370" s="101" t="s">
        <v>545</v>
      </c>
    </row>
    <row r="371" spans="1:7" x14ac:dyDescent="0.2">
      <c r="A371" s="102" t="s">
        <v>1168</v>
      </c>
      <c r="B371" s="114" t="s">
        <v>1847</v>
      </c>
      <c r="C371" s="102" t="s">
        <v>158</v>
      </c>
      <c r="D371" s="102" t="s">
        <v>761</v>
      </c>
      <c r="E371" s="131">
        <v>0</v>
      </c>
      <c r="F371" s="103">
        <v>0</v>
      </c>
      <c r="G371" s="103">
        <v>0</v>
      </c>
    </row>
    <row r="372" spans="1:7" ht="22.5" x14ac:dyDescent="0.2">
      <c r="A372" s="102" t="s">
        <v>1169</v>
      </c>
      <c r="B372" s="114" t="s">
        <v>1848</v>
      </c>
      <c r="C372" s="102" t="s">
        <v>158</v>
      </c>
      <c r="D372" s="102" t="s">
        <v>73</v>
      </c>
      <c r="E372" s="131">
        <v>0</v>
      </c>
      <c r="F372" s="103">
        <v>0</v>
      </c>
      <c r="G372" s="103">
        <v>0</v>
      </c>
    </row>
    <row r="373" spans="1:7" x14ac:dyDescent="0.2">
      <c r="A373" s="102" t="s">
        <v>1170</v>
      </c>
      <c r="B373" s="114" t="s">
        <v>1849</v>
      </c>
      <c r="C373" s="102" t="s">
        <v>158</v>
      </c>
      <c r="D373" s="102" t="s">
        <v>73</v>
      </c>
      <c r="E373" s="131">
        <v>0</v>
      </c>
      <c r="F373" s="103">
        <v>0</v>
      </c>
      <c r="G373" s="103">
        <v>0</v>
      </c>
    </row>
    <row r="374" spans="1:7" ht="18" x14ac:dyDescent="0.2">
      <c r="A374" s="96"/>
      <c r="B374" s="115"/>
      <c r="C374" s="95"/>
      <c r="D374" s="95"/>
      <c r="E374" s="132"/>
      <c r="F374" s="110" t="s">
        <v>1799</v>
      </c>
      <c r="G374" s="104">
        <v>0</v>
      </c>
    </row>
    <row r="375" spans="1:7" x14ac:dyDescent="0.2">
      <c r="A375" s="96"/>
      <c r="B375" s="115"/>
      <c r="C375" s="95"/>
      <c r="D375" s="95"/>
      <c r="E375" s="132"/>
      <c r="F375" s="111" t="s">
        <v>546</v>
      </c>
      <c r="G375" s="105">
        <v>0</v>
      </c>
    </row>
    <row r="376" spans="1:7" ht="45" x14ac:dyDescent="0.2">
      <c r="A376" s="98" t="s">
        <v>1807</v>
      </c>
      <c r="B376" s="112" t="s">
        <v>1813</v>
      </c>
      <c r="C376" s="99"/>
      <c r="D376" s="99"/>
      <c r="E376" s="129"/>
      <c r="F376" s="99"/>
      <c r="G376" s="99"/>
    </row>
    <row r="377" spans="1:7" ht="22.5" x14ac:dyDescent="0.2">
      <c r="A377" s="100" t="s">
        <v>1</v>
      </c>
      <c r="B377" s="113" t="s">
        <v>367</v>
      </c>
      <c r="C377" s="101" t="s">
        <v>3</v>
      </c>
      <c r="D377" s="101" t="s">
        <v>542</v>
      </c>
      <c r="E377" s="130" t="s">
        <v>543</v>
      </c>
      <c r="F377" s="101" t="s">
        <v>544</v>
      </c>
      <c r="G377" s="101" t="s">
        <v>545</v>
      </c>
    </row>
    <row r="378" spans="1:7" x14ac:dyDescent="0.2">
      <c r="A378" s="102" t="s">
        <v>1175</v>
      </c>
      <c r="B378" s="114" t="s">
        <v>1853</v>
      </c>
      <c r="C378" s="102" t="s">
        <v>158</v>
      </c>
      <c r="D378" s="102" t="s">
        <v>595</v>
      </c>
      <c r="E378" s="131">
        <v>1</v>
      </c>
      <c r="F378" s="103">
        <v>9.52</v>
      </c>
      <c r="G378" s="103">
        <v>9.52</v>
      </c>
    </row>
    <row r="379" spans="1:7" ht="22.5" x14ac:dyDescent="0.2">
      <c r="A379" s="102" t="s">
        <v>1176</v>
      </c>
      <c r="B379" s="114" t="s">
        <v>1282</v>
      </c>
      <c r="C379" s="102" t="s">
        <v>158</v>
      </c>
      <c r="D379" s="102" t="s">
        <v>595</v>
      </c>
      <c r="E379" s="131">
        <v>0.02</v>
      </c>
      <c r="F379" s="103">
        <v>21.25</v>
      </c>
      <c r="G379" s="103">
        <v>0.42</v>
      </c>
    </row>
    <row r="380" spans="1:7" ht="33.75" x14ac:dyDescent="0.2">
      <c r="A380" s="102" t="s">
        <v>1177</v>
      </c>
      <c r="B380" s="114" t="s">
        <v>1380</v>
      </c>
      <c r="C380" s="102" t="s">
        <v>158</v>
      </c>
      <c r="D380" s="102" t="s">
        <v>73</v>
      </c>
      <c r="E380" s="131">
        <v>0.4</v>
      </c>
      <c r="F380" s="103">
        <v>0.18</v>
      </c>
      <c r="G380" s="103">
        <v>7.0000000000000007E-2</v>
      </c>
    </row>
    <row r="381" spans="1:7" ht="33.75" x14ac:dyDescent="0.2">
      <c r="A381" s="102" t="s">
        <v>1178</v>
      </c>
      <c r="B381" s="114" t="s">
        <v>1854</v>
      </c>
      <c r="C381" s="102" t="s">
        <v>158</v>
      </c>
      <c r="D381" s="102" t="s">
        <v>73</v>
      </c>
      <c r="E381" s="131">
        <v>0.4</v>
      </c>
      <c r="F381" s="103">
        <v>0.28999999999999998</v>
      </c>
      <c r="G381" s="103">
        <v>0.11</v>
      </c>
    </row>
    <row r="382" spans="1:7" ht="18" x14ac:dyDescent="0.2">
      <c r="A382" s="96"/>
      <c r="B382" s="115"/>
      <c r="C382" s="95"/>
      <c r="D382" s="95"/>
      <c r="E382" s="132"/>
      <c r="F382" s="110" t="s">
        <v>1800</v>
      </c>
      <c r="G382" s="104">
        <v>10.119999999999999</v>
      </c>
    </row>
    <row r="383" spans="1:7" ht="22.5" x14ac:dyDescent="0.2">
      <c r="A383" s="100" t="s">
        <v>1</v>
      </c>
      <c r="B383" s="113" t="s">
        <v>366</v>
      </c>
      <c r="C383" s="101" t="s">
        <v>3</v>
      </c>
      <c r="D383" s="101" t="s">
        <v>542</v>
      </c>
      <c r="E383" s="130" t="s">
        <v>543</v>
      </c>
      <c r="F383" s="101" t="s">
        <v>544</v>
      </c>
      <c r="G383" s="101" t="s">
        <v>545</v>
      </c>
    </row>
    <row r="384" spans="1:7" x14ac:dyDescent="0.2">
      <c r="A384" s="102" t="s">
        <v>708</v>
      </c>
      <c r="B384" s="114" t="s">
        <v>709</v>
      </c>
      <c r="C384" s="102" t="s">
        <v>13</v>
      </c>
      <c r="D384" s="102" t="s">
        <v>14</v>
      </c>
      <c r="E384" s="131">
        <v>0.08</v>
      </c>
      <c r="F384" s="103">
        <v>14.77</v>
      </c>
      <c r="G384" s="103">
        <v>1.18</v>
      </c>
    </row>
    <row r="385" spans="1:7" x14ac:dyDescent="0.2">
      <c r="A385" s="102" t="s">
        <v>587</v>
      </c>
      <c r="B385" s="114" t="s">
        <v>588</v>
      </c>
      <c r="C385" s="102" t="s">
        <v>13</v>
      </c>
      <c r="D385" s="102" t="s">
        <v>14</v>
      </c>
      <c r="E385" s="131">
        <v>0.08</v>
      </c>
      <c r="F385" s="103">
        <v>10.9</v>
      </c>
      <c r="G385" s="103">
        <v>0.87</v>
      </c>
    </row>
    <row r="386" spans="1:7" ht="18" x14ac:dyDescent="0.2">
      <c r="A386" s="96"/>
      <c r="B386" s="115"/>
      <c r="C386" s="95"/>
      <c r="D386" s="95"/>
      <c r="E386" s="132"/>
      <c r="F386" s="110" t="s">
        <v>1798</v>
      </c>
      <c r="G386" s="104">
        <v>2.0499999999999998</v>
      </c>
    </row>
    <row r="387" spans="1:7" ht="22.5" x14ac:dyDescent="0.2">
      <c r="A387" s="100" t="s">
        <v>1</v>
      </c>
      <c r="B387" s="113" t="s">
        <v>1681</v>
      </c>
      <c r="C387" s="101" t="s">
        <v>3</v>
      </c>
      <c r="D387" s="101" t="s">
        <v>542</v>
      </c>
      <c r="E387" s="130" t="s">
        <v>543</v>
      </c>
      <c r="F387" s="101" t="s">
        <v>544</v>
      </c>
      <c r="G387" s="101" t="s">
        <v>545</v>
      </c>
    </row>
    <row r="388" spans="1:7" x14ac:dyDescent="0.2">
      <c r="A388" s="102" t="s">
        <v>1179</v>
      </c>
      <c r="B388" s="114" t="s">
        <v>1855</v>
      </c>
      <c r="C388" s="102" t="s">
        <v>158</v>
      </c>
      <c r="D388" s="102" t="s">
        <v>14</v>
      </c>
      <c r="E388" s="131">
        <v>0.08</v>
      </c>
      <c r="F388" s="103">
        <v>0</v>
      </c>
      <c r="G388" s="103">
        <v>0</v>
      </c>
    </row>
    <row r="389" spans="1:7" x14ac:dyDescent="0.2">
      <c r="A389" s="102" t="s">
        <v>809</v>
      </c>
      <c r="B389" s="114" t="s">
        <v>1764</v>
      </c>
      <c r="C389" s="102" t="s">
        <v>158</v>
      </c>
      <c r="D389" s="102" t="s">
        <v>14</v>
      </c>
      <c r="E389" s="131">
        <v>0.08</v>
      </c>
      <c r="F389" s="103">
        <v>0</v>
      </c>
      <c r="G389" s="103">
        <v>0</v>
      </c>
    </row>
    <row r="390" spans="1:7" ht="18" x14ac:dyDescent="0.2">
      <c r="A390" s="96"/>
      <c r="B390" s="115"/>
      <c r="C390" s="95"/>
      <c r="D390" s="95"/>
      <c r="E390" s="132"/>
      <c r="F390" s="110" t="s">
        <v>1799</v>
      </c>
      <c r="G390" s="104">
        <v>0</v>
      </c>
    </row>
    <row r="391" spans="1:7" x14ac:dyDescent="0.2">
      <c r="A391" s="96"/>
      <c r="B391" s="115"/>
      <c r="C391" s="95"/>
      <c r="D391" s="95"/>
      <c r="E391" s="132"/>
      <c r="F391" s="111" t="s">
        <v>546</v>
      </c>
      <c r="G391" s="105">
        <v>12.17</v>
      </c>
    </row>
    <row r="392" spans="1:7" ht="33.75" x14ac:dyDescent="0.2">
      <c r="A392" s="98" t="s">
        <v>1807</v>
      </c>
      <c r="B392" s="112" t="s">
        <v>1814</v>
      </c>
      <c r="C392" s="99"/>
      <c r="D392" s="99"/>
      <c r="E392" s="129"/>
      <c r="F392" s="99"/>
      <c r="G392" s="99"/>
    </row>
    <row r="393" spans="1:7" ht="22.5" x14ac:dyDescent="0.2">
      <c r="A393" s="100" t="s">
        <v>1</v>
      </c>
      <c r="B393" s="113" t="s">
        <v>367</v>
      </c>
      <c r="C393" s="101" t="s">
        <v>3</v>
      </c>
      <c r="D393" s="101" t="s">
        <v>542</v>
      </c>
      <c r="E393" s="130" t="s">
        <v>543</v>
      </c>
      <c r="F393" s="101" t="s">
        <v>544</v>
      </c>
      <c r="G393" s="101" t="s">
        <v>545</v>
      </c>
    </row>
    <row r="394" spans="1:7" ht="22.5" x14ac:dyDescent="0.2">
      <c r="A394" s="102" t="s">
        <v>1180</v>
      </c>
      <c r="B394" s="114" t="s">
        <v>1856</v>
      </c>
      <c r="C394" s="102" t="s">
        <v>158</v>
      </c>
      <c r="D394" s="102" t="s">
        <v>69</v>
      </c>
      <c r="E394" s="131">
        <v>0.9</v>
      </c>
      <c r="F394" s="103">
        <v>79.95</v>
      </c>
      <c r="G394" s="103">
        <v>71.95</v>
      </c>
    </row>
    <row r="395" spans="1:7" x14ac:dyDescent="0.2">
      <c r="A395" s="102" t="s">
        <v>1181</v>
      </c>
      <c r="B395" s="114" t="s">
        <v>861</v>
      </c>
      <c r="C395" s="102" t="s">
        <v>158</v>
      </c>
      <c r="D395" s="102" t="s">
        <v>595</v>
      </c>
      <c r="E395" s="131">
        <v>315</v>
      </c>
      <c r="F395" s="103">
        <v>1.02</v>
      </c>
      <c r="G395" s="103">
        <v>321.3</v>
      </c>
    </row>
    <row r="396" spans="1:7" ht="22.5" x14ac:dyDescent="0.2">
      <c r="A396" s="102" t="s">
        <v>710</v>
      </c>
      <c r="B396" s="114" t="s">
        <v>1753</v>
      </c>
      <c r="C396" s="102" t="s">
        <v>158</v>
      </c>
      <c r="D396" s="102" t="s">
        <v>69</v>
      </c>
      <c r="E396" s="131">
        <v>0.21</v>
      </c>
      <c r="F396" s="103">
        <v>82.28</v>
      </c>
      <c r="G396" s="103">
        <v>17.27</v>
      </c>
    </row>
    <row r="397" spans="1:7" ht="22.5" x14ac:dyDescent="0.2">
      <c r="A397" s="102" t="s">
        <v>1182</v>
      </c>
      <c r="B397" s="114" t="s">
        <v>1857</v>
      </c>
      <c r="C397" s="102" t="s">
        <v>158</v>
      </c>
      <c r="D397" s="102" t="s">
        <v>69</v>
      </c>
      <c r="E397" s="131">
        <v>0.62</v>
      </c>
      <c r="F397" s="103">
        <v>82.72</v>
      </c>
      <c r="G397" s="103">
        <v>51.28</v>
      </c>
    </row>
    <row r="398" spans="1:7" ht="18" x14ac:dyDescent="0.2">
      <c r="A398" s="96"/>
      <c r="B398" s="115"/>
      <c r="C398" s="95"/>
      <c r="D398" s="95"/>
      <c r="E398" s="132"/>
      <c r="F398" s="110" t="s">
        <v>1800</v>
      </c>
      <c r="G398" s="104">
        <v>461.8</v>
      </c>
    </row>
    <row r="399" spans="1:7" ht="22.5" x14ac:dyDescent="0.2">
      <c r="A399" s="100" t="s">
        <v>1</v>
      </c>
      <c r="B399" s="113" t="s">
        <v>366</v>
      </c>
      <c r="C399" s="101" t="s">
        <v>3</v>
      </c>
      <c r="D399" s="101" t="s">
        <v>542</v>
      </c>
      <c r="E399" s="130" t="s">
        <v>543</v>
      </c>
      <c r="F399" s="101" t="s">
        <v>544</v>
      </c>
      <c r="G399" s="101" t="s">
        <v>545</v>
      </c>
    </row>
    <row r="400" spans="1:7" x14ac:dyDescent="0.2">
      <c r="A400" s="102" t="s">
        <v>587</v>
      </c>
      <c r="B400" s="114" t="s">
        <v>588</v>
      </c>
      <c r="C400" s="102" t="s">
        <v>13</v>
      </c>
      <c r="D400" s="102" t="s">
        <v>14</v>
      </c>
      <c r="E400" s="131">
        <v>6</v>
      </c>
      <c r="F400" s="103">
        <v>10.9</v>
      </c>
      <c r="G400" s="103">
        <v>65.400000000000006</v>
      </c>
    </row>
    <row r="401" spans="1:7" ht="18" x14ac:dyDescent="0.2">
      <c r="A401" s="96"/>
      <c r="B401" s="115"/>
      <c r="C401" s="95"/>
      <c r="D401" s="95"/>
      <c r="E401" s="132"/>
      <c r="F401" s="110" t="s">
        <v>1798</v>
      </c>
      <c r="G401" s="104">
        <v>65.400000000000006</v>
      </c>
    </row>
    <row r="402" spans="1:7" ht="22.5" x14ac:dyDescent="0.2">
      <c r="A402" s="100" t="s">
        <v>1</v>
      </c>
      <c r="B402" s="113" t="s">
        <v>1681</v>
      </c>
      <c r="C402" s="101" t="s">
        <v>3</v>
      </c>
      <c r="D402" s="101" t="s">
        <v>542</v>
      </c>
      <c r="E402" s="130" t="s">
        <v>543</v>
      </c>
      <c r="F402" s="101" t="s">
        <v>544</v>
      </c>
      <c r="G402" s="101" t="s">
        <v>545</v>
      </c>
    </row>
    <row r="403" spans="1:7" x14ac:dyDescent="0.2">
      <c r="A403" s="102" t="s">
        <v>809</v>
      </c>
      <c r="B403" s="114" t="s">
        <v>1764</v>
      </c>
      <c r="C403" s="102" t="s">
        <v>158</v>
      </c>
      <c r="D403" s="102" t="s">
        <v>14</v>
      </c>
      <c r="E403" s="131">
        <v>6</v>
      </c>
      <c r="F403" s="103">
        <v>0</v>
      </c>
      <c r="G403" s="103">
        <v>0</v>
      </c>
    </row>
    <row r="404" spans="1:7" ht="18" x14ac:dyDescent="0.2">
      <c r="A404" s="96"/>
      <c r="B404" s="115"/>
      <c r="C404" s="95"/>
      <c r="D404" s="95"/>
      <c r="E404" s="132"/>
      <c r="F404" s="110" t="s">
        <v>1799</v>
      </c>
      <c r="G404" s="104">
        <v>0</v>
      </c>
    </row>
    <row r="405" spans="1:7" x14ac:dyDescent="0.2">
      <c r="A405" s="96"/>
      <c r="B405" s="115"/>
      <c r="C405" s="95"/>
      <c r="D405" s="95"/>
      <c r="E405" s="132"/>
      <c r="F405" s="111" t="s">
        <v>546</v>
      </c>
      <c r="G405" s="105">
        <v>527.20000000000005</v>
      </c>
    </row>
    <row r="406" spans="1:7" ht="22.5" x14ac:dyDescent="0.2">
      <c r="A406" s="98" t="s">
        <v>1807</v>
      </c>
      <c r="B406" s="112" t="s">
        <v>1815</v>
      </c>
      <c r="C406" s="99"/>
      <c r="D406" s="99"/>
      <c r="E406" s="129"/>
      <c r="F406" s="99"/>
      <c r="G406" s="99"/>
    </row>
    <row r="407" spans="1:7" ht="22.5" x14ac:dyDescent="0.2">
      <c r="A407" s="100" t="s">
        <v>1</v>
      </c>
      <c r="B407" s="113" t="s">
        <v>1685</v>
      </c>
      <c r="C407" s="101" t="s">
        <v>3</v>
      </c>
      <c r="D407" s="101" t="s">
        <v>542</v>
      </c>
      <c r="E407" s="130" t="s">
        <v>543</v>
      </c>
      <c r="F407" s="101" t="s">
        <v>544</v>
      </c>
      <c r="G407" s="101" t="s">
        <v>545</v>
      </c>
    </row>
    <row r="408" spans="1:7" ht="22.5" x14ac:dyDescent="0.2">
      <c r="A408" s="102" t="s">
        <v>1183</v>
      </c>
      <c r="B408" s="114" t="s">
        <v>1858</v>
      </c>
      <c r="C408" s="102" t="s">
        <v>158</v>
      </c>
      <c r="D408" s="102" t="s">
        <v>73</v>
      </c>
      <c r="E408" s="131">
        <v>0</v>
      </c>
      <c r="F408" s="103">
        <v>233.7</v>
      </c>
      <c r="G408" s="103">
        <v>0</v>
      </c>
    </row>
    <row r="409" spans="1:7" x14ac:dyDescent="0.2">
      <c r="A409" s="102" t="s">
        <v>1184</v>
      </c>
      <c r="B409" s="114" t="s">
        <v>1859</v>
      </c>
      <c r="C409" s="102" t="s">
        <v>158</v>
      </c>
      <c r="D409" s="102" t="s">
        <v>73</v>
      </c>
      <c r="E409" s="131">
        <v>0</v>
      </c>
      <c r="F409" s="103">
        <v>492.1</v>
      </c>
      <c r="G409" s="103">
        <v>0</v>
      </c>
    </row>
    <row r="410" spans="1:7" ht="27" x14ac:dyDescent="0.2">
      <c r="A410" s="96"/>
      <c r="B410" s="115"/>
      <c r="C410" s="95"/>
      <c r="D410" s="95"/>
      <c r="E410" s="132"/>
      <c r="F410" s="110" t="s">
        <v>1802</v>
      </c>
      <c r="G410" s="104">
        <v>0</v>
      </c>
    </row>
    <row r="411" spans="1:7" ht="22.5" x14ac:dyDescent="0.2">
      <c r="A411" s="100" t="s">
        <v>1</v>
      </c>
      <c r="B411" s="113" t="s">
        <v>367</v>
      </c>
      <c r="C411" s="101" t="s">
        <v>3</v>
      </c>
      <c r="D411" s="101" t="s">
        <v>542</v>
      </c>
      <c r="E411" s="130" t="s">
        <v>543</v>
      </c>
      <c r="F411" s="101" t="s">
        <v>544</v>
      </c>
      <c r="G411" s="101" t="s">
        <v>545</v>
      </c>
    </row>
    <row r="412" spans="1:7" x14ac:dyDescent="0.2">
      <c r="A412" s="102" t="s">
        <v>1155</v>
      </c>
      <c r="B412" s="114" t="s">
        <v>1836</v>
      </c>
      <c r="C412" s="102" t="s">
        <v>158</v>
      </c>
      <c r="D412" s="102" t="s">
        <v>73</v>
      </c>
      <c r="E412" s="131">
        <v>0</v>
      </c>
      <c r="F412" s="103">
        <v>11.9</v>
      </c>
      <c r="G412" s="103">
        <v>0</v>
      </c>
    </row>
    <row r="413" spans="1:7" ht="22.5" x14ac:dyDescent="0.2">
      <c r="A413" s="102" t="s">
        <v>1157</v>
      </c>
      <c r="B413" s="114" t="s">
        <v>568</v>
      </c>
      <c r="C413" s="102" t="s">
        <v>158</v>
      </c>
      <c r="D413" s="102" t="s">
        <v>569</v>
      </c>
      <c r="E413" s="131">
        <v>0</v>
      </c>
      <c r="F413" s="103">
        <v>51.32</v>
      </c>
      <c r="G413" s="103">
        <v>0</v>
      </c>
    </row>
    <row r="414" spans="1:7" ht="22.5" x14ac:dyDescent="0.2">
      <c r="A414" s="102" t="s">
        <v>1158</v>
      </c>
      <c r="B414" s="114" t="s">
        <v>1838</v>
      </c>
      <c r="C414" s="102" t="s">
        <v>158</v>
      </c>
      <c r="D414" s="102" t="s">
        <v>73</v>
      </c>
      <c r="E414" s="131">
        <v>0</v>
      </c>
      <c r="F414" s="103">
        <v>13.89</v>
      </c>
      <c r="G414" s="103">
        <v>0</v>
      </c>
    </row>
    <row r="415" spans="1:7" ht="22.5" x14ac:dyDescent="0.2">
      <c r="A415" s="102" t="s">
        <v>1159</v>
      </c>
      <c r="B415" s="114" t="s">
        <v>571</v>
      </c>
      <c r="C415" s="102" t="s">
        <v>158</v>
      </c>
      <c r="D415" s="102" t="s">
        <v>73</v>
      </c>
      <c r="E415" s="131">
        <v>0</v>
      </c>
      <c r="F415" s="103">
        <v>10.69</v>
      </c>
      <c r="G415" s="103">
        <v>0</v>
      </c>
    </row>
    <row r="416" spans="1:7" x14ac:dyDescent="0.2">
      <c r="A416" s="102" t="s">
        <v>1160</v>
      </c>
      <c r="B416" s="114" t="s">
        <v>1839</v>
      </c>
      <c r="C416" s="102" t="s">
        <v>158</v>
      </c>
      <c r="D416" s="102" t="s">
        <v>73</v>
      </c>
      <c r="E416" s="131">
        <v>0</v>
      </c>
      <c r="F416" s="103">
        <v>140.25</v>
      </c>
      <c r="G416" s="103">
        <v>0</v>
      </c>
    </row>
    <row r="417" spans="1:7" x14ac:dyDescent="0.2">
      <c r="A417" s="102" t="s">
        <v>1185</v>
      </c>
      <c r="B417" s="114" t="s">
        <v>1860</v>
      </c>
      <c r="C417" s="102" t="s">
        <v>158</v>
      </c>
      <c r="D417" s="102" t="s">
        <v>73</v>
      </c>
      <c r="E417" s="131">
        <v>0</v>
      </c>
      <c r="F417" s="103">
        <v>19.45</v>
      </c>
      <c r="G417" s="103">
        <v>0</v>
      </c>
    </row>
    <row r="418" spans="1:7" x14ac:dyDescent="0.2">
      <c r="A418" s="102" t="s">
        <v>1161</v>
      </c>
      <c r="B418" s="114" t="s">
        <v>1840</v>
      </c>
      <c r="C418" s="102" t="s">
        <v>158</v>
      </c>
      <c r="D418" s="102" t="s">
        <v>73</v>
      </c>
      <c r="E418" s="131">
        <v>0</v>
      </c>
      <c r="F418" s="103">
        <v>147.9</v>
      </c>
      <c r="G418" s="103">
        <v>0</v>
      </c>
    </row>
    <row r="419" spans="1:7" x14ac:dyDescent="0.2">
      <c r="A419" s="102" t="s">
        <v>1186</v>
      </c>
      <c r="B419" s="114" t="s">
        <v>1861</v>
      </c>
      <c r="C419" s="102" t="s">
        <v>158</v>
      </c>
      <c r="D419" s="102" t="s">
        <v>73</v>
      </c>
      <c r="E419" s="131">
        <v>0</v>
      </c>
      <c r="F419" s="103">
        <v>12.87</v>
      </c>
      <c r="G419" s="103">
        <v>0</v>
      </c>
    </row>
    <row r="420" spans="1:7" x14ac:dyDescent="0.2">
      <c r="A420" s="102" t="s">
        <v>1162</v>
      </c>
      <c r="B420" s="114" t="s">
        <v>1841</v>
      </c>
      <c r="C420" s="102" t="s">
        <v>158</v>
      </c>
      <c r="D420" s="102" t="s">
        <v>569</v>
      </c>
      <c r="E420" s="131">
        <v>0</v>
      </c>
      <c r="F420" s="103">
        <v>9.6199999999999992</v>
      </c>
      <c r="G420" s="103">
        <v>0</v>
      </c>
    </row>
    <row r="421" spans="1:7" x14ac:dyDescent="0.2">
      <c r="A421" s="102" t="s">
        <v>1187</v>
      </c>
      <c r="B421" s="114" t="s">
        <v>1862</v>
      </c>
      <c r="C421" s="102" t="s">
        <v>158</v>
      </c>
      <c r="D421" s="102" t="s">
        <v>73</v>
      </c>
      <c r="E421" s="131">
        <v>0</v>
      </c>
      <c r="F421" s="103">
        <v>32.21</v>
      </c>
      <c r="G421" s="103">
        <v>0</v>
      </c>
    </row>
    <row r="422" spans="1:7" x14ac:dyDescent="0.2">
      <c r="A422" s="102" t="s">
        <v>1163</v>
      </c>
      <c r="B422" s="114" t="s">
        <v>1842</v>
      </c>
      <c r="C422" s="102" t="s">
        <v>158</v>
      </c>
      <c r="D422" s="102" t="s">
        <v>1921</v>
      </c>
      <c r="E422" s="131">
        <v>0</v>
      </c>
      <c r="F422" s="103">
        <v>5.0999999999999996</v>
      </c>
      <c r="G422" s="103">
        <v>0</v>
      </c>
    </row>
    <row r="423" spans="1:7" x14ac:dyDescent="0.2">
      <c r="A423" s="102" t="s">
        <v>1164</v>
      </c>
      <c r="B423" s="114" t="s">
        <v>1843</v>
      </c>
      <c r="C423" s="102" t="s">
        <v>158</v>
      </c>
      <c r="D423" s="102" t="s">
        <v>73</v>
      </c>
      <c r="E423" s="131">
        <v>0</v>
      </c>
      <c r="F423" s="103">
        <v>4.16</v>
      </c>
      <c r="G423" s="103">
        <v>0</v>
      </c>
    </row>
    <row r="424" spans="1:7" x14ac:dyDescent="0.2">
      <c r="A424" s="102" t="s">
        <v>1165</v>
      </c>
      <c r="B424" s="114" t="s">
        <v>1844</v>
      </c>
      <c r="C424" s="102" t="s">
        <v>158</v>
      </c>
      <c r="D424" s="102" t="s">
        <v>73</v>
      </c>
      <c r="E424" s="131">
        <v>0</v>
      </c>
      <c r="F424" s="103">
        <v>30.51</v>
      </c>
      <c r="G424" s="103">
        <v>0</v>
      </c>
    </row>
    <row r="425" spans="1:7" x14ac:dyDescent="0.2">
      <c r="A425" s="102" t="s">
        <v>1188</v>
      </c>
      <c r="B425" s="114" t="s">
        <v>1863</v>
      </c>
      <c r="C425" s="102" t="s">
        <v>158</v>
      </c>
      <c r="D425" s="102" t="s">
        <v>73</v>
      </c>
      <c r="E425" s="131">
        <v>0</v>
      </c>
      <c r="F425" s="103">
        <v>25.5</v>
      </c>
      <c r="G425" s="103">
        <v>0</v>
      </c>
    </row>
    <row r="426" spans="1:7" x14ac:dyDescent="0.2">
      <c r="A426" s="102" t="s">
        <v>1167</v>
      </c>
      <c r="B426" s="114" t="s">
        <v>1846</v>
      </c>
      <c r="C426" s="102" t="s">
        <v>158</v>
      </c>
      <c r="D426" s="102" t="s">
        <v>73</v>
      </c>
      <c r="E426" s="131">
        <v>0</v>
      </c>
      <c r="F426" s="103">
        <v>3.82</v>
      </c>
      <c r="G426" s="103">
        <v>0</v>
      </c>
    </row>
    <row r="427" spans="1:7" ht="18" x14ac:dyDescent="0.2">
      <c r="A427" s="96"/>
      <c r="B427" s="115"/>
      <c r="C427" s="95"/>
      <c r="D427" s="95"/>
      <c r="E427" s="132"/>
      <c r="F427" s="110" t="s">
        <v>1800</v>
      </c>
      <c r="G427" s="104">
        <v>0</v>
      </c>
    </row>
    <row r="428" spans="1:7" ht="22.5" x14ac:dyDescent="0.2">
      <c r="A428" s="100" t="s">
        <v>1</v>
      </c>
      <c r="B428" s="113" t="s">
        <v>1681</v>
      </c>
      <c r="C428" s="101" t="s">
        <v>3</v>
      </c>
      <c r="D428" s="101" t="s">
        <v>542</v>
      </c>
      <c r="E428" s="130" t="s">
        <v>543</v>
      </c>
      <c r="F428" s="101" t="s">
        <v>544</v>
      </c>
      <c r="G428" s="101" t="s">
        <v>545</v>
      </c>
    </row>
    <row r="429" spans="1:7" x14ac:dyDescent="0.2">
      <c r="A429" s="102" t="s">
        <v>1168</v>
      </c>
      <c r="B429" s="114" t="s">
        <v>1847</v>
      </c>
      <c r="C429" s="102" t="s">
        <v>158</v>
      </c>
      <c r="D429" s="102" t="s">
        <v>761</v>
      </c>
      <c r="E429" s="131">
        <v>0</v>
      </c>
      <c r="F429" s="103">
        <v>0</v>
      </c>
      <c r="G429" s="103">
        <v>0</v>
      </c>
    </row>
    <row r="430" spans="1:7" ht="22.5" x14ac:dyDescent="0.2">
      <c r="A430" s="102" t="s">
        <v>1169</v>
      </c>
      <c r="B430" s="114" t="s">
        <v>1848</v>
      </c>
      <c r="C430" s="102" t="s">
        <v>158</v>
      </c>
      <c r="D430" s="102" t="s">
        <v>73</v>
      </c>
      <c r="E430" s="131">
        <v>0</v>
      </c>
      <c r="F430" s="103">
        <v>0</v>
      </c>
      <c r="G430" s="103">
        <v>0</v>
      </c>
    </row>
    <row r="431" spans="1:7" x14ac:dyDescent="0.2">
      <c r="A431" s="102" t="s">
        <v>1170</v>
      </c>
      <c r="B431" s="114" t="s">
        <v>1849</v>
      </c>
      <c r="C431" s="102" t="s">
        <v>158</v>
      </c>
      <c r="D431" s="102" t="s">
        <v>73</v>
      </c>
      <c r="E431" s="131">
        <v>0</v>
      </c>
      <c r="F431" s="103">
        <v>0</v>
      </c>
      <c r="G431" s="103">
        <v>0</v>
      </c>
    </row>
    <row r="432" spans="1:7" ht="18" x14ac:dyDescent="0.2">
      <c r="A432" s="96"/>
      <c r="B432" s="115"/>
      <c r="C432" s="95"/>
      <c r="D432" s="95"/>
      <c r="E432" s="132"/>
      <c r="F432" s="110" t="s">
        <v>1799</v>
      </c>
      <c r="G432" s="104">
        <v>0</v>
      </c>
    </row>
    <row r="433" spans="1:7" x14ac:dyDescent="0.2">
      <c r="A433" s="96"/>
      <c r="B433" s="115"/>
      <c r="C433" s="95"/>
      <c r="D433" s="95"/>
      <c r="E433" s="132"/>
      <c r="F433" s="111" t="s">
        <v>546</v>
      </c>
      <c r="G433" s="105">
        <v>0</v>
      </c>
    </row>
    <row r="434" spans="1:7" ht="22.5" x14ac:dyDescent="0.2">
      <c r="A434" s="98" t="s">
        <v>1807</v>
      </c>
      <c r="B434" s="112" t="s">
        <v>1816</v>
      </c>
      <c r="C434" s="99"/>
      <c r="D434" s="99"/>
      <c r="E434" s="129"/>
      <c r="F434" s="99"/>
      <c r="G434" s="99"/>
    </row>
    <row r="435" spans="1:7" ht="22.5" x14ac:dyDescent="0.2">
      <c r="A435" s="100" t="s">
        <v>1</v>
      </c>
      <c r="B435" s="113" t="s">
        <v>367</v>
      </c>
      <c r="C435" s="101" t="s">
        <v>3</v>
      </c>
      <c r="D435" s="101" t="s">
        <v>542</v>
      </c>
      <c r="E435" s="130" t="s">
        <v>543</v>
      </c>
      <c r="F435" s="101" t="s">
        <v>544</v>
      </c>
      <c r="G435" s="101" t="s">
        <v>545</v>
      </c>
    </row>
    <row r="436" spans="1:7" x14ac:dyDescent="0.2">
      <c r="A436" s="102" t="s">
        <v>1155</v>
      </c>
      <c r="B436" s="114" t="s">
        <v>1836</v>
      </c>
      <c r="C436" s="102" t="s">
        <v>158</v>
      </c>
      <c r="D436" s="102" t="s">
        <v>73</v>
      </c>
      <c r="E436" s="131">
        <v>0</v>
      </c>
      <c r="F436" s="103">
        <v>11.9</v>
      </c>
      <c r="G436" s="103">
        <v>0</v>
      </c>
    </row>
    <row r="437" spans="1:7" ht="22.5" x14ac:dyDescent="0.2">
      <c r="A437" s="102" t="s">
        <v>1157</v>
      </c>
      <c r="B437" s="114" t="s">
        <v>568</v>
      </c>
      <c r="C437" s="102" t="s">
        <v>158</v>
      </c>
      <c r="D437" s="102" t="s">
        <v>569</v>
      </c>
      <c r="E437" s="131">
        <v>0</v>
      </c>
      <c r="F437" s="103">
        <v>51.32</v>
      </c>
      <c r="G437" s="103">
        <v>0</v>
      </c>
    </row>
    <row r="438" spans="1:7" ht="22.5" x14ac:dyDescent="0.2">
      <c r="A438" s="102" t="s">
        <v>1158</v>
      </c>
      <c r="B438" s="114" t="s">
        <v>1838</v>
      </c>
      <c r="C438" s="102" t="s">
        <v>158</v>
      </c>
      <c r="D438" s="102" t="s">
        <v>73</v>
      </c>
      <c r="E438" s="131">
        <v>0</v>
      </c>
      <c r="F438" s="103">
        <v>13.89</v>
      </c>
      <c r="G438" s="103">
        <v>0</v>
      </c>
    </row>
    <row r="439" spans="1:7" ht="22.5" x14ac:dyDescent="0.2">
      <c r="A439" s="102" t="s">
        <v>1159</v>
      </c>
      <c r="B439" s="114" t="s">
        <v>571</v>
      </c>
      <c r="C439" s="102" t="s">
        <v>158</v>
      </c>
      <c r="D439" s="102" t="s">
        <v>73</v>
      </c>
      <c r="E439" s="131">
        <v>0</v>
      </c>
      <c r="F439" s="103">
        <v>10.69</v>
      </c>
      <c r="G439" s="103">
        <v>0</v>
      </c>
    </row>
    <row r="440" spans="1:7" x14ac:dyDescent="0.2">
      <c r="A440" s="102" t="s">
        <v>1160</v>
      </c>
      <c r="B440" s="114" t="s">
        <v>1839</v>
      </c>
      <c r="C440" s="102" t="s">
        <v>158</v>
      </c>
      <c r="D440" s="102" t="s">
        <v>73</v>
      </c>
      <c r="E440" s="131">
        <v>0</v>
      </c>
      <c r="F440" s="103">
        <v>140.25</v>
      </c>
      <c r="G440" s="103">
        <v>0</v>
      </c>
    </row>
    <row r="441" spans="1:7" x14ac:dyDescent="0.2">
      <c r="A441" s="102" t="s">
        <v>1189</v>
      </c>
      <c r="B441" s="114" t="s">
        <v>1864</v>
      </c>
      <c r="C441" s="102" t="s">
        <v>158</v>
      </c>
      <c r="D441" s="102" t="s">
        <v>73</v>
      </c>
      <c r="E441" s="131">
        <v>0</v>
      </c>
      <c r="F441" s="103">
        <v>15.98</v>
      </c>
      <c r="G441" s="103">
        <v>0</v>
      </c>
    </row>
    <row r="442" spans="1:7" ht="22.5" x14ac:dyDescent="0.2">
      <c r="A442" s="102" t="s">
        <v>1190</v>
      </c>
      <c r="B442" s="114" t="s">
        <v>1865</v>
      </c>
      <c r="C442" s="102" t="s">
        <v>158</v>
      </c>
      <c r="D442" s="102" t="s">
        <v>73</v>
      </c>
      <c r="E442" s="131">
        <v>0</v>
      </c>
      <c r="F442" s="103">
        <v>9.18</v>
      </c>
      <c r="G442" s="103">
        <v>0</v>
      </c>
    </row>
    <row r="443" spans="1:7" x14ac:dyDescent="0.2">
      <c r="A443" s="102" t="s">
        <v>1191</v>
      </c>
      <c r="B443" s="114" t="s">
        <v>1866</v>
      </c>
      <c r="C443" s="102" t="s">
        <v>158</v>
      </c>
      <c r="D443" s="102" t="s">
        <v>73</v>
      </c>
      <c r="E443" s="131">
        <v>0</v>
      </c>
      <c r="F443" s="103">
        <v>9.57</v>
      </c>
      <c r="G443" s="103">
        <v>0</v>
      </c>
    </row>
    <row r="444" spans="1:7" x14ac:dyDescent="0.2">
      <c r="A444" s="102" t="s">
        <v>1192</v>
      </c>
      <c r="B444" s="114" t="s">
        <v>1867</v>
      </c>
      <c r="C444" s="102" t="s">
        <v>158</v>
      </c>
      <c r="D444" s="102" t="s">
        <v>73</v>
      </c>
      <c r="E444" s="131">
        <v>0</v>
      </c>
      <c r="F444" s="103">
        <v>7.69</v>
      </c>
      <c r="G444" s="103">
        <v>0</v>
      </c>
    </row>
    <row r="445" spans="1:7" x14ac:dyDescent="0.2">
      <c r="A445" s="102" t="s">
        <v>1161</v>
      </c>
      <c r="B445" s="114" t="s">
        <v>1840</v>
      </c>
      <c r="C445" s="102" t="s">
        <v>158</v>
      </c>
      <c r="D445" s="102" t="s">
        <v>73</v>
      </c>
      <c r="E445" s="131">
        <v>0</v>
      </c>
      <c r="F445" s="103">
        <v>147.9</v>
      </c>
      <c r="G445" s="103">
        <v>0</v>
      </c>
    </row>
    <row r="446" spans="1:7" x14ac:dyDescent="0.2">
      <c r="A446" s="102" t="s">
        <v>1162</v>
      </c>
      <c r="B446" s="114" t="s">
        <v>1841</v>
      </c>
      <c r="C446" s="102" t="s">
        <v>158</v>
      </c>
      <c r="D446" s="102" t="s">
        <v>569</v>
      </c>
      <c r="E446" s="131">
        <v>0</v>
      </c>
      <c r="F446" s="103">
        <v>9.6199999999999992</v>
      </c>
      <c r="G446" s="103">
        <v>0</v>
      </c>
    </row>
    <row r="447" spans="1:7" x14ac:dyDescent="0.2">
      <c r="A447" s="102" t="s">
        <v>1193</v>
      </c>
      <c r="B447" s="114" t="s">
        <v>1868</v>
      </c>
      <c r="C447" s="102" t="s">
        <v>158</v>
      </c>
      <c r="D447" s="102" t="s">
        <v>73</v>
      </c>
      <c r="E447" s="131">
        <v>0</v>
      </c>
      <c r="F447" s="103">
        <v>11.49</v>
      </c>
      <c r="G447" s="103">
        <v>0</v>
      </c>
    </row>
    <row r="448" spans="1:7" x14ac:dyDescent="0.2">
      <c r="A448" s="102" t="s">
        <v>1194</v>
      </c>
      <c r="B448" s="114" t="s">
        <v>1869</v>
      </c>
      <c r="C448" s="102" t="s">
        <v>158</v>
      </c>
      <c r="D448" s="102" t="s">
        <v>73</v>
      </c>
      <c r="E448" s="131">
        <v>0</v>
      </c>
      <c r="F448" s="103">
        <v>9.77</v>
      </c>
      <c r="G448" s="103">
        <v>0</v>
      </c>
    </row>
    <row r="449" spans="1:7" x14ac:dyDescent="0.2">
      <c r="A449" s="102" t="s">
        <v>1195</v>
      </c>
      <c r="B449" s="114" t="s">
        <v>1870</v>
      </c>
      <c r="C449" s="102" t="s">
        <v>158</v>
      </c>
      <c r="D449" s="102" t="s">
        <v>73</v>
      </c>
      <c r="E449" s="131">
        <v>0</v>
      </c>
      <c r="F449" s="103">
        <v>23.37</v>
      </c>
      <c r="G449" s="103">
        <v>0</v>
      </c>
    </row>
    <row r="450" spans="1:7" x14ac:dyDescent="0.2">
      <c r="A450" s="102" t="s">
        <v>1196</v>
      </c>
      <c r="B450" s="114" t="s">
        <v>1871</v>
      </c>
      <c r="C450" s="102" t="s">
        <v>158</v>
      </c>
      <c r="D450" s="102" t="s">
        <v>73</v>
      </c>
      <c r="E450" s="131">
        <v>0</v>
      </c>
      <c r="F450" s="103">
        <v>14.02</v>
      </c>
      <c r="G450" s="103">
        <v>0</v>
      </c>
    </row>
    <row r="451" spans="1:7" x14ac:dyDescent="0.2">
      <c r="A451" s="102" t="s">
        <v>1163</v>
      </c>
      <c r="B451" s="114" t="s">
        <v>1842</v>
      </c>
      <c r="C451" s="102" t="s">
        <v>158</v>
      </c>
      <c r="D451" s="102" t="s">
        <v>1921</v>
      </c>
      <c r="E451" s="131">
        <v>0</v>
      </c>
      <c r="F451" s="103">
        <v>5.0999999999999996</v>
      </c>
      <c r="G451" s="103">
        <v>0</v>
      </c>
    </row>
    <row r="452" spans="1:7" x14ac:dyDescent="0.2">
      <c r="A452" s="102" t="s">
        <v>1164</v>
      </c>
      <c r="B452" s="114" t="s">
        <v>1843</v>
      </c>
      <c r="C452" s="102" t="s">
        <v>158</v>
      </c>
      <c r="D452" s="102" t="s">
        <v>73</v>
      </c>
      <c r="E452" s="131">
        <v>0</v>
      </c>
      <c r="F452" s="103">
        <v>4.16</v>
      </c>
      <c r="G452" s="103">
        <v>0</v>
      </c>
    </row>
    <row r="453" spans="1:7" x14ac:dyDescent="0.2">
      <c r="A453" s="102" t="s">
        <v>1165</v>
      </c>
      <c r="B453" s="114" t="s">
        <v>1844</v>
      </c>
      <c r="C453" s="102" t="s">
        <v>158</v>
      </c>
      <c r="D453" s="102" t="s">
        <v>73</v>
      </c>
      <c r="E453" s="131">
        <v>0</v>
      </c>
      <c r="F453" s="103">
        <v>30.51</v>
      </c>
      <c r="G453" s="103">
        <v>0</v>
      </c>
    </row>
    <row r="454" spans="1:7" x14ac:dyDescent="0.2">
      <c r="A454" s="102" t="s">
        <v>1197</v>
      </c>
      <c r="B454" s="114" t="s">
        <v>1872</v>
      </c>
      <c r="C454" s="102" t="s">
        <v>158</v>
      </c>
      <c r="D454" s="102" t="s">
        <v>73</v>
      </c>
      <c r="E454" s="131">
        <v>0</v>
      </c>
      <c r="F454" s="103">
        <v>19.53</v>
      </c>
      <c r="G454" s="103">
        <v>0</v>
      </c>
    </row>
    <row r="455" spans="1:7" x14ac:dyDescent="0.2">
      <c r="A455" s="102" t="s">
        <v>1198</v>
      </c>
      <c r="B455" s="114" t="s">
        <v>1873</v>
      </c>
      <c r="C455" s="102" t="s">
        <v>158</v>
      </c>
      <c r="D455" s="102" t="s">
        <v>73</v>
      </c>
      <c r="E455" s="131">
        <v>0</v>
      </c>
      <c r="F455" s="103">
        <v>34.68</v>
      </c>
      <c r="G455" s="103">
        <v>0</v>
      </c>
    </row>
    <row r="456" spans="1:7" x14ac:dyDescent="0.2">
      <c r="A456" s="102" t="s">
        <v>1199</v>
      </c>
      <c r="B456" s="114" t="s">
        <v>1874</v>
      </c>
      <c r="C456" s="102" t="s">
        <v>158</v>
      </c>
      <c r="D456" s="102" t="s">
        <v>73</v>
      </c>
      <c r="E456" s="131">
        <v>0</v>
      </c>
      <c r="F456" s="103">
        <v>278.63</v>
      </c>
      <c r="G456" s="103">
        <v>0</v>
      </c>
    </row>
    <row r="457" spans="1:7" x14ac:dyDescent="0.2">
      <c r="A457" s="102" t="s">
        <v>1167</v>
      </c>
      <c r="B457" s="114" t="s">
        <v>1846</v>
      </c>
      <c r="C457" s="102" t="s">
        <v>158</v>
      </c>
      <c r="D457" s="102" t="s">
        <v>73</v>
      </c>
      <c r="E457" s="131">
        <v>0</v>
      </c>
      <c r="F457" s="103">
        <v>3.82</v>
      </c>
      <c r="G457" s="103">
        <v>0</v>
      </c>
    </row>
    <row r="458" spans="1:7" ht="18" x14ac:dyDescent="0.2">
      <c r="A458" s="96"/>
      <c r="B458" s="115"/>
      <c r="C458" s="95"/>
      <c r="D458" s="95"/>
      <c r="E458" s="132"/>
      <c r="F458" s="110" t="s">
        <v>1800</v>
      </c>
      <c r="G458" s="104">
        <v>0</v>
      </c>
    </row>
    <row r="459" spans="1:7" ht="22.5" x14ac:dyDescent="0.2">
      <c r="A459" s="100" t="s">
        <v>1</v>
      </c>
      <c r="B459" s="113" t="s">
        <v>1681</v>
      </c>
      <c r="C459" s="101" t="s">
        <v>3</v>
      </c>
      <c r="D459" s="101" t="s">
        <v>542</v>
      </c>
      <c r="E459" s="130" t="s">
        <v>543</v>
      </c>
      <c r="F459" s="101" t="s">
        <v>544</v>
      </c>
      <c r="G459" s="101" t="s">
        <v>545</v>
      </c>
    </row>
    <row r="460" spans="1:7" x14ac:dyDescent="0.2">
      <c r="A460" s="102" t="s">
        <v>1168</v>
      </c>
      <c r="B460" s="114" t="s">
        <v>1847</v>
      </c>
      <c r="C460" s="102" t="s">
        <v>158</v>
      </c>
      <c r="D460" s="102" t="s">
        <v>761</v>
      </c>
      <c r="E460" s="131">
        <v>0</v>
      </c>
      <c r="F460" s="103">
        <v>0</v>
      </c>
      <c r="G460" s="103">
        <v>0</v>
      </c>
    </row>
    <row r="461" spans="1:7" ht="22.5" x14ac:dyDescent="0.2">
      <c r="A461" s="102" t="s">
        <v>1169</v>
      </c>
      <c r="B461" s="114" t="s">
        <v>1848</v>
      </c>
      <c r="C461" s="102" t="s">
        <v>158</v>
      </c>
      <c r="D461" s="102" t="s">
        <v>73</v>
      </c>
      <c r="E461" s="131">
        <v>0</v>
      </c>
      <c r="F461" s="103">
        <v>0</v>
      </c>
      <c r="G461" s="103">
        <v>0</v>
      </c>
    </row>
    <row r="462" spans="1:7" x14ac:dyDescent="0.2">
      <c r="A462" s="102" t="s">
        <v>1170</v>
      </c>
      <c r="B462" s="114" t="s">
        <v>1849</v>
      </c>
      <c r="C462" s="102" t="s">
        <v>158</v>
      </c>
      <c r="D462" s="102" t="s">
        <v>73</v>
      </c>
      <c r="E462" s="131">
        <v>0</v>
      </c>
      <c r="F462" s="103">
        <v>0</v>
      </c>
      <c r="G462" s="103">
        <v>0</v>
      </c>
    </row>
    <row r="463" spans="1:7" ht="18" x14ac:dyDescent="0.2">
      <c r="A463" s="96"/>
      <c r="B463" s="115"/>
      <c r="C463" s="95"/>
      <c r="D463" s="95"/>
      <c r="E463" s="132"/>
      <c r="F463" s="110" t="s">
        <v>1799</v>
      </c>
      <c r="G463" s="104">
        <v>0</v>
      </c>
    </row>
    <row r="464" spans="1:7" x14ac:dyDescent="0.2">
      <c r="A464" s="96"/>
      <c r="B464" s="115"/>
      <c r="C464" s="95"/>
      <c r="D464" s="95"/>
      <c r="E464" s="132"/>
      <c r="F464" s="111" t="s">
        <v>546</v>
      </c>
      <c r="G464" s="105">
        <v>0</v>
      </c>
    </row>
    <row r="465" spans="1:7" ht="33.75" x14ac:dyDescent="0.2">
      <c r="A465" s="98" t="s">
        <v>1807</v>
      </c>
      <c r="B465" s="112" t="s">
        <v>1817</v>
      </c>
      <c r="C465" s="99"/>
      <c r="D465" s="99"/>
      <c r="E465" s="129"/>
      <c r="F465" s="99"/>
      <c r="G465" s="99"/>
    </row>
    <row r="466" spans="1:7" ht="22.5" x14ac:dyDescent="0.2">
      <c r="A466" s="100" t="s">
        <v>1</v>
      </c>
      <c r="B466" s="113" t="s">
        <v>366</v>
      </c>
      <c r="C466" s="101" t="s">
        <v>3</v>
      </c>
      <c r="D466" s="101" t="s">
        <v>542</v>
      </c>
      <c r="E466" s="130" t="s">
        <v>543</v>
      </c>
      <c r="F466" s="101" t="s">
        <v>544</v>
      </c>
      <c r="G466" s="101" t="s">
        <v>545</v>
      </c>
    </row>
    <row r="467" spans="1:7" x14ac:dyDescent="0.2">
      <c r="A467" s="102" t="s">
        <v>708</v>
      </c>
      <c r="B467" s="114" t="s">
        <v>709</v>
      </c>
      <c r="C467" s="102" t="s">
        <v>13</v>
      </c>
      <c r="D467" s="102" t="s">
        <v>14</v>
      </c>
      <c r="E467" s="131">
        <v>0.18</v>
      </c>
      <c r="F467" s="103">
        <v>14.77</v>
      </c>
      <c r="G467" s="103">
        <v>2.65</v>
      </c>
    </row>
    <row r="468" spans="1:7" x14ac:dyDescent="0.2">
      <c r="A468" s="102" t="s">
        <v>585</v>
      </c>
      <c r="B468" s="114" t="s">
        <v>586</v>
      </c>
      <c r="C468" s="102" t="s">
        <v>13</v>
      </c>
      <c r="D468" s="102" t="s">
        <v>14</v>
      </c>
      <c r="E468" s="131">
        <v>0.36</v>
      </c>
      <c r="F468" s="103">
        <v>14.77</v>
      </c>
      <c r="G468" s="103">
        <v>5.31</v>
      </c>
    </row>
    <row r="469" spans="1:7" x14ac:dyDescent="0.2">
      <c r="A469" s="102" t="s">
        <v>599</v>
      </c>
      <c r="B469" s="114" t="s">
        <v>600</v>
      </c>
      <c r="C469" s="102" t="s">
        <v>13</v>
      </c>
      <c r="D469" s="102" t="s">
        <v>14</v>
      </c>
      <c r="E469" s="131">
        <v>0.36</v>
      </c>
      <c r="F469" s="103">
        <v>14.77</v>
      </c>
      <c r="G469" s="103">
        <v>5.31</v>
      </c>
    </row>
    <row r="470" spans="1:7" x14ac:dyDescent="0.2">
      <c r="A470" s="102" t="s">
        <v>587</v>
      </c>
      <c r="B470" s="114" t="s">
        <v>588</v>
      </c>
      <c r="C470" s="102" t="s">
        <v>13</v>
      </c>
      <c r="D470" s="102" t="s">
        <v>14</v>
      </c>
      <c r="E470" s="131">
        <v>1.62</v>
      </c>
      <c r="F470" s="103">
        <v>10.9</v>
      </c>
      <c r="G470" s="103">
        <v>17.649999999999999</v>
      </c>
    </row>
    <row r="471" spans="1:7" ht="18" x14ac:dyDescent="0.2">
      <c r="A471" s="96"/>
      <c r="B471" s="115"/>
      <c r="C471" s="95"/>
      <c r="D471" s="95"/>
      <c r="E471" s="132"/>
      <c r="F471" s="110" t="s">
        <v>1798</v>
      </c>
      <c r="G471" s="104">
        <v>30.92</v>
      </c>
    </row>
    <row r="472" spans="1:7" ht="22.5" x14ac:dyDescent="0.2">
      <c r="A472" s="100" t="s">
        <v>1</v>
      </c>
      <c r="B472" s="113" t="s">
        <v>1681</v>
      </c>
      <c r="C472" s="101" t="s">
        <v>3</v>
      </c>
      <c r="D472" s="101" t="s">
        <v>542</v>
      </c>
      <c r="E472" s="130" t="s">
        <v>543</v>
      </c>
      <c r="F472" s="101" t="s">
        <v>544</v>
      </c>
      <c r="G472" s="101" t="s">
        <v>545</v>
      </c>
    </row>
    <row r="473" spans="1:7" x14ac:dyDescent="0.2">
      <c r="A473" s="102" t="s">
        <v>1179</v>
      </c>
      <c r="B473" s="114" t="s">
        <v>1855</v>
      </c>
      <c r="C473" s="102" t="s">
        <v>158</v>
      </c>
      <c r="D473" s="102" t="s">
        <v>14</v>
      </c>
      <c r="E473" s="131">
        <v>0.18</v>
      </c>
      <c r="F473" s="103">
        <v>0</v>
      </c>
      <c r="G473" s="103">
        <v>0</v>
      </c>
    </row>
    <row r="474" spans="1:7" x14ac:dyDescent="0.2">
      <c r="A474" s="102" t="s">
        <v>1000</v>
      </c>
      <c r="B474" s="114" t="s">
        <v>1796</v>
      </c>
      <c r="C474" s="102" t="s">
        <v>158</v>
      </c>
      <c r="D474" s="102" t="s">
        <v>14</v>
      </c>
      <c r="E474" s="131">
        <v>0.36</v>
      </c>
      <c r="F474" s="103">
        <v>0</v>
      </c>
      <c r="G474" s="103">
        <v>0</v>
      </c>
    </row>
    <row r="475" spans="1:7" x14ac:dyDescent="0.2">
      <c r="A475" s="102" t="s">
        <v>1200</v>
      </c>
      <c r="B475" s="114" t="s">
        <v>1875</v>
      </c>
      <c r="C475" s="102" t="s">
        <v>158</v>
      </c>
      <c r="D475" s="102" t="s">
        <v>14</v>
      </c>
      <c r="E475" s="131">
        <v>0.36</v>
      </c>
      <c r="F475" s="103">
        <v>0</v>
      </c>
      <c r="G475" s="103">
        <v>0</v>
      </c>
    </row>
    <row r="476" spans="1:7" x14ac:dyDescent="0.2">
      <c r="A476" s="102" t="s">
        <v>809</v>
      </c>
      <c r="B476" s="114" t="s">
        <v>1764</v>
      </c>
      <c r="C476" s="102" t="s">
        <v>158</v>
      </c>
      <c r="D476" s="102" t="s">
        <v>14</v>
      </c>
      <c r="E476" s="131">
        <v>1.62</v>
      </c>
      <c r="F476" s="103">
        <v>0</v>
      </c>
      <c r="G476" s="103">
        <v>0</v>
      </c>
    </row>
    <row r="477" spans="1:7" ht="18" x14ac:dyDescent="0.2">
      <c r="A477" s="96"/>
      <c r="B477" s="115"/>
      <c r="C477" s="95"/>
      <c r="D477" s="95"/>
      <c r="E477" s="132"/>
      <c r="F477" s="110" t="s">
        <v>1799</v>
      </c>
      <c r="G477" s="104">
        <v>0</v>
      </c>
    </row>
    <row r="478" spans="1:7" x14ac:dyDescent="0.2">
      <c r="A478" s="96"/>
      <c r="B478" s="115"/>
      <c r="C478" s="95"/>
      <c r="D478" s="95"/>
      <c r="E478" s="132"/>
      <c r="F478" s="111" t="s">
        <v>546</v>
      </c>
      <c r="G478" s="105">
        <v>30.92</v>
      </c>
    </row>
    <row r="479" spans="1:7" ht="22.5" x14ac:dyDescent="0.2">
      <c r="A479" s="98" t="s">
        <v>1807</v>
      </c>
      <c r="B479" s="112" t="s">
        <v>1818</v>
      </c>
      <c r="C479" s="99"/>
      <c r="D479" s="99"/>
      <c r="E479" s="129"/>
      <c r="F479" s="99"/>
      <c r="G479" s="99"/>
    </row>
    <row r="480" spans="1:7" ht="22.5" x14ac:dyDescent="0.2">
      <c r="A480" s="100" t="s">
        <v>1</v>
      </c>
      <c r="B480" s="113" t="s">
        <v>1681</v>
      </c>
      <c r="C480" s="101" t="s">
        <v>3</v>
      </c>
      <c r="D480" s="101" t="s">
        <v>542</v>
      </c>
      <c r="E480" s="130" t="s">
        <v>543</v>
      </c>
      <c r="F480" s="101" t="s">
        <v>544</v>
      </c>
      <c r="G480" s="101" t="s">
        <v>545</v>
      </c>
    </row>
    <row r="481" spans="1:7" ht="22.5" x14ac:dyDescent="0.2">
      <c r="A481" s="102" t="s">
        <v>1201</v>
      </c>
      <c r="B481" s="114" t="s">
        <v>1876</v>
      </c>
      <c r="C481" s="102" t="s">
        <v>158</v>
      </c>
      <c r="D481" s="102" t="s">
        <v>69</v>
      </c>
      <c r="E481" s="131">
        <v>1</v>
      </c>
      <c r="F481" s="103">
        <v>527.20000000000005</v>
      </c>
      <c r="G481" s="103">
        <v>527.20000000000005</v>
      </c>
    </row>
    <row r="482" spans="1:7" ht="33.75" x14ac:dyDescent="0.2">
      <c r="A482" s="102" t="s">
        <v>1202</v>
      </c>
      <c r="B482" s="114" t="s">
        <v>1877</v>
      </c>
      <c r="C482" s="102" t="s">
        <v>158</v>
      </c>
      <c r="D482" s="102" t="s">
        <v>69</v>
      </c>
      <c r="E482" s="131">
        <v>1</v>
      </c>
      <c r="F482" s="103">
        <v>30.92</v>
      </c>
      <c r="G482" s="103">
        <v>30.92</v>
      </c>
    </row>
    <row r="483" spans="1:7" ht="18" x14ac:dyDescent="0.2">
      <c r="A483" s="96"/>
      <c r="B483" s="115"/>
      <c r="C483" s="95"/>
      <c r="D483" s="95"/>
      <c r="E483" s="132"/>
      <c r="F483" s="110" t="s">
        <v>1799</v>
      </c>
      <c r="G483" s="104">
        <v>558.12</v>
      </c>
    </row>
    <row r="484" spans="1:7" x14ac:dyDescent="0.2">
      <c r="A484" s="96"/>
      <c r="B484" s="115"/>
      <c r="C484" s="95"/>
      <c r="D484" s="95"/>
      <c r="E484" s="132"/>
      <c r="F484" s="111" t="s">
        <v>546</v>
      </c>
      <c r="G484" s="105">
        <v>558.12</v>
      </c>
    </row>
    <row r="485" spans="1:7" ht="22.5" x14ac:dyDescent="0.2">
      <c r="A485" s="98" t="s">
        <v>1807</v>
      </c>
      <c r="B485" s="112" t="s">
        <v>1819</v>
      </c>
      <c r="C485" s="99"/>
      <c r="D485" s="99"/>
      <c r="E485" s="129"/>
      <c r="F485" s="99"/>
      <c r="G485" s="99"/>
    </row>
    <row r="486" spans="1:7" ht="22.5" x14ac:dyDescent="0.2">
      <c r="A486" s="100" t="s">
        <v>1</v>
      </c>
      <c r="B486" s="113" t="s">
        <v>367</v>
      </c>
      <c r="C486" s="101" t="s">
        <v>3</v>
      </c>
      <c r="D486" s="101" t="s">
        <v>542</v>
      </c>
      <c r="E486" s="130" t="s">
        <v>543</v>
      </c>
      <c r="F486" s="101" t="s">
        <v>544</v>
      </c>
      <c r="G486" s="101" t="s">
        <v>545</v>
      </c>
    </row>
    <row r="487" spans="1:7" x14ac:dyDescent="0.2">
      <c r="A487" s="102" t="s">
        <v>1203</v>
      </c>
      <c r="B487" s="114" t="s">
        <v>1878</v>
      </c>
      <c r="C487" s="102" t="s">
        <v>158</v>
      </c>
      <c r="D487" s="102" t="s">
        <v>73</v>
      </c>
      <c r="E487" s="131">
        <v>0</v>
      </c>
      <c r="F487" s="103">
        <v>81.150000000000006</v>
      </c>
      <c r="G487" s="103">
        <v>0</v>
      </c>
    </row>
    <row r="488" spans="1:7" x14ac:dyDescent="0.2">
      <c r="A488" s="102" t="s">
        <v>1204</v>
      </c>
      <c r="B488" s="114" t="s">
        <v>1879</v>
      </c>
      <c r="C488" s="102" t="s">
        <v>158</v>
      </c>
      <c r="D488" s="102" t="s">
        <v>73</v>
      </c>
      <c r="E488" s="131">
        <v>0</v>
      </c>
      <c r="F488" s="103">
        <v>49.1</v>
      </c>
      <c r="G488" s="103">
        <v>0</v>
      </c>
    </row>
    <row r="489" spans="1:7" ht="22.5" x14ac:dyDescent="0.2">
      <c r="A489" s="102" t="s">
        <v>1205</v>
      </c>
      <c r="B489" s="114" t="s">
        <v>1880</v>
      </c>
      <c r="C489" s="102" t="s">
        <v>158</v>
      </c>
      <c r="D489" s="102" t="s">
        <v>73</v>
      </c>
      <c r="E489" s="131">
        <v>0</v>
      </c>
      <c r="F489" s="103">
        <v>87.26</v>
      </c>
      <c r="G489" s="103">
        <v>0</v>
      </c>
    </row>
    <row r="490" spans="1:7" ht="56.25" x14ac:dyDescent="0.2">
      <c r="A490" s="102" t="s">
        <v>1206</v>
      </c>
      <c r="B490" s="114" t="s">
        <v>1881</v>
      </c>
      <c r="C490" s="102" t="s">
        <v>158</v>
      </c>
      <c r="D490" s="102" t="s">
        <v>73</v>
      </c>
      <c r="E490" s="131">
        <v>0</v>
      </c>
      <c r="F490" s="103">
        <v>54.03</v>
      </c>
      <c r="G490" s="103">
        <v>0</v>
      </c>
    </row>
    <row r="491" spans="1:7" x14ac:dyDescent="0.2">
      <c r="A491" s="102" t="s">
        <v>1207</v>
      </c>
      <c r="B491" s="114" t="s">
        <v>1882</v>
      </c>
      <c r="C491" s="102" t="s">
        <v>158</v>
      </c>
      <c r="D491" s="102" t="s">
        <v>73</v>
      </c>
      <c r="E491" s="131">
        <v>0</v>
      </c>
      <c r="F491" s="103">
        <v>29.74</v>
      </c>
      <c r="G491" s="103">
        <v>0</v>
      </c>
    </row>
    <row r="492" spans="1:7" ht="22.5" x14ac:dyDescent="0.2">
      <c r="A492" s="102" t="s">
        <v>1208</v>
      </c>
      <c r="B492" s="114" t="s">
        <v>1883</v>
      </c>
      <c r="C492" s="102" t="s">
        <v>158</v>
      </c>
      <c r="D492" s="102" t="s">
        <v>73</v>
      </c>
      <c r="E492" s="131">
        <v>0</v>
      </c>
      <c r="F492" s="103">
        <v>70.16</v>
      </c>
      <c r="G492" s="103">
        <v>0</v>
      </c>
    </row>
    <row r="493" spans="1:7" x14ac:dyDescent="0.2">
      <c r="A493" s="102" t="s">
        <v>1155</v>
      </c>
      <c r="B493" s="114" t="s">
        <v>1836</v>
      </c>
      <c r="C493" s="102" t="s">
        <v>158</v>
      </c>
      <c r="D493" s="102" t="s">
        <v>73</v>
      </c>
      <c r="E493" s="131">
        <v>0</v>
      </c>
      <c r="F493" s="103">
        <v>11.9</v>
      </c>
      <c r="G493" s="103">
        <v>0</v>
      </c>
    </row>
    <row r="494" spans="1:7" x14ac:dyDescent="0.2">
      <c r="A494" s="102" t="s">
        <v>1209</v>
      </c>
      <c r="B494" s="114" t="s">
        <v>1884</v>
      </c>
      <c r="C494" s="102" t="s">
        <v>158</v>
      </c>
      <c r="D494" s="102" t="s">
        <v>73</v>
      </c>
      <c r="E494" s="131">
        <v>0</v>
      </c>
      <c r="F494" s="103">
        <v>238.5</v>
      </c>
      <c r="G494" s="103">
        <v>0</v>
      </c>
    </row>
    <row r="495" spans="1:7" ht="22.5" x14ac:dyDescent="0.2">
      <c r="A495" s="102" t="s">
        <v>1157</v>
      </c>
      <c r="B495" s="114" t="s">
        <v>568</v>
      </c>
      <c r="C495" s="102" t="s">
        <v>158</v>
      </c>
      <c r="D495" s="102" t="s">
        <v>569</v>
      </c>
      <c r="E495" s="131">
        <v>0</v>
      </c>
      <c r="F495" s="103">
        <v>51.32</v>
      </c>
      <c r="G495" s="103">
        <v>0</v>
      </c>
    </row>
    <row r="496" spans="1:7" ht="22.5" x14ac:dyDescent="0.2">
      <c r="A496" s="102" t="s">
        <v>1158</v>
      </c>
      <c r="B496" s="114" t="s">
        <v>1838</v>
      </c>
      <c r="C496" s="102" t="s">
        <v>158</v>
      </c>
      <c r="D496" s="102" t="s">
        <v>73</v>
      </c>
      <c r="E496" s="131">
        <v>0</v>
      </c>
      <c r="F496" s="103">
        <v>13.89</v>
      </c>
      <c r="G496" s="103">
        <v>0</v>
      </c>
    </row>
    <row r="497" spans="1:7" ht="22.5" x14ac:dyDescent="0.2">
      <c r="A497" s="102" t="s">
        <v>1159</v>
      </c>
      <c r="B497" s="114" t="s">
        <v>571</v>
      </c>
      <c r="C497" s="102" t="s">
        <v>158</v>
      </c>
      <c r="D497" s="102" t="s">
        <v>73</v>
      </c>
      <c r="E497" s="131">
        <v>0</v>
      </c>
      <c r="F497" s="103">
        <v>10.69</v>
      </c>
      <c r="G497" s="103">
        <v>0</v>
      </c>
    </row>
    <row r="498" spans="1:7" x14ac:dyDescent="0.2">
      <c r="A498" s="102" t="s">
        <v>1210</v>
      </c>
      <c r="B498" s="114" t="s">
        <v>1885</v>
      </c>
      <c r="C498" s="102" t="s">
        <v>158</v>
      </c>
      <c r="D498" s="102" t="s">
        <v>73</v>
      </c>
      <c r="E498" s="131">
        <v>0</v>
      </c>
      <c r="F498" s="103">
        <v>94.61</v>
      </c>
      <c r="G498" s="103">
        <v>0</v>
      </c>
    </row>
    <row r="499" spans="1:7" x14ac:dyDescent="0.2">
      <c r="A499" s="102" t="s">
        <v>1160</v>
      </c>
      <c r="B499" s="114" t="s">
        <v>1839</v>
      </c>
      <c r="C499" s="102" t="s">
        <v>158</v>
      </c>
      <c r="D499" s="102" t="s">
        <v>73</v>
      </c>
      <c r="E499" s="131">
        <v>0</v>
      </c>
      <c r="F499" s="103">
        <v>140.25</v>
      </c>
      <c r="G499" s="103">
        <v>0</v>
      </c>
    </row>
    <row r="500" spans="1:7" x14ac:dyDescent="0.2">
      <c r="A500" s="102" t="s">
        <v>1211</v>
      </c>
      <c r="B500" s="114" t="s">
        <v>1886</v>
      </c>
      <c r="C500" s="102" t="s">
        <v>158</v>
      </c>
      <c r="D500" s="102" t="s">
        <v>73</v>
      </c>
      <c r="E500" s="131">
        <v>0</v>
      </c>
      <c r="F500" s="103">
        <v>51.42</v>
      </c>
      <c r="G500" s="103">
        <v>0</v>
      </c>
    </row>
    <row r="501" spans="1:7" ht="22.5" x14ac:dyDescent="0.2">
      <c r="A501" s="102" t="s">
        <v>1212</v>
      </c>
      <c r="B501" s="114" t="s">
        <v>1887</v>
      </c>
      <c r="C501" s="102" t="s">
        <v>158</v>
      </c>
      <c r="D501" s="102" t="s">
        <v>73</v>
      </c>
      <c r="E501" s="131">
        <v>0</v>
      </c>
      <c r="F501" s="103">
        <v>317.05</v>
      </c>
      <c r="G501" s="103">
        <v>0</v>
      </c>
    </row>
    <row r="502" spans="1:7" ht="22.5" x14ac:dyDescent="0.2">
      <c r="A502" s="102" t="s">
        <v>1213</v>
      </c>
      <c r="B502" s="114" t="s">
        <v>1888</v>
      </c>
      <c r="C502" s="102" t="s">
        <v>158</v>
      </c>
      <c r="D502" s="102" t="s">
        <v>73</v>
      </c>
      <c r="E502" s="131">
        <v>0</v>
      </c>
      <c r="F502" s="103">
        <v>171.57</v>
      </c>
      <c r="G502" s="103">
        <v>0</v>
      </c>
    </row>
    <row r="503" spans="1:7" x14ac:dyDescent="0.2">
      <c r="A503" s="102" t="s">
        <v>1161</v>
      </c>
      <c r="B503" s="114" t="s">
        <v>1840</v>
      </c>
      <c r="C503" s="102" t="s">
        <v>158</v>
      </c>
      <c r="D503" s="102" t="s">
        <v>73</v>
      </c>
      <c r="E503" s="131">
        <v>0</v>
      </c>
      <c r="F503" s="103">
        <v>147.9</v>
      </c>
      <c r="G503" s="103">
        <v>0</v>
      </c>
    </row>
    <row r="504" spans="1:7" ht="22.5" x14ac:dyDescent="0.2">
      <c r="A504" s="102" t="s">
        <v>1214</v>
      </c>
      <c r="B504" s="114" t="s">
        <v>1889</v>
      </c>
      <c r="C504" s="102" t="s">
        <v>158</v>
      </c>
      <c r="D504" s="102" t="s">
        <v>73</v>
      </c>
      <c r="E504" s="131">
        <v>0</v>
      </c>
      <c r="F504" s="103">
        <v>678.3</v>
      </c>
      <c r="G504" s="103">
        <v>0</v>
      </c>
    </row>
    <row r="505" spans="1:7" x14ac:dyDescent="0.2">
      <c r="A505" s="102" t="s">
        <v>1215</v>
      </c>
      <c r="B505" s="114" t="s">
        <v>1890</v>
      </c>
      <c r="C505" s="102" t="s">
        <v>158</v>
      </c>
      <c r="D505" s="102" t="s">
        <v>73</v>
      </c>
      <c r="E505" s="131">
        <v>0</v>
      </c>
      <c r="F505" s="103">
        <v>14.7</v>
      </c>
      <c r="G505" s="103">
        <v>0</v>
      </c>
    </row>
    <row r="506" spans="1:7" x14ac:dyDescent="0.2">
      <c r="A506" s="102" t="s">
        <v>1162</v>
      </c>
      <c r="B506" s="114" t="s">
        <v>1841</v>
      </c>
      <c r="C506" s="102" t="s">
        <v>158</v>
      </c>
      <c r="D506" s="102" t="s">
        <v>569</v>
      </c>
      <c r="E506" s="131">
        <v>0</v>
      </c>
      <c r="F506" s="103">
        <v>9.6199999999999992</v>
      </c>
      <c r="G506" s="103">
        <v>0</v>
      </c>
    </row>
    <row r="507" spans="1:7" ht="22.5" x14ac:dyDescent="0.2">
      <c r="A507" s="102" t="s">
        <v>1216</v>
      </c>
      <c r="B507" s="114" t="s">
        <v>1891</v>
      </c>
      <c r="C507" s="102" t="s">
        <v>158</v>
      </c>
      <c r="D507" s="102" t="s">
        <v>73</v>
      </c>
      <c r="E507" s="131">
        <v>0</v>
      </c>
      <c r="F507" s="103">
        <v>312.45999999999998</v>
      </c>
      <c r="G507" s="103">
        <v>0</v>
      </c>
    </row>
    <row r="508" spans="1:7" ht="22.5" x14ac:dyDescent="0.2">
      <c r="A508" s="102" t="s">
        <v>1217</v>
      </c>
      <c r="B508" s="114" t="s">
        <v>1892</v>
      </c>
      <c r="C508" s="102" t="s">
        <v>158</v>
      </c>
      <c r="D508" s="102" t="s">
        <v>73</v>
      </c>
      <c r="E508" s="131">
        <v>0</v>
      </c>
      <c r="F508" s="103">
        <v>22.66</v>
      </c>
      <c r="G508" s="103">
        <v>0</v>
      </c>
    </row>
    <row r="509" spans="1:7" x14ac:dyDescent="0.2">
      <c r="A509" s="102" t="s">
        <v>1163</v>
      </c>
      <c r="B509" s="114" t="s">
        <v>1842</v>
      </c>
      <c r="C509" s="102" t="s">
        <v>158</v>
      </c>
      <c r="D509" s="102" t="s">
        <v>1921</v>
      </c>
      <c r="E509" s="131">
        <v>0</v>
      </c>
      <c r="F509" s="103">
        <v>5.0999999999999996</v>
      </c>
      <c r="G509" s="103">
        <v>0</v>
      </c>
    </row>
    <row r="510" spans="1:7" x14ac:dyDescent="0.2">
      <c r="A510" s="102" t="s">
        <v>1164</v>
      </c>
      <c r="B510" s="114" t="s">
        <v>1843</v>
      </c>
      <c r="C510" s="102" t="s">
        <v>158</v>
      </c>
      <c r="D510" s="102" t="s">
        <v>73</v>
      </c>
      <c r="E510" s="131">
        <v>0</v>
      </c>
      <c r="F510" s="103">
        <v>4.16</v>
      </c>
      <c r="G510" s="103">
        <v>0</v>
      </c>
    </row>
    <row r="511" spans="1:7" x14ac:dyDescent="0.2">
      <c r="A511" s="102" t="s">
        <v>1165</v>
      </c>
      <c r="B511" s="114" t="s">
        <v>1844</v>
      </c>
      <c r="C511" s="102" t="s">
        <v>158</v>
      </c>
      <c r="D511" s="102" t="s">
        <v>73</v>
      </c>
      <c r="E511" s="131">
        <v>0</v>
      </c>
      <c r="F511" s="103">
        <v>30.51</v>
      </c>
      <c r="G511" s="103">
        <v>0</v>
      </c>
    </row>
    <row r="512" spans="1:7" x14ac:dyDescent="0.2">
      <c r="A512" s="102" t="s">
        <v>1218</v>
      </c>
      <c r="B512" s="114" t="s">
        <v>1893</v>
      </c>
      <c r="C512" s="102" t="s">
        <v>158</v>
      </c>
      <c r="D512" s="102" t="s">
        <v>73</v>
      </c>
      <c r="E512" s="131">
        <v>0</v>
      </c>
      <c r="F512" s="103">
        <v>382.68</v>
      </c>
      <c r="G512" s="103">
        <v>0</v>
      </c>
    </row>
    <row r="513" spans="1:7" ht="22.5" x14ac:dyDescent="0.2">
      <c r="A513" s="102" t="s">
        <v>1219</v>
      </c>
      <c r="B513" s="114" t="s">
        <v>1894</v>
      </c>
      <c r="C513" s="102" t="s">
        <v>158</v>
      </c>
      <c r="D513" s="102" t="s">
        <v>73</v>
      </c>
      <c r="E513" s="131">
        <v>0</v>
      </c>
      <c r="F513" s="103">
        <v>23.11</v>
      </c>
      <c r="G513" s="103">
        <v>0</v>
      </c>
    </row>
    <row r="514" spans="1:7" x14ac:dyDescent="0.2">
      <c r="A514" s="102" t="s">
        <v>1167</v>
      </c>
      <c r="B514" s="114" t="s">
        <v>1846</v>
      </c>
      <c r="C514" s="102" t="s">
        <v>158</v>
      </c>
      <c r="D514" s="102" t="s">
        <v>73</v>
      </c>
      <c r="E514" s="131">
        <v>0</v>
      </c>
      <c r="F514" s="103">
        <v>3.82</v>
      </c>
      <c r="G514" s="103">
        <v>0</v>
      </c>
    </row>
    <row r="515" spans="1:7" ht="18" x14ac:dyDescent="0.2">
      <c r="A515" s="96"/>
      <c r="B515" s="115"/>
      <c r="C515" s="95"/>
      <c r="D515" s="95"/>
      <c r="E515" s="132"/>
      <c r="F515" s="110" t="s">
        <v>1800</v>
      </c>
      <c r="G515" s="104">
        <v>0</v>
      </c>
    </row>
    <row r="516" spans="1:7" ht="22.5" x14ac:dyDescent="0.2">
      <c r="A516" s="100" t="s">
        <v>1</v>
      </c>
      <c r="B516" s="113" t="s">
        <v>1681</v>
      </c>
      <c r="C516" s="101" t="s">
        <v>3</v>
      </c>
      <c r="D516" s="101" t="s">
        <v>542</v>
      </c>
      <c r="E516" s="130" t="s">
        <v>543</v>
      </c>
      <c r="F516" s="101" t="s">
        <v>544</v>
      </c>
      <c r="G516" s="101" t="s">
        <v>545</v>
      </c>
    </row>
    <row r="517" spans="1:7" x14ac:dyDescent="0.2">
      <c r="A517" s="102" t="s">
        <v>1168</v>
      </c>
      <c r="B517" s="114" t="s">
        <v>1847</v>
      </c>
      <c r="C517" s="102" t="s">
        <v>158</v>
      </c>
      <c r="D517" s="102" t="s">
        <v>761</v>
      </c>
      <c r="E517" s="131">
        <v>0</v>
      </c>
      <c r="F517" s="103">
        <v>0</v>
      </c>
      <c r="G517" s="103">
        <v>0</v>
      </c>
    </row>
    <row r="518" spans="1:7" ht="22.5" x14ac:dyDescent="0.2">
      <c r="A518" s="102" t="s">
        <v>1169</v>
      </c>
      <c r="B518" s="114" t="s">
        <v>1848</v>
      </c>
      <c r="C518" s="102" t="s">
        <v>158</v>
      </c>
      <c r="D518" s="102" t="s">
        <v>73</v>
      </c>
      <c r="E518" s="131">
        <v>0</v>
      </c>
      <c r="F518" s="103">
        <v>0</v>
      </c>
      <c r="G518" s="103">
        <v>0</v>
      </c>
    </row>
    <row r="519" spans="1:7" x14ac:dyDescent="0.2">
      <c r="A519" s="102" t="s">
        <v>1170</v>
      </c>
      <c r="B519" s="114" t="s">
        <v>1849</v>
      </c>
      <c r="C519" s="102" t="s">
        <v>158</v>
      </c>
      <c r="D519" s="102" t="s">
        <v>73</v>
      </c>
      <c r="E519" s="131">
        <v>0</v>
      </c>
      <c r="F519" s="103">
        <v>0</v>
      </c>
      <c r="G519" s="103">
        <v>0</v>
      </c>
    </row>
    <row r="520" spans="1:7" ht="18" x14ac:dyDescent="0.2">
      <c r="A520" s="96"/>
      <c r="B520" s="115"/>
      <c r="C520" s="95"/>
      <c r="D520" s="95"/>
      <c r="E520" s="132"/>
      <c r="F520" s="110" t="s">
        <v>1799</v>
      </c>
      <c r="G520" s="104">
        <v>0</v>
      </c>
    </row>
    <row r="521" spans="1:7" x14ac:dyDescent="0.2">
      <c r="A521" s="96"/>
      <c r="B521" s="115"/>
      <c r="C521" s="95"/>
      <c r="D521" s="95"/>
      <c r="E521" s="132"/>
      <c r="F521" s="111" t="s">
        <v>546</v>
      </c>
      <c r="G521" s="105">
        <v>0</v>
      </c>
    </row>
    <row r="522" spans="1:7" ht="22.5" x14ac:dyDescent="0.2">
      <c r="A522" s="98" t="s">
        <v>1807</v>
      </c>
      <c r="B522" s="112" t="s">
        <v>1820</v>
      </c>
      <c r="C522" s="99"/>
      <c r="D522" s="99"/>
      <c r="E522" s="129"/>
      <c r="F522" s="99"/>
      <c r="G522" s="99"/>
    </row>
    <row r="523" spans="1:7" ht="22.5" x14ac:dyDescent="0.2">
      <c r="A523" s="100" t="s">
        <v>1</v>
      </c>
      <c r="B523" s="113" t="s">
        <v>367</v>
      </c>
      <c r="C523" s="101" t="s">
        <v>3</v>
      </c>
      <c r="D523" s="101" t="s">
        <v>542</v>
      </c>
      <c r="E523" s="130" t="s">
        <v>543</v>
      </c>
      <c r="F523" s="101" t="s">
        <v>544</v>
      </c>
      <c r="G523" s="101" t="s">
        <v>545</v>
      </c>
    </row>
    <row r="524" spans="1:7" ht="22.5" x14ac:dyDescent="0.2">
      <c r="A524" s="102" t="s">
        <v>1220</v>
      </c>
      <c r="B524" s="114" t="s">
        <v>1895</v>
      </c>
      <c r="C524" s="102" t="s">
        <v>158</v>
      </c>
      <c r="D524" s="102" t="s">
        <v>65</v>
      </c>
      <c r="E524" s="131">
        <v>3</v>
      </c>
      <c r="F524" s="103">
        <v>48.34</v>
      </c>
      <c r="G524" s="103">
        <v>145.02000000000001</v>
      </c>
    </row>
    <row r="525" spans="1:7" x14ac:dyDescent="0.2">
      <c r="A525" s="102" t="s">
        <v>1221</v>
      </c>
      <c r="B525" s="114" t="s">
        <v>1896</v>
      </c>
      <c r="C525" s="102" t="s">
        <v>158</v>
      </c>
      <c r="D525" s="102" t="s">
        <v>65</v>
      </c>
      <c r="E525" s="131">
        <v>2.2000000000000002</v>
      </c>
      <c r="F525" s="103">
        <v>43.09</v>
      </c>
      <c r="G525" s="103">
        <v>94.79</v>
      </c>
    </row>
    <row r="526" spans="1:7" ht="22.5" x14ac:dyDescent="0.2">
      <c r="A526" s="102" t="s">
        <v>1222</v>
      </c>
      <c r="B526" s="114" t="s">
        <v>1897</v>
      </c>
      <c r="C526" s="102" t="s">
        <v>158</v>
      </c>
      <c r="D526" s="102" t="s">
        <v>595</v>
      </c>
      <c r="E526" s="131">
        <v>0.5</v>
      </c>
      <c r="F526" s="103">
        <v>35.270000000000003</v>
      </c>
      <c r="G526" s="103">
        <v>17.63</v>
      </c>
    </row>
    <row r="527" spans="1:7" ht="18" x14ac:dyDescent="0.2">
      <c r="A527" s="96"/>
      <c r="B527" s="115"/>
      <c r="C527" s="95"/>
      <c r="D527" s="95"/>
      <c r="E527" s="132"/>
      <c r="F527" s="110" t="s">
        <v>1800</v>
      </c>
      <c r="G527" s="104">
        <v>257.44</v>
      </c>
    </row>
    <row r="528" spans="1:7" ht="22.5" x14ac:dyDescent="0.2">
      <c r="A528" s="100" t="s">
        <v>1</v>
      </c>
      <c r="B528" s="113" t="s">
        <v>366</v>
      </c>
      <c r="C528" s="101" t="s">
        <v>3</v>
      </c>
      <c r="D528" s="101" t="s">
        <v>542</v>
      </c>
      <c r="E528" s="130" t="s">
        <v>543</v>
      </c>
      <c r="F528" s="101" t="s">
        <v>544</v>
      </c>
      <c r="G528" s="101" t="s">
        <v>545</v>
      </c>
    </row>
    <row r="529" spans="1:7" x14ac:dyDescent="0.2">
      <c r="A529" s="102" t="s">
        <v>708</v>
      </c>
      <c r="B529" s="114" t="s">
        <v>709</v>
      </c>
      <c r="C529" s="102" t="s">
        <v>13</v>
      </c>
      <c r="D529" s="102" t="s">
        <v>14</v>
      </c>
      <c r="E529" s="131">
        <v>3</v>
      </c>
      <c r="F529" s="103">
        <v>14.77</v>
      </c>
      <c r="G529" s="103">
        <v>44.31</v>
      </c>
    </row>
    <row r="530" spans="1:7" x14ac:dyDescent="0.2">
      <c r="A530" s="102" t="s">
        <v>599</v>
      </c>
      <c r="B530" s="114" t="s">
        <v>600</v>
      </c>
      <c r="C530" s="102" t="s">
        <v>13</v>
      </c>
      <c r="D530" s="102" t="s">
        <v>14</v>
      </c>
      <c r="E530" s="131">
        <v>0.5</v>
      </c>
      <c r="F530" s="103">
        <v>14.77</v>
      </c>
      <c r="G530" s="103">
        <v>7.38</v>
      </c>
    </row>
    <row r="531" spans="1:7" x14ac:dyDescent="0.2">
      <c r="A531" s="102" t="s">
        <v>587</v>
      </c>
      <c r="B531" s="114" t="s">
        <v>588</v>
      </c>
      <c r="C531" s="102" t="s">
        <v>13</v>
      </c>
      <c r="D531" s="102" t="s">
        <v>14</v>
      </c>
      <c r="E531" s="131">
        <v>1.5</v>
      </c>
      <c r="F531" s="103">
        <v>10.9</v>
      </c>
      <c r="G531" s="103">
        <v>16.350000000000001</v>
      </c>
    </row>
    <row r="532" spans="1:7" x14ac:dyDescent="0.2">
      <c r="A532" s="102" t="s">
        <v>1223</v>
      </c>
      <c r="B532" s="114" t="s">
        <v>1224</v>
      </c>
      <c r="C532" s="102" t="s">
        <v>13</v>
      </c>
      <c r="D532" s="102" t="s">
        <v>14</v>
      </c>
      <c r="E532" s="131">
        <v>3</v>
      </c>
      <c r="F532" s="103">
        <v>18</v>
      </c>
      <c r="G532" s="103">
        <v>54</v>
      </c>
    </row>
    <row r="533" spans="1:7" ht="18" x14ac:dyDescent="0.2">
      <c r="A533" s="96"/>
      <c r="B533" s="115"/>
      <c r="C533" s="95"/>
      <c r="D533" s="95"/>
      <c r="E533" s="132"/>
      <c r="F533" s="110" t="s">
        <v>1798</v>
      </c>
      <c r="G533" s="104">
        <v>122.04</v>
      </c>
    </row>
    <row r="534" spans="1:7" ht="22.5" x14ac:dyDescent="0.2">
      <c r="A534" s="100" t="s">
        <v>1</v>
      </c>
      <c r="B534" s="113" t="s">
        <v>1681</v>
      </c>
      <c r="C534" s="101" t="s">
        <v>3</v>
      </c>
      <c r="D534" s="101" t="s">
        <v>542</v>
      </c>
      <c r="E534" s="130" t="s">
        <v>543</v>
      </c>
      <c r="F534" s="101" t="s">
        <v>544</v>
      </c>
      <c r="G534" s="101" t="s">
        <v>545</v>
      </c>
    </row>
    <row r="535" spans="1:7" x14ac:dyDescent="0.2">
      <c r="A535" s="102" t="s">
        <v>1179</v>
      </c>
      <c r="B535" s="114" t="s">
        <v>1855</v>
      </c>
      <c r="C535" s="102" t="s">
        <v>158</v>
      </c>
      <c r="D535" s="102" t="s">
        <v>14</v>
      </c>
      <c r="E535" s="131">
        <v>3</v>
      </c>
      <c r="F535" s="103">
        <v>0</v>
      </c>
      <c r="G535" s="103">
        <v>0</v>
      </c>
    </row>
    <row r="536" spans="1:7" x14ac:dyDescent="0.2">
      <c r="A536" s="102" t="s">
        <v>1200</v>
      </c>
      <c r="B536" s="114" t="s">
        <v>1875</v>
      </c>
      <c r="C536" s="102" t="s">
        <v>158</v>
      </c>
      <c r="D536" s="102" t="s">
        <v>14</v>
      </c>
      <c r="E536" s="131">
        <v>0.5</v>
      </c>
      <c r="F536" s="103">
        <v>0</v>
      </c>
      <c r="G536" s="103">
        <v>0</v>
      </c>
    </row>
    <row r="537" spans="1:7" x14ac:dyDescent="0.2">
      <c r="A537" s="102" t="s">
        <v>809</v>
      </c>
      <c r="B537" s="114" t="s">
        <v>1764</v>
      </c>
      <c r="C537" s="102" t="s">
        <v>158</v>
      </c>
      <c r="D537" s="102" t="s">
        <v>14</v>
      </c>
      <c r="E537" s="131">
        <v>1.5</v>
      </c>
      <c r="F537" s="103">
        <v>0</v>
      </c>
      <c r="G537" s="103">
        <v>0</v>
      </c>
    </row>
    <row r="538" spans="1:7" x14ac:dyDescent="0.2">
      <c r="A538" s="102" t="s">
        <v>1225</v>
      </c>
      <c r="B538" s="114" t="s">
        <v>1898</v>
      </c>
      <c r="C538" s="102" t="s">
        <v>158</v>
      </c>
      <c r="D538" s="102" t="s">
        <v>14</v>
      </c>
      <c r="E538" s="131">
        <v>3</v>
      </c>
      <c r="F538" s="103">
        <v>0</v>
      </c>
      <c r="G538" s="103">
        <v>0</v>
      </c>
    </row>
    <row r="539" spans="1:7" ht="18" x14ac:dyDescent="0.2">
      <c r="A539" s="96"/>
      <c r="B539" s="115"/>
      <c r="C539" s="95"/>
      <c r="D539" s="95"/>
      <c r="E539" s="132"/>
      <c r="F539" s="110" t="s">
        <v>1799</v>
      </c>
      <c r="G539" s="104">
        <v>0</v>
      </c>
    </row>
    <row r="540" spans="1:7" x14ac:dyDescent="0.2">
      <c r="A540" s="96"/>
      <c r="B540" s="115"/>
      <c r="C540" s="95"/>
      <c r="D540" s="95"/>
      <c r="E540" s="132"/>
      <c r="F540" s="111" t="s">
        <v>546</v>
      </c>
      <c r="G540" s="105">
        <v>379.48</v>
      </c>
    </row>
    <row r="541" spans="1:7" ht="22.5" x14ac:dyDescent="0.2">
      <c r="A541" s="98" t="s">
        <v>1807</v>
      </c>
      <c r="B541" s="112" t="s">
        <v>1821</v>
      </c>
      <c r="C541" s="99"/>
      <c r="D541" s="99"/>
      <c r="E541" s="129"/>
      <c r="F541" s="99"/>
      <c r="G541" s="99"/>
    </row>
    <row r="542" spans="1:7" ht="22.5" x14ac:dyDescent="0.2">
      <c r="A542" s="100" t="s">
        <v>1</v>
      </c>
      <c r="B542" s="113" t="s">
        <v>367</v>
      </c>
      <c r="C542" s="101" t="s">
        <v>3</v>
      </c>
      <c r="D542" s="101" t="s">
        <v>542</v>
      </c>
      <c r="E542" s="130" t="s">
        <v>543</v>
      </c>
      <c r="F542" s="101" t="s">
        <v>544</v>
      </c>
      <c r="G542" s="101" t="s">
        <v>545</v>
      </c>
    </row>
    <row r="543" spans="1:7" ht="22.5" x14ac:dyDescent="0.2">
      <c r="A543" s="102" t="s">
        <v>1226</v>
      </c>
      <c r="B543" s="114" t="s">
        <v>1899</v>
      </c>
      <c r="C543" s="102" t="s">
        <v>158</v>
      </c>
      <c r="D543" s="102" t="s">
        <v>595</v>
      </c>
      <c r="E543" s="131">
        <v>0.15</v>
      </c>
      <c r="F543" s="103">
        <v>21.25</v>
      </c>
      <c r="G543" s="103">
        <v>3.18</v>
      </c>
    </row>
    <row r="544" spans="1:7" x14ac:dyDescent="0.2">
      <c r="A544" s="102" t="s">
        <v>1227</v>
      </c>
      <c r="B544" s="114" t="s">
        <v>1900</v>
      </c>
      <c r="C544" s="102" t="s">
        <v>158</v>
      </c>
      <c r="D544" s="102" t="s">
        <v>51</v>
      </c>
      <c r="E544" s="131">
        <v>0.55000000000000004</v>
      </c>
      <c r="F544" s="103">
        <v>37.229999999999997</v>
      </c>
      <c r="G544" s="103">
        <v>20.47</v>
      </c>
    </row>
    <row r="545" spans="1:7" ht="22.5" x14ac:dyDescent="0.2">
      <c r="A545" s="102" t="s">
        <v>1228</v>
      </c>
      <c r="B545" s="114" t="s">
        <v>1901</v>
      </c>
      <c r="C545" s="102" t="s">
        <v>158</v>
      </c>
      <c r="D545" s="102" t="s">
        <v>628</v>
      </c>
      <c r="E545" s="131">
        <v>1.4999999999999999E-2</v>
      </c>
      <c r="F545" s="103">
        <v>6.21</v>
      </c>
      <c r="G545" s="103">
        <v>0.09</v>
      </c>
    </row>
    <row r="546" spans="1:7" ht="22.5" x14ac:dyDescent="0.2">
      <c r="A546" s="102" t="s">
        <v>1229</v>
      </c>
      <c r="B546" s="114" t="s">
        <v>1902</v>
      </c>
      <c r="C546" s="102" t="s">
        <v>158</v>
      </c>
      <c r="D546" s="102" t="s">
        <v>65</v>
      </c>
      <c r="E546" s="131">
        <v>0.5</v>
      </c>
      <c r="F546" s="103">
        <v>9.34</v>
      </c>
      <c r="G546" s="103">
        <v>4.67</v>
      </c>
    </row>
    <row r="547" spans="1:7" x14ac:dyDescent="0.2">
      <c r="A547" s="102" t="s">
        <v>1230</v>
      </c>
      <c r="B547" s="114" t="s">
        <v>1903</v>
      </c>
      <c r="C547" s="102" t="s">
        <v>158</v>
      </c>
      <c r="D547" s="102" t="s">
        <v>595</v>
      </c>
      <c r="E547" s="131">
        <v>0.3</v>
      </c>
      <c r="F547" s="103">
        <v>20.27</v>
      </c>
      <c r="G547" s="103">
        <v>6.08</v>
      </c>
    </row>
    <row r="548" spans="1:7" ht="22.5" x14ac:dyDescent="0.2">
      <c r="A548" s="102" t="s">
        <v>1231</v>
      </c>
      <c r="B548" s="114" t="s">
        <v>1904</v>
      </c>
      <c r="C548" s="102" t="s">
        <v>158</v>
      </c>
      <c r="D548" s="102" t="s">
        <v>65</v>
      </c>
      <c r="E548" s="131">
        <v>2</v>
      </c>
      <c r="F548" s="103">
        <v>4.42</v>
      </c>
      <c r="G548" s="103">
        <v>8.84</v>
      </c>
    </row>
    <row r="549" spans="1:7" ht="18" x14ac:dyDescent="0.2">
      <c r="A549" s="96"/>
      <c r="B549" s="115"/>
      <c r="C549" s="95"/>
      <c r="D549" s="95"/>
      <c r="E549" s="132"/>
      <c r="F549" s="110" t="s">
        <v>1800</v>
      </c>
      <c r="G549" s="104">
        <v>43.33</v>
      </c>
    </row>
    <row r="550" spans="1:7" ht="22.5" x14ac:dyDescent="0.2">
      <c r="A550" s="100" t="s">
        <v>1</v>
      </c>
      <c r="B550" s="113" t="s">
        <v>366</v>
      </c>
      <c r="C550" s="101" t="s">
        <v>3</v>
      </c>
      <c r="D550" s="101" t="s">
        <v>542</v>
      </c>
      <c r="E550" s="130" t="s">
        <v>543</v>
      </c>
      <c r="F550" s="101" t="s">
        <v>544</v>
      </c>
      <c r="G550" s="101" t="s">
        <v>545</v>
      </c>
    </row>
    <row r="551" spans="1:7" x14ac:dyDescent="0.2">
      <c r="A551" s="102" t="s">
        <v>585</v>
      </c>
      <c r="B551" s="114" t="s">
        <v>586</v>
      </c>
      <c r="C551" s="102" t="s">
        <v>13</v>
      </c>
      <c r="D551" s="102" t="s">
        <v>14</v>
      </c>
      <c r="E551" s="131">
        <v>1.5</v>
      </c>
      <c r="F551" s="103">
        <v>14.77</v>
      </c>
      <c r="G551" s="103">
        <v>22.15</v>
      </c>
    </row>
    <row r="552" spans="1:7" x14ac:dyDescent="0.2">
      <c r="A552" s="102" t="s">
        <v>587</v>
      </c>
      <c r="B552" s="114" t="s">
        <v>588</v>
      </c>
      <c r="C552" s="102" t="s">
        <v>13</v>
      </c>
      <c r="D552" s="102" t="s">
        <v>14</v>
      </c>
      <c r="E552" s="131">
        <v>1.5</v>
      </c>
      <c r="F552" s="103">
        <v>10.9</v>
      </c>
      <c r="G552" s="103">
        <v>16.350000000000001</v>
      </c>
    </row>
    <row r="553" spans="1:7" ht="18" x14ac:dyDescent="0.2">
      <c r="A553" s="96"/>
      <c r="B553" s="115"/>
      <c r="C553" s="95"/>
      <c r="D553" s="95"/>
      <c r="E553" s="132"/>
      <c r="F553" s="110" t="s">
        <v>1798</v>
      </c>
      <c r="G553" s="104">
        <v>38.5</v>
      </c>
    </row>
    <row r="554" spans="1:7" ht="22.5" x14ac:dyDescent="0.2">
      <c r="A554" s="100" t="s">
        <v>1</v>
      </c>
      <c r="B554" s="113" t="s">
        <v>1681</v>
      </c>
      <c r="C554" s="101" t="s">
        <v>3</v>
      </c>
      <c r="D554" s="101" t="s">
        <v>542</v>
      </c>
      <c r="E554" s="130" t="s">
        <v>543</v>
      </c>
      <c r="F554" s="101" t="s">
        <v>544</v>
      </c>
      <c r="G554" s="101" t="s">
        <v>545</v>
      </c>
    </row>
    <row r="555" spans="1:7" x14ac:dyDescent="0.2">
      <c r="A555" s="102" t="s">
        <v>1000</v>
      </c>
      <c r="B555" s="114" t="s">
        <v>1796</v>
      </c>
      <c r="C555" s="102" t="s">
        <v>158</v>
      </c>
      <c r="D555" s="102" t="s">
        <v>14</v>
      </c>
      <c r="E555" s="131">
        <v>1.5</v>
      </c>
      <c r="F555" s="103">
        <v>0</v>
      </c>
      <c r="G555" s="103">
        <v>0</v>
      </c>
    </row>
    <row r="556" spans="1:7" x14ac:dyDescent="0.2">
      <c r="A556" s="102" t="s">
        <v>809</v>
      </c>
      <c r="B556" s="114" t="s">
        <v>1764</v>
      </c>
      <c r="C556" s="102" t="s">
        <v>158</v>
      </c>
      <c r="D556" s="102" t="s">
        <v>14</v>
      </c>
      <c r="E556" s="131">
        <v>1.5</v>
      </c>
      <c r="F556" s="103">
        <v>0</v>
      </c>
      <c r="G556" s="103">
        <v>0</v>
      </c>
    </row>
    <row r="557" spans="1:7" ht="18" x14ac:dyDescent="0.2">
      <c r="A557" s="96"/>
      <c r="B557" s="115"/>
      <c r="C557" s="95"/>
      <c r="D557" s="95"/>
      <c r="E557" s="132"/>
      <c r="F557" s="110" t="s">
        <v>1799</v>
      </c>
      <c r="G557" s="104">
        <v>0</v>
      </c>
    </row>
    <row r="558" spans="1:7" x14ac:dyDescent="0.2">
      <c r="A558" s="96"/>
      <c r="B558" s="115"/>
      <c r="C558" s="95"/>
      <c r="D558" s="95"/>
      <c r="E558" s="132"/>
      <c r="F558" s="111" t="s">
        <v>546</v>
      </c>
      <c r="G558" s="105">
        <v>81.83</v>
      </c>
    </row>
    <row r="559" spans="1:7" ht="45" x14ac:dyDescent="0.2">
      <c r="A559" s="98" t="s">
        <v>1807</v>
      </c>
      <c r="B559" s="112" t="s">
        <v>1822</v>
      </c>
      <c r="C559" s="99"/>
      <c r="D559" s="99"/>
      <c r="E559" s="129"/>
      <c r="F559" s="99"/>
      <c r="G559" s="99"/>
    </row>
    <row r="560" spans="1:7" ht="22.5" x14ac:dyDescent="0.2">
      <c r="A560" s="100" t="s">
        <v>1</v>
      </c>
      <c r="B560" s="113" t="s">
        <v>367</v>
      </c>
      <c r="C560" s="101" t="s">
        <v>3</v>
      </c>
      <c r="D560" s="101" t="s">
        <v>542</v>
      </c>
      <c r="E560" s="130" t="s">
        <v>543</v>
      </c>
      <c r="F560" s="101" t="s">
        <v>544</v>
      </c>
      <c r="G560" s="101" t="s">
        <v>545</v>
      </c>
    </row>
    <row r="561" spans="1:7" ht="22.5" x14ac:dyDescent="0.2">
      <c r="A561" s="102" t="s">
        <v>1180</v>
      </c>
      <c r="B561" s="114" t="s">
        <v>1856</v>
      </c>
      <c r="C561" s="102" t="s">
        <v>158</v>
      </c>
      <c r="D561" s="102" t="s">
        <v>69</v>
      </c>
      <c r="E561" s="131">
        <v>1.216</v>
      </c>
      <c r="F561" s="103">
        <v>79.95</v>
      </c>
      <c r="G561" s="103">
        <v>97.21</v>
      </c>
    </row>
    <row r="562" spans="1:7" x14ac:dyDescent="0.2">
      <c r="A562" s="102" t="s">
        <v>1232</v>
      </c>
      <c r="B562" s="114" t="s">
        <v>1073</v>
      </c>
      <c r="C562" s="102" t="s">
        <v>158</v>
      </c>
      <c r="D562" s="102" t="s">
        <v>595</v>
      </c>
      <c r="E562" s="131">
        <v>182</v>
      </c>
      <c r="F562" s="103">
        <v>0.85</v>
      </c>
      <c r="G562" s="103">
        <v>154.69999999999999</v>
      </c>
    </row>
    <row r="563" spans="1:7" x14ac:dyDescent="0.2">
      <c r="A563" s="102" t="s">
        <v>1181</v>
      </c>
      <c r="B563" s="114" t="s">
        <v>861</v>
      </c>
      <c r="C563" s="102" t="s">
        <v>158</v>
      </c>
      <c r="D563" s="102" t="s">
        <v>595</v>
      </c>
      <c r="E563" s="131">
        <v>182</v>
      </c>
      <c r="F563" s="103">
        <v>1.02</v>
      </c>
      <c r="G563" s="103">
        <v>185.64</v>
      </c>
    </row>
    <row r="564" spans="1:7" ht="18" x14ac:dyDescent="0.2">
      <c r="A564" s="96"/>
      <c r="B564" s="115"/>
      <c r="C564" s="95"/>
      <c r="D564" s="95"/>
      <c r="E564" s="132"/>
      <c r="F564" s="110" t="s">
        <v>1800</v>
      </c>
      <c r="G564" s="104">
        <v>437.55</v>
      </c>
    </row>
    <row r="565" spans="1:7" ht="22.5" x14ac:dyDescent="0.2">
      <c r="A565" s="100" t="s">
        <v>1</v>
      </c>
      <c r="B565" s="113" t="s">
        <v>366</v>
      </c>
      <c r="C565" s="101" t="s">
        <v>3</v>
      </c>
      <c r="D565" s="101" t="s">
        <v>542</v>
      </c>
      <c r="E565" s="130" t="s">
        <v>543</v>
      </c>
      <c r="F565" s="101" t="s">
        <v>544</v>
      </c>
      <c r="G565" s="101" t="s">
        <v>545</v>
      </c>
    </row>
    <row r="566" spans="1:7" x14ac:dyDescent="0.2">
      <c r="A566" s="102" t="s">
        <v>587</v>
      </c>
      <c r="B566" s="114" t="s">
        <v>588</v>
      </c>
      <c r="C566" s="102" t="s">
        <v>13</v>
      </c>
      <c r="D566" s="102" t="s">
        <v>14</v>
      </c>
      <c r="E566" s="131">
        <v>4</v>
      </c>
      <c r="F566" s="103">
        <v>10.9</v>
      </c>
      <c r="G566" s="103">
        <v>43.6</v>
      </c>
    </row>
    <row r="567" spans="1:7" ht="18" x14ac:dyDescent="0.2">
      <c r="A567" s="96"/>
      <c r="B567" s="115"/>
      <c r="C567" s="95"/>
      <c r="D567" s="95"/>
      <c r="E567" s="132"/>
      <c r="F567" s="110" t="s">
        <v>1798</v>
      </c>
      <c r="G567" s="104">
        <v>43.6</v>
      </c>
    </row>
    <row r="568" spans="1:7" ht="22.5" x14ac:dyDescent="0.2">
      <c r="A568" s="100" t="s">
        <v>1</v>
      </c>
      <c r="B568" s="113" t="s">
        <v>1681</v>
      </c>
      <c r="C568" s="101" t="s">
        <v>3</v>
      </c>
      <c r="D568" s="101" t="s">
        <v>542</v>
      </c>
      <c r="E568" s="130" t="s">
        <v>543</v>
      </c>
      <c r="F568" s="101" t="s">
        <v>544</v>
      </c>
      <c r="G568" s="101" t="s">
        <v>545</v>
      </c>
    </row>
    <row r="569" spans="1:7" x14ac:dyDescent="0.2">
      <c r="A569" s="102" t="s">
        <v>809</v>
      </c>
      <c r="B569" s="114" t="s">
        <v>1764</v>
      </c>
      <c r="C569" s="102" t="s">
        <v>158</v>
      </c>
      <c r="D569" s="102" t="s">
        <v>14</v>
      </c>
      <c r="E569" s="131">
        <v>4</v>
      </c>
      <c r="F569" s="103">
        <v>0</v>
      </c>
      <c r="G569" s="103">
        <v>0</v>
      </c>
    </row>
    <row r="570" spans="1:7" ht="18" x14ac:dyDescent="0.2">
      <c r="A570" s="96"/>
      <c r="B570" s="115"/>
      <c r="C570" s="95"/>
      <c r="D570" s="95"/>
      <c r="E570" s="132"/>
      <c r="F570" s="110" t="s">
        <v>1799</v>
      </c>
      <c r="G570" s="104">
        <v>0</v>
      </c>
    </row>
    <row r="571" spans="1:7" x14ac:dyDescent="0.2">
      <c r="A571" s="96"/>
      <c r="B571" s="115"/>
      <c r="C571" s="95"/>
      <c r="D571" s="95"/>
      <c r="E571" s="132"/>
      <c r="F571" s="111" t="s">
        <v>546</v>
      </c>
      <c r="G571" s="105">
        <v>481.15</v>
      </c>
    </row>
    <row r="572" spans="1:7" ht="45" x14ac:dyDescent="0.2">
      <c r="A572" s="98" t="s">
        <v>1807</v>
      </c>
      <c r="B572" s="112" t="s">
        <v>1823</v>
      </c>
      <c r="C572" s="99"/>
      <c r="D572" s="99"/>
      <c r="E572" s="129"/>
      <c r="F572" s="99"/>
      <c r="G572" s="99"/>
    </row>
    <row r="573" spans="1:7" ht="22.5" x14ac:dyDescent="0.2">
      <c r="A573" s="100" t="s">
        <v>1</v>
      </c>
      <c r="B573" s="113" t="s">
        <v>367</v>
      </c>
      <c r="C573" s="101" t="s">
        <v>3</v>
      </c>
      <c r="D573" s="101" t="s">
        <v>542</v>
      </c>
      <c r="E573" s="130" t="s">
        <v>543</v>
      </c>
      <c r="F573" s="101" t="s">
        <v>544</v>
      </c>
      <c r="G573" s="101" t="s">
        <v>545</v>
      </c>
    </row>
    <row r="574" spans="1:7" x14ac:dyDescent="0.2">
      <c r="A574" s="102" t="s">
        <v>1233</v>
      </c>
      <c r="B574" s="114" t="s">
        <v>1905</v>
      </c>
      <c r="C574" s="102" t="s">
        <v>158</v>
      </c>
      <c r="D574" s="102" t="s">
        <v>73</v>
      </c>
      <c r="E574" s="131">
        <v>68</v>
      </c>
      <c r="F574" s="103">
        <v>0.42</v>
      </c>
      <c r="G574" s="103">
        <v>28.56</v>
      </c>
    </row>
    <row r="575" spans="1:7" ht="18" x14ac:dyDescent="0.2">
      <c r="A575" s="96"/>
      <c r="B575" s="115"/>
      <c r="C575" s="95"/>
      <c r="D575" s="95"/>
      <c r="E575" s="132"/>
      <c r="F575" s="110" t="s">
        <v>1800</v>
      </c>
      <c r="G575" s="104">
        <v>28.56</v>
      </c>
    </row>
    <row r="576" spans="1:7" ht="22.5" x14ac:dyDescent="0.2">
      <c r="A576" s="100" t="s">
        <v>1</v>
      </c>
      <c r="B576" s="113" t="s">
        <v>366</v>
      </c>
      <c r="C576" s="101" t="s">
        <v>3</v>
      </c>
      <c r="D576" s="101" t="s">
        <v>542</v>
      </c>
      <c r="E576" s="130" t="s">
        <v>543</v>
      </c>
      <c r="F576" s="101" t="s">
        <v>544</v>
      </c>
      <c r="G576" s="101" t="s">
        <v>545</v>
      </c>
    </row>
    <row r="577" spans="1:7" x14ac:dyDescent="0.2">
      <c r="A577" s="102" t="s">
        <v>599</v>
      </c>
      <c r="B577" s="114" t="s">
        <v>600</v>
      </c>
      <c r="C577" s="102" t="s">
        <v>13</v>
      </c>
      <c r="D577" s="102" t="s">
        <v>14</v>
      </c>
      <c r="E577" s="131">
        <v>1.52</v>
      </c>
      <c r="F577" s="103">
        <v>14.77</v>
      </c>
      <c r="G577" s="103">
        <v>22.45</v>
      </c>
    </row>
    <row r="578" spans="1:7" x14ac:dyDescent="0.2">
      <c r="A578" s="102" t="s">
        <v>587</v>
      </c>
      <c r="B578" s="114" t="s">
        <v>588</v>
      </c>
      <c r="C578" s="102" t="s">
        <v>13</v>
      </c>
      <c r="D578" s="102" t="s">
        <v>14</v>
      </c>
      <c r="E578" s="131">
        <v>0.91</v>
      </c>
      <c r="F578" s="103">
        <v>10.9</v>
      </c>
      <c r="G578" s="103">
        <v>9.91</v>
      </c>
    </row>
    <row r="579" spans="1:7" ht="18" x14ac:dyDescent="0.2">
      <c r="A579" s="96"/>
      <c r="B579" s="115"/>
      <c r="C579" s="95"/>
      <c r="D579" s="95"/>
      <c r="E579" s="132"/>
      <c r="F579" s="110" t="s">
        <v>1798</v>
      </c>
      <c r="G579" s="104">
        <v>32.36</v>
      </c>
    </row>
    <row r="580" spans="1:7" ht="22.5" x14ac:dyDescent="0.2">
      <c r="A580" s="100" t="s">
        <v>1</v>
      </c>
      <c r="B580" s="113" t="s">
        <v>1681</v>
      </c>
      <c r="C580" s="101" t="s">
        <v>3</v>
      </c>
      <c r="D580" s="101" t="s">
        <v>542</v>
      </c>
      <c r="E580" s="130" t="s">
        <v>543</v>
      </c>
      <c r="F580" s="101" t="s">
        <v>544</v>
      </c>
      <c r="G580" s="101" t="s">
        <v>545</v>
      </c>
    </row>
    <row r="581" spans="1:7" ht="45" x14ac:dyDescent="0.2">
      <c r="A581" s="102" t="s">
        <v>1234</v>
      </c>
      <c r="B581" s="114" t="s">
        <v>1906</v>
      </c>
      <c r="C581" s="102" t="s">
        <v>158</v>
      </c>
      <c r="D581" s="102" t="s">
        <v>69</v>
      </c>
      <c r="E581" s="131">
        <v>3.2000000000000001E-2</v>
      </c>
      <c r="F581" s="103">
        <v>481.15</v>
      </c>
      <c r="G581" s="103">
        <v>15.39</v>
      </c>
    </row>
    <row r="582" spans="1:7" x14ac:dyDescent="0.2">
      <c r="A582" s="102" t="s">
        <v>1200</v>
      </c>
      <c r="B582" s="114" t="s">
        <v>1875</v>
      </c>
      <c r="C582" s="102" t="s">
        <v>158</v>
      </c>
      <c r="D582" s="102" t="s">
        <v>14</v>
      </c>
      <c r="E582" s="131">
        <v>1.52</v>
      </c>
      <c r="F582" s="103">
        <v>0</v>
      </c>
      <c r="G582" s="103">
        <v>0</v>
      </c>
    </row>
    <row r="583" spans="1:7" x14ac:dyDescent="0.2">
      <c r="A583" s="102" t="s">
        <v>809</v>
      </c>
      <c r="B583" s="114" t="s">
        <v>1764</v>
      </c>
      <c r="C583" s="102" t="s">
        <v>158</v>
      </c>
      <c r="D583" s="102" t="s">
        <v>14</v>
      </c>
      <c r="E583" s="131">
        <v>0.91</v>
      </c>
      <c r="F583" s="103">
        <v>0</v>
      </c>
      <c r="G583" s="103">
        <v>0</v>
      </c>
    </row>
    <row r="584" spans="1:7" ht="18" x14ac:dyDescent="0.2">
      <c r="A584" s="96"/>
      <c r="B584" s="115"/>
      <c r="C584" s="95"/>
      <c r="D584" s="95"/>
      <c r="E584" s="132"/>
      <c r="F584" s="110" t="s">
        <v>1799</v>
      </c>
      <c r="G584" s="104">
        <v>15.39</v>
      </c>
    </row>
    <row r="585" spans="1:7" x14ac:dyDescent="0.2">
      <c r="A585" s="96"/>
      <c r="B585" s="115"/>
      <c r="C585" s="95"/>
      <c r="D585" s="95"/>
      <c r="E585" s="132"/>
      <c r="F585" s="111" t="s">
        <v>546</v>
      </c>
      <c r="G585" s="105">
        <v>76.31</v>
      </c>
    </row>
    <row r="586" spans="1:7" ht="45" x14ac:dyDescent="0.2">
      <c r="A586" s="98" t="s">
        <v>1807</v>
      </c>
      <c r="B586" s="112" t="s">
        <v>1824</v>
      </c>
      <c r="C586" s="99"/>
      <c r="D586" s="99"/>
      <c r="E586" s="129"/>
      <c r="F586" s="99"/>
      <c r="G586" s="99"/>
    </row>
    <row r="587" spans="1:7" ht="22.5" x14ac:dyDescent="0.2">
      <c r="A587" s="100" t="s">
        <v>1</v>
      </c>
      <c r="B587" s="113" t="s">
        <v>367</v>
      </c>
      <c r="C587" s="101" t="s">
        <v>3</v>
      </c>
      <c r="D587" s="101" t="s">
        <v>542</v>
      </c>
      <c r="E587" s="130" t="s">
        <v>543</v>
      </c>
      <c r="F587" s="101" t="s">
        <v>544</v>
      </c>
      <c r="G587" s="101" t="s">
        <v>545</v>
      </c>
    </row>
    <row r="588" spans="1:7" ht="22.5" x14ac:dyDescent="0.2">
      <c r="A588" s="102" t="s">
        <v>1235</v>
      </c>
      <c r="B588" s="114" t="s">
        <v>1071</v>
      </c>
      <c r="C588" s="102" t="s">
        <v>158</v>
      </c>
      <c r="D588" s="102" t="s">
        <v>69</v>
      </c>
      <c r="E588" s="131">
        <v>1.08</v>
      </c>
      <c r="F588" s="103">
        <v>78.930000000000007</v>
      </c>
      <c r="G588" s="103">
        <v>85.24</v>
      </c>
    </row>
    <row r="589" spans="1:7" x14ac:dyDescent="0.2">
      <c r="A589" s="102" t="s">
        <v>1181</v>
      </c>
      <c r="B589" s="114" t="s">
        <v>861</v>
      </c>
      <c r="C589" s="102" t="s">
        <v>158</v>
      </c>
      <c r="D589" s="102" t="s">
        <v>595</v>
      </c>
      <c r="E589" s="131">
        <v>452.2</v>
      </c>
      <c r="F589" s="103">
        <v>1.02</v>
      </c>
      <c r="G589" s="103">
        <v>461.24</v>
      </c>
    </row>
    <row r="590" spans="1:7" ht="18" x14ac:dyDescent="0.2">
      <c r="A590" s="96"/>
      <c r="B590" s="115"/>
      <c r="C590" s="95"/>
      <c r="D590" s="95"/>
      <c r="E590" s="132"/>
      <c r="F590" s="110" t="s">
        <v>1800</v>
      </c>
      <c r="G590" s="104">
        <v>546.48</v>
      </c>
    </row>
    <row r="591" spans="1:7" ht="22.5" x14ac:dyDescent="0.2">
      <c r="A591" s="100" t="s">
        <v>1</v>
      </c>
      <c r="B591" s="113" t="s">
        <v>366</v>
      </c>
      <c r="C591" s="101" t="s">
        <v>3</v>
      </c>
      <c r="D591" s="101" t="s">
        <v>542</v>
      </c>
      <c r="E591" s="130" t="s">
        <v>543</v>
      </c>
      <c r="F591" s="101" t="s">
        <v>544</v>
      </c>
      <c r="G591" s="101" t="s">
        <v>545</v>
      </c>
    </row>
    <row r="592" spans="1:7" x14ac:dyDescent="0.2">
      <c r="A592" s="102" t="s">
        <v>587</v>
      </c>
      <c r="B592" s="114" t="s">
        <v>588</v>
      </c>
      <c r="C592" s="102" t="s">
        <v>13</v>
      </c>
      <c r="D592" s="102" t="s">
        <v>14</v>
      </c>
      <c r="E592" s="131">
        <v>4</v>
      </c>
      <c r="F592" s="103">
        <v>10.9</v>
      </c>
      <c r="G592" s="103">
        <v>43.6</v>
      </c>
    </row>
    <row r="593" spans="1:7" ht="18" x14ac:dyDescent="0.2">
      <c r="A593" s="96"/>
      <c r="B593" s="115"/>
      <c r="C593" s="95"/>
      <c r="D593" s="95"/>
      <c r="E593" s="132"/>
      <c r="F593" s="110" t="s">
        <v>1798</v>
      </c>
      <c r="G593" s="104">
        <v>43.6</v>
      </c>
    </row>
    <row r="594" spans="1:7" ht="22.5" x14ac:dyDescent="0.2">
      <c r="A594" s="100" t="s">
        <v>1</v>
      </c>
      <c r="B594" s="113" t="s">
        <v>1681</v>
      </c>
      <c r="C594" s="101" t="s">
        <v>3</v>
      </c>
      <c r="D594" s="101" t="s">
        <v>542</v>
      </c>
      <c r="E594" s="130" t="s">
        <v>543</v>
      </c>
      <c r="F594" s="101" t="s">
        <v>544</v>
      </c>
      <c r="G594" s="101" t="s">
        <v>545</v>
      </c>
    </row>
    <row r="595" spans="1:7" x14ac:dyDescent="0.2">
      <c r="A595" s="102" t="s">
        <v>809</v>
      </c>
      <c r="B595" s="114" t="s">
        <v>1764</v>
      </c>
      <c r="C595" s="102" t="s">
        <v>158</v>
      </c>
      <c r="D595" s="102" t="s">
        <v>14</v>
      </c>
      <c r="E595" s="131">
        <v>4</v>
      </c>
      <c r="F595" s="103">
        <v>0</v>
      </c>
      <c r="G595" s="103">
        <v>0</v>
      </c>
    </row>
    <row r="596" spans="1:7" ht="18" x14ac:dyDescent="0.2">
      <c r="A596" s="96"/>
      <c r="B596" s="115"/>
      <c r="C596" s="95"/>
      <c r="D596" s="95"/>
      <c r="E596" s="132"/>
      <c r="F596" s="110" t="s">
        <v>1799</v>
      </c>
      <c r="G596" s="104">
        <v>0</v>
      </c>
    </row>
    <row r="597" spans="1:7" x14ac:dyDescent="0.2">
      <c r="A597" s="96"/>
      <c r="B597" s="115"/>
      <c r="C597" s="95"/>
      <c r="D597" s="95"/>
      <c r="E597" s="132"/>
      <c r="F597" s="111" t="s">
        <v>546</v>
      </c>
      <c r="G597" s="105">
        <v>590.08000000000004</v>
      </c>
    </row>
    <row r="598" spans="1:7" ht="33.75" x14ac:dyDescent="0.2">
      <c r="A598" s="98" t="s">
        <v>1807</v>
      </c>
      <c r="B598" s="112" t="s">
        <v>1825</v>
      </c>
      <c r="C598" s="99"/>
      <c r="D598" s="99"/>
      <c r="E598" s="129"/>
      <c r="F598" s="99"/>
      <c r="G598" s="99"/>
    </row>
    <row r="599" spans="1:7" ht="22.5" x14ac:dyDescent="0.2">
      <c r="A599" s="100" t="s">
        <v>1</v>
      </c>
      <c r="B599" s="113" t="s">
        <v>366</v>
      </c>
      <c r="C599" s="101" t="s">
        <v>3</v>
      </c>
      <c r="D599" s="101" t="s">
        <v>542</v>
      </c>
      <c r="E599" s="130" t="s">
        <v>543</v>
      </c>
      <c r="F599" s="101" t="s">
        <v>544</v>
      </c>
      <c r="G599" s="101" t="s">
        <v>545</v>
      </c>
    </row>
    <row r="600" spans="1:7" x14ac:dyDescent="0.2">
      <c r="A600" s="102" t="s">
        <v>599</v>
      </c>
      <c r="B600" s="114" t="s">
        <v>600</v>
      </c>
      <c r="C600" s="102" t="s">
        <v>13</v>
      </c>
      <c r="D600" s="102" t="s">
        <v>14</v>
      </c>
      <c r="E600" s="131">
        <v>0.1</v>
      </c>
      <c r="F600" s="103">
        <v>14.77</v>
      </c>
      <c r="G600" s="103">
        <v>1.47</v>
      </c>
    </row>
    <row r="601" spans="1:7" x14ac:dyDescent="0.2">
      <c r="A601" s="102" t="s">
        <v>587</v>
      </c>
      <c r="B601" s="114" t="s">
        <v>588</v>
      </c>
      <c r="C601" s="102" t="s">
        <v>13</v>
      </c>
      <c r="D601" s="102" t="s">
        <v>14</v>
      </c>
      <c r="E601" s="131">
        <v>0.1</v>
      </c>
      <c r="F601" s="103">
        <v>10.9</v>
      </c>
      <c r="G601" s="103">
        <v>1.0900000000000001</v>
      </c>
    </row>
    <row r="602" spans="1:7" ht="18" x14ac:dyDescent="0.2">
      <c r="A602" s="96"/>
      <c r="B602" s="115"/>
      <c r="C602" s="95"/>
      <c r="D602" s="95"/>
      <c r="E602" s="132"/>
      <c r="F602" s="110" t="s">
        <v>1798</v>
      </c>
      <c r="G602" s="104">
        <v>2.56</v>
      </c>
    </row>
    <row r="603" spans="1:7" ht="22.5" x14ac:dyDescent="0.2">
      <c r="A603" s="100" t="s">
        <v>1</v>
      </c>
      <c r="B603" s="113" t="s">
        <v>1681</v>
      </c>
      <c r="C603" s="101" t="s">
        <v>3</v>
      </c>
      <c r="D603" s="101" t="s">
        <v>542</v>
      </c>
      <c r="E603" s="130" t="s">
        <v>543</v>
      </c>
      <c r="F603" s="101" t="s">
        <v>544</v>
      </c>
      <c r="G603" s="101" t="s">
        <v>545</v>
      </c>
    </row>
    <row r="604" spans="1:7" ht="33.75" x14ac:dyDescent="0.2">
      <c r="A604" s="102" t="s">
        <v>1236</v>
      </c>
      <c r="B604" s="114" t="s">
        <v>1907</v>
      </c>
      <c r="C604" s="102" t="s">
        <v>158</v>
      </c>
      <c r="D604" s="102" t="s">
        <v>69</v>
      </c>
      <c r="E604" s="131">
        <v>5.0000000000000001E-3</v>
      </c>
      <c r="F604" s="103">
        <v>590.08000000000004</v>
      </c>
      <c r="G604" s="103">
        <v>2.95</v>
      </c>
    </row>
    <row r="605" spans="1:7" x14ac:dyDescent="0.2">
      <c r="A605" s="102" t="s">
        <v>1200</v>
      </c>
      <c r="B605" s="114" t="s">
        <v>1875</v>
      </c>
      <c r="C605" s="102" t="s">
        <v>158</v>
      </c>
      <c r="D605" s="102" t="s">
        <v>14</v>
      </c>
      <c r="E605" s="131">
        <v>0.1</v>
      </c>
      <c r="F605" s="103">
        <v>0</v>
      </c>
      <c r="G605" s="103">
        <v>0</v>
      </c>
    </row>
    <row r="606" spans="1:7" x14ac:dyDescent="0.2">
      <c r="A606" s="102" t="s">
        <v>809</v>
      </c>
      <c r="B606" s="114" t="s">
        <v>1764</v>
      </c>
      <c r="C606" s="102" t="s">
        <v>158</v>
      </c>
      <c r="D606" s="102" t="s">
        <v>14</v>
      </c>
      <c r="E606" s="131">
        <v>0.1</v>
      </c>
      <c r="F606" s="103">
        <v>0</v>
      </c>
      <c r="G606" s="103">
        <v>0</v>
      </c>
    </row>
    <row r="607" spans="1:7" ht="18" x14ac:dyDescent="0.2">
      <c r="A607" s="96"/>
      <c r="B607" s="115"/>
      <c r="C607" s="95"/>
      <c r="D607" s="95"/>
      <c r="E607" s="132"/>
      <c r="F607" s="110" t="s">
        <v>1799</v>
      </c>
      <c r="G607" s="104">
        <v>2.95</v>
      </c>
    </row>
    <row r="608" spans="1:7" x14ac:dyDescent="0.2">
      <c r="A608" s="96"/>
      <c r="B608" s="115"/>
      <c r="C608" s="95"/>
      <c r="D608" s="95"/>
      <c r="E608" s="132"/>
      <c r="F608" s="111" t="s">
        <v>546</v>
      </c>
      <c r="G608" s="105">
        <v>5.51</v>
      </c>
    </row>
    <row r="609" spans="1:7" ht="33.75" x14ac:dyDescent="0.2">
      <c r="A609" s="98" t="s">
        <v>1807</v>
      </c>
      <c r="B609" s="112" t="s">
        <v>1826</v>
      </c>
      <c r="C609" s="99"/>
      <c r="D609" s="99"/>
      <c r="E609" s="129"/>
      <c r="F609" s="99"/>
      <c r="G609" s="99"/>
    </row>
    <row r="610" spans="1:7" ht="22.5" x14ac:dyDescent="0.2">
      <c r="A610" s="100" t="s">
        <v>1</v>
      </c>
      <c r="B610" s="113" t="s">
        <v>367</v>
      </c>
      <c r="C610" s="101" t="s">
        <v>3</v>
      </c>
      <c r="D610" s="101" t="s">
        <v>542</v>
      </c>
      <c r="E610" s="130" t="s">
        <v>543</v>
      </c>
      <c r="F610" s="101" t="s">
        <v>544</v>
      </c>
      <c r="G610" s="101" t="s">
        <v>545</v>
      </c>
    </row>
    <row r="611" spans="1:7" ht="22.5" x14ac:dyDescent="0.2">
      <c r="A611" s="102" t="s">
        <v>1180</v>
      </c>
      <c r="B611" s="114" t="s">
        <v>1856</v>
      </c>
      <c r="C611" s="102" t="s">
        <v>158</v>
      </c>
      <c r="D611" s="102" t="s">
        <v>69</v>
      </c>
      <c r="E611" s="131">
        <v>0.91300000000000003</v>
      </c>
      <c r="F611" s="103">
        <v>79.95</v>
      </c>
      <c r="G611" s="103">
        <v>72.989999999999995</v>
      </c>
    </row>
    <row r="612" spans="1:7" x14ac:dyDescent="0.2">
      <c r="A612" s="102" t="s">
        <v>1181</v>
      </c>
      <c r="B612" s="114" t="s">
        <v>861</v>
      </c>
      <c r="C612" s="102" t="s">
        <v>158</v>
      </c>
      <c r="D612" s="102" t="s">
        <v>595</v>
      </c>
      <c r="E612" s="131">
        <v>293</v>
      </c>
      <c r="F612" s="103">
        <v>1.02</v>
      </c>
      <c r="G612" s="103">
        <v>298.86</v>
      </c>
    </row>
    <row r="613" spans="1:7" ht="22.5" x14ac:dyDescent="0.2">
      <c r="A613" s="102" t="s">
        <v>710</v>
      </c>
      <c r="B613" s="114" t="s">
        <v>1753</v>
      </c>
      <c r="C613" s="102" t="s">
        <v>158</v>
      </c>
      <c r="D613" s="102" t="s">
        <v>69</v>
      </c>
      <c r="E613" s="131">
        <v>0.20899999999999999</v>
      </c>
      <c r="F613" s="103">
        <v>82.28</v>
      </c>
      <c r="G613" s="103">
        <v>17.190000000000001</v>
      </c>
    </row>
    <row r="614" spans="1:7" ht="22.5" x14ac:dyDescent="0.2">
      <c r="A614" s="102" t="s">
        <v>1182</v>
      </c>
      <c r="B614" s="114" t="s">
        <v>1857</v>
      </c>
      <c r="C614" s="102" t="s">
        <v>158</v>
      </c>
      <c r="D614" s="102" t="s">
        <v>69</v>
      </c>
      <c r="E614" s="131">
        <v>0.627</v>
      </c>
      <c r="F614" s="103">
        <v>82.72</v>
      </c>
      <c r="G614" s="103">
        <v>51.86</v>
      </c>
    </row>
    <row r="615" spans="1:7" ht="18" x14ac:dyDescent="0.2">
      <c r="A615" s="96"/>
      <c r="B615" s="115"/>
      <c r="C615" s="95"/>
      <c r="D615" s="95"/>
      <c r="E615" s="132"/>
      <c r="F615" s="110" t="s">
        <v>1800</v>
      </c>
      <c r="G615" s="104">
        <v>440.9</v>
      </c>
    </row>
    <row r="616" spans="1:7" ht="22.5" x14ac:dyDescent="0.2">
      <c r="A616" s="100" t="s">
        <v>1</v>
      </c>
      <c r="B616" s="113" t="s">
        <v>366</v>
      </c>
      <c r="C616" s="101" t="s">
        <v>3</v>
      </c>
      <c r="D616" s="101" t="s">
        <v>542</v>
      </c>
      <c r="E616" s="130" t="s">
        <v>543</v>
      </c>
      <c r="F616" s="101" t="s">
        <v>544</v>
      </c>
      <c r="G616" s="101" t="s">
        <v>545</v>
      </c>
    </row>
    <row r="617" spans="1:7" x14ac:dyDescent="0.2">
      <c r="A617" s="102" t="s">
        <v>587</v>
      </c>
      <c r="B617" s="114" t="s">
        <v>588</v>
      </c>
      <c r="C617" s="102" t="s">
        <v>13</v>
      </c>
      <c r="D617" s="102" t="s">
        <v>14</v>
      </c>
      <c r="E617" s="131">
        <v>6</v>
      </c>
      <c r="F617" s="103">
        <v>10.9</v>
      </c>
      <c r="G617" s="103">
        <v>65.400000000000006</v>
      </c>
    </row>
    <row r="618" spans="1:7" ht="18" x14ac:dyDescent="0.2">
      <c r="A618" s="96"/>
      <c r="B618" s="115"/>
      <c r="C618" s="95"/>
      <c r="D618" s="95"/>
      <c r="E618" s="132"/>
      <c r="F618" s="110" t="s">
        <v>1798</v>
      </c>
      <c r="G618" s="104">
        <v>65.400000000000006</v>
      </c>
    </row>
    <row r="619" spans="1:7" ht="22.5" x14ac:dyDescent="0.2">
      <c r="A619" s="100" t="s">
        <v>1</v>
      </c>
      <c r="B619" s="113" t="s">
        <v>1681</v>
      </c>
      <c r="C619" s="101" t="s">
        <v>3</v>
      </c>
      <c r="D619" s="101" t="s">
        <v>542</v>
      </c>
      <c r="E619" s="130" t="s">
        <v>543</v>
      </c>
      <c r="F619" s="101" t="s">
        <v>544</v>
      </c>
      <c r="G619" s="101" t="s">
        <v>545</v>
      </c>
    </row>
    <row r="620" spans="1:7" x14ac:dyDescent="0.2">
      <c r="A620" s="102" t="s">
        <v>809</v>
      </c>
      <c r="B620" s="114" t="s">
        <v>1764</v>
      </c>
      <c r="C620" s="102" t="s">
        <v>158</v>
      </c>
      <c r="D620" s="102" t="s">
        <v>14</v>
      </c>
      <c r="E620" s="131">
        <v>6</v>
      </c>
      <c r="F620" s="103">
        <v>0</v>
      </c>
      <c r="G620" s="103">
        <v>0</v>
      </c>
    </row>
    <row r="621" spans="1:7" ht="18" x14ac:dyDescent="0.2">
      <c r="A621" s="96"/>
      <c r="B621" s="115"/>
      <c r="C621" s="95"/>
      <c r="D621" s="95"/>
      <c r="E621" s="132"/>
      <c r="F621" s="110" t="s">
        <v>1799</v>
      </c>
      <c r="G621" s="104">
        <v>0</v>
      </c>
    </row>
    <row r="622" spans="1:7" x14ac:dyDescent="0.2">
      <c r="A622" s="96"/>
      <c r="B622" s="115"/>
      <c r="C622" s="95"/>
      <c r="D622" s="95"/>
      <c r="E622" s="132"/>
      <c r="F622" s="111" t="s">
        <v>546</v>
      </c>
      <c r="G622" s="105">
        <v>506.3</v>
      </c>
    </row>
    <row r="623" spans="1:7" ht="22.5" x14ac:dyDescent="0.2">
      <c r="A623" s="98" t="s">
        <v>1807</v>
      </c>
      <c r="B623" s="112" t="s">
        <v>1827</v>
      </c>
      <c r="C623" s="99"/>
      <c r="D623" s="99"/>
      <c r="E623" s="129"/>
      <c r="F623" s="99"/>
      <c r="G623" s="99"/>
    </row>
    <row r="624" spans="1:7" ht="22.5" x14ac:dyDescent="0.2">
      <c r="A624" s="100" t="s">
        <v>1</v>
      </c>
      <c r="B624" s="113" t="s">
        <v>1681</v>
      </c>
      <c r="C624" s="101" t="s">
        <v>3</v>
      </c>
      <c r="D624" s="101" t="s">
        <v>542</v>
      </c>
      <c r="E624" s="130" t="s">
        <v>543</v>
      </c>
      <c r="F624" s="101" t="s">
        <v>544</v>
      </c>
      <c r="G624" s="101" t="s">
        <v>545</v>
      </c>
    </row>
    <row r="625" spans="1:7" ht="22.5" x14ac:dyDescent="0.2">
      <c r="A625" s="102" t="s">
        <v>1237</v>
      </c>
      <c r="B625" s="114" t="s">
        <v>1908</v>
      </c>
      <c r="C625" s="102" t="s">
        <v>158</v>
      </c>
      <c r="D625" s="102" t="s">
        <v>69</v>
      </c>
      <c r="E625" s="131">
        <v>1</v>
      </c>
      <c r="F625" s="103">
        <v>506.3</v>
      </c>
      <c r="G625" s="103">
        <v>506.3</v>
      </c>
    </row>
    <row r="626" spans="1:7" ht="33.75" x14ac:dyDescent="0.2">
      <c r="A626" s="102" t="s">
        <v>1202</v>
      </c>
      <c r="B626" s="114" t="s">
        <v>1877</v>
      </c>
      <c r="C626" s="102" t="s">
        <v>158</v>
      </c>
      <c r="D626" s="102" t="s">
        <v>69</v>
      </c>
      <c r="E626" s="131">
        <v>1</v>
      </c>
      <c r="F626" s="103">
        <v>30.92</v>
      </c>
      <c r="G626" s="103">
        <v>30.92</v>
      </c>
    </row>
    <row r="627" spans="1:7" ht="18" x14ac:dyDescent="0.2">
      <c r="A627" s="96"/>
      <c r="B627" s="115"/>
      <c r="C627" s="95"/>
      <c r="D627" s="95"/>
      <c r="E627" s="132"/>
      <c r="F627" s="110" t="s">
        <v>1799</v>
      </c>
      <c r="G627" s="104">
        <v>537.22</v>
      </c>
    </row>
    <row r="628" spans="1:7" x14ac:dyDescent="0.2">
      <c r="A628" s="96"/>
      <c r="B628" s="115"/>
      <c r="C628" s="95"/>
      <c r="D628" s="95"/>
      <c r="E628" s="132"/>
      <c r="F628" s="111" t="s">
        <v>546</v>
      </c>
      <c r="G628" s="105">
        <v>537.22</v>
      </c>
    </row>
    <row r="629" spans="1:7" ht="33.75" x14ac:dyDescent="0.2">
      <c r="A629" s="98" t="s">
        <v>1807</v>
      </c>
      <c r="B629" s="112" t="s">
        <v>1828</v>
      </c>
      <c r="C629" s="99"/>
      <c r="D629" s="99"/>
      <c r="E629" s="129"/>
      <c r="F629" s="99"/>
      <c r="G629" s="99"/>
    </row>
    <row r="630" spans="1:7" ht="22.5" x14ac:dyDescent="0.2">
      <c r="A630" s="100" t="s">
        <v>1</v>
      </c>
      <c r="B630" s="113" t="s">
        <v>366</v>
      </c>
      <c r="C630" s="101" t="s">
        <v>3</v>
      </c>
      <c r="D630" s="101" t="s">
        <v>542</v>
      </c>
      <c r="E630" s="130" t="s">
        <v>543</v>
      </c>
      <c r="F630" s="101" t="s">
        <v>544</v>
      </c>
      <c r="G630" s="101" t="s">
        <v>545</v>
      </c>
    </row>
    <row r="631" spans="1:7" x14ac:dyDescent="0.2">
      <c r="A631" s="102" t="s">
        <v>587</v>
      </c>
      <c r="B631" s="114" t="s">
        <v>588</v>
      </c>
      <c r="C631" s="102" t="s">
        <v>13</v>
      </c>
      <c r="D631" s="102" t="s">
        <v>14</v>
      </c>
      <c r="E631" s="131">
        <v>3</v>
      </c>
      <c r="F631" s="103">
        <v>10.9</v>
      </c>
      <c r="G631" s="103">
        <v>32.700000000000003</v>
      </c>
    </row>
    <row r="632" spans="1:7" ht="18" x14ac:dyDescent="0.2">
      <c r="A632" s="96"/>
      <c r="B632" s="115"/>
      <c r="C632" s="95"/>
      <c r="D632" s="95"/>
      <c r="E632" s="132"/>
      <c r="F632" s="110" t="s">
        <v>1798</v>
      </c>
      <c r="G632" s="104">
        <v>32.700000000000003</v>
      </c>
    </row>
    <row r="633" spans="1:7" ht="22.5" x14ac:dyDescent="0.2">
      <c r="A633" s="100" t="s">
        <v>1</v>
      </c>
      <c r="B633" s="113" t="s">
        <v>1681</v>
      </c>
      <c r="C633" s="101" t="s">
        <v>3</v>
      </c>
      <c r="D633" s="101" t="s">
        <v>542</v>
      </c>
      <c r="E633" s="130" t="s">
        <v>543</v>
      </c>
      <c r="F633" s="101" t="s">
        <v>544</v>
      </c>
      <c r="G633" s="101" t="s">
        <v>545</v>
      </c>
    </row>
    <row r="634" spans="1:7" x14ac:dyDescent="0.2">
      <c r="A634" s="102" t="s">
        <v>809</v>
      </c>
      <c r="B634" s="114" t="s">
        <v>1764</v>
      </c>
      <c r="C634" s="102" t="s">
        <v>158</v>
      </c>
      <c r="D634" s="102" t="s">
        <v>14</v>
      </c>
      <c r="E634" s="131">
        <v>3</v>
      </c>
      <c r="F634" s="103">
        <v>0</v>
      </c>
      <c r="G634" s="103">
        <v>0</v>
      </c>
    </row>
    <row r="635" spans="1:7" ht="18" x14ac:dyDescent="0.2">
      <c r="A635" s="96"/>
      <c r="B635" s="115"/>
      <c r="C635" s="95"/>
      <c r="D635" s="95"/>
      <c r="E635" s="132"/>
      <c r="F635" s="110" t="s">
        <v>1799</v>
      </c>
      <c r="G635" s="104">
        <v>0</v>
      </c>
    </row>
    <row r="636" spans="1:7" x14ac:dyDescent="0.2">
      <c r="A636" s="96"/>
      <c r="B636" s="115"/>
      <c r="C636" s="95"/>
      <c r="D636" s="95"/>
      <c r="E636" s="132"/>
      <c r="F636" s="111" t="s">
        <v>546</v>
      </c>
      <c r="G636" s="105">
        <v>32.700000000000003</v>
      </c>
    </row>
    <row r="637" spans="1:7" ht="22.5" x14ac:dyDescent="0.2">
      <c r="A637" s="98" t="s">
        <v>1807</v>
      </c>
      <c r="B637" s="112" t="s">
        <v>1829</v>
      </c>
      <c r="C637" s="99"/>
      <c r="D637" s="99"/>
      <c r="E637" s="129"/>
      <c r="F637" s="99"/>
      <c r="G637" s="99"/>
    </row>
    <row r="638" spans="1:7" ht="22.5" x14ac:dyDescent="0.2">
      <c r="A638" s="100" t="s">
        <v>1</v>
      </c>
      <c r="B638" s="113" t="s">
        <v>366</v>
      </c>
      <c r="C638" s="101" t="s">
        <v>3</v>
      </c>
      <c r="D638" s="101" t="s">
        <v>542</v>
      </c>
      <c r="E638" s="130" t="s">
        <v>543</v>
      </c>
      <c r="F638" s="101" t="s">
        <v>544</v>
      </c>
      <c r="G638" s="101" t="s">
        <v>545</v>
      </c>
    </row>
    <row r="639" spans="1:7" x14ac:dyDescent="0.2">
      <c r="A639" s="102" t="s">
        <v>599</v>
      </c>
      <c r="B639" s="114" t="s">
        <v>600</v>
      </c>
      <c r="C639" s="102" t="s">
        <v>13</v>
      </c>
      <c r="D639" s="102" t="s">
        <v>14</v>
      </c>
      <c r="E639" s="131">
        <v>0.6</v>
      </c>
      <c r="F639" s="103">
        <v>14.77</v>
      </c>
      <c r="G639" s="103">
        <v>8.86</v>
      </c>
    </row>
    <row r="640" spans="1:7" x14ac:dyDescent="0.2">
      <c r="A640" s="102" t="s">
        <v>587</v>
      </c>
      <c r="B640" s="114" t="s">
        <v>588</v>
      </c>
      <c r="C640" s="102" t="s">
        <v>13</v>
      </c>
      <c r="D640" s="102" t="s">
        <v>14</v>
      </c>
      <c r="E640" s="131">
        <v>0.6</v>
      </c>
      <c r="F640" s="103">
        <v>10.9</v>
      </c>
      <c r="G640" s="103">
        <v>6.54</v>
      </c>
    </row>
    <row r="641" spans="1:7" ht="18" x14ac:dyDescent="0.2">
      <c r="A641" s="96"/>
      <c r="B641" s="115"/>
      <c r="C641" s="95"/>
      <c r="D641" s="95"/>
      <c r="E641" s="132"/>
      <c r="F641" s="110" t="s">
        <v>1798</v>
      </c>
      <c r="G641" s="104">
        <v>15.4</v>
      </c>
    </row>
    <row r="642" spans="1:7" ht="22.5" x14ac:dyDescent="0.2">
      <c r="A642" s="100" t="s">
        <v>1</v>
      </c>
      <c r="B642" s="113" t="s">
        <v>1681</v>
      </c>
      <c r="C642" s="101" t="s">
        <v>3</v>
      </c>
      <c r="D642" s="101" t="s">
        <v>542</v>
      </c>
      <c r="E642" s="130" t="s">
        <v>543</v>
      </c>
      <c r="F642" s="101" t="s">
        <v>544</v>
      </c>
      <c r="G642" s="101" t="s">
        <v>545</v>
      </c>
    </row>
    <row r="643" spans="1:7" ht="33.75" x14ac:dyDescent="0.2">
      <c r="A643" s="102" t="s">
        <v>1236</v>
      </c>
      <c r="B643" s="114" t="s">
        <v>1907</v>
      </c>
      <c r="C643" s="102" t="s">
        <v>158</v>
      </c>
      <c r="D643" s="102" t="s">
        <v>69</v>
      </c>
      <c r="E643" s="131">
        <v>0.02</v>
      </c>
      <c r="F643" s="103">
        <v>590.08000000000004</v>
      </c>
      <c r="G643" s="103">
        <v>11.8</v>
      </c>
    </row>
    <row r="644" spans="1:7" x14ac:dyDescent="0.2">
      <c r="A644" s="102" t="s">
        <v>1200</v>
      </c>
      <c r="B644" s="114" t="s">
        <v>1875</v>
      </c>
      <c r="C644" s="102" t="s">
        <v>158</v>
      </c>
      <c r="D644" s="102" t="s">
        <v>14</v>
      </c>
      <c r="E644" s="131">
        <v>0.6</v>
      </c>
      <c r="F644" s="103">
        <v>0</v>
      </c>
      <c r="G644" s="103">
        <v>0</v>
      </c>
    </row>
    <row r="645" spans="1:7" x14ac:dyDescent="0.2">
      <c r="A645" s="102" t="s">
        <v>809</v>
      </c>
      <c r="B645" s="114" t="s">
        <v>1764</v>
      </c>
      <c r="C645" s="102" t="s">
        <v>158</v>
      </c>
      <c r="D645" s="102" t="s">
        <v>14</v>
      </c>
      <c r="E645" s="131">
        <v>0.6</v>
      </c>
      <c r="F645" s="103">
        <v>0</v>
      </c>
      <c r="G645" s="103">
        <v>0</v>
      </c>
    </row>
    <row r="646" spans="1:7" ht="18" x14ac:dyDescent="0.2">
      <c r="A646" s="96"/>
      <c r="B646" s="115"/>
      <c r="C646" s="95"/>
      <c r="D646" s="95"/>
      <c r="E646" s="132"/>
      <c r="F646" s="110" t="s">
        <v>1799</v>
      </c>
      <c r="G646" s="104">
        <v>11.8</v>
      </c>
    </row>
    <row r="647" spans="1:7" x14ac:dyDescent="0.2">
      <c r="A647" s="96"/>
      <c r="B647" s="115"/>
      <c r="C647" s="95"/>
      <c r="D647" s="95"/>
      <c r="E647" s="132"/>
      <c r="F647" s="111" t="s">
        <v>546</v>
      </c>
      <c r="G647" s="105">
        <v>27.2</v>
      </c>
    </row>
    <row r="648" spans="1:7" ht="33.75" x14ac:dyDescent="0.2">
      <c r="A648" s="98" t="s">
        <v>1807</v>
      </c>
      <c r="B648" s="112" t="s">
        <v>1238</v>
      </c>
      <c r="C648" s="99"/>
      <c r="D648" s="99"/>
      <c r="E648" s="129"/>
      <c r="F648" s="99"/>
      <c r="G648" s="99"/>
    </row>
    <row r="649" spans="1:7" ht="22.5" x14ac:dyDescent="0.2">
      <c r="A649" s="100" t="s">
        <v>1</v>
      </c>
      <c r="B649" s="113" t="s">
        <v>367</v>
      </c>
      <c r="C649" s="101" t="s">
        <v>3</v>
      </c>
      <c r="D649" s="101" t="s">
        <v>542</v>
      </c>
      <c r="E649" s="130" t="s">
        <v>543</v>
      </c>
      <c r="F649" s="101" t="s">
        <v>544</v>
      </c>
      <c r="G649" s="101" t="s">
        <v>545</v>
      </c>
    </row>
    <row r="650" spans="1:7" ht="22.5" x14ac:dyDescent="0.2">
      <c r="A650" s="102" t="s">
        <v>1070</v>
      </c>
      <c r="B650" s="114" t="s">
        <v>1071</v>
      </c>
      <c r="C650" s="102" t="s">
        <v>13</v>
      </c>
      <c r="D650" s="102" t="s">
        <v>69</v>
      </c>
      <c r="E650" s="131">
        <v>1.1299999999999999</v>
      </c>
      <c r="F650" s="103">
        <v>59.5</v>
      </c>
      <c r="G650" s="103">
        <v>67.23</v>
      </c>
    </row>
    <row r="651" spans="1:7" x14ac:dyDescent="0.2">
      <c r="A651" s="102" t="s">
        <v>1072</v>
      </c>
      <c r="B651" s="114" t="s">
        <v>1073</v>
      </c>
      <c r="C651" s="102" t="s">
        <v>13</v>
      </c>
      <c r="D651" s="102" t="s">
        <v>595</v>
      </c>
      <c r="E651" s="131">
        <v>75.47</v>
      </c>
      <c r="F651" s="103">
        <v>1.54</v>
      </c>
      <c r="G651" s="103">
        <v>116.22</v>
      </c>
    </row>
    <row r="652" spans="1:7" x14ac:dyDescent="0.2">
      <c r="A652" s="102" t="s">
        <v>860</v>
      </c>
      <c r="B652" s="114" t="s">
        <v>861</v>
      </c>
      <c r="C652" s="102" t="s">
        <v>13</v>
      </c>
      <c r="D652" s="102" t="s">
        <v>595</v>
      </c>
      <c r="E652" s="131">
        <v>339.6</v>
      </c>
      <c r="F652" s="103">
        <v>0.85</v>
      </c>
      <c r="G652" s="103">
        <v>288.66000000000003</v>
      </c>
    </row>
    <row r="653" spans="1:7" ht="18" x14ac:dyDescent="0.2">
      <c r="A653" s="96"/>
      <c r="B653" s="115"/>
      <c r="C653" s="95"/>
      <c r="D653" s="95"/>
      <c r="E653" s="132"/>
      <c r="F653" s="110" t="s">
        <v>1800</v>
      </c>
      <c r="G653" s="104">
        <v>472.11</v>
      </c>
    </row>
    <row r="654" spans="1:7" ht="22.5" x14ac:dyDescent="0.2">
      <c r="A654" s="100" t="s">
        <v>1</v>
      </c>
      <c r="B654" s="113" t="s">
        <v>366</v>
      </c>
      <c r="C654" s="101" t="s">
        <v>3</v>
      </c>
      <c r="D654" s="101" t="s">
        <v>542</v>
      </c>
      <c r="E654" s="130" t="s">
        <v>543</v>
      </c>
      <c r="F654" s="101" t="s">
        <v>544</v>
      </c>
      <c r="G654" s="101" t="s">
        <v>545</v>
      </c>
    </row>
    <row r="655" spans="1:7" x14ac:dyDescent="0.2">
      <c r="A655" s="102" t="s">
        <v>1074</v>
      </c>
      <c r="B655" s="114" t="s">
        <v>1075</v>
      </c>
      <c r="C655" s="102" t="s">
        <v>13</v>
      </c>
      <c r="D655" s="102" t="s">
        <v>14</v>
      </c>
      <c r="E655" s="131">
        <v>3.88</v>
      </c>
      <c r="F655" s="103">
        <v>14.77</v>
      </c>
      <c r="G655" s="103">
        <v>57.3</v>
      </c>
    </row>
    <row r="656" spans="1:7" ht="18" x14ac:dyDescent="0.2">
      <c r="A656" s="96"/>
      <c r="B656" s="115"/>
      <c r="C656" s="95"/>
      <c r="D656" s="95"/>
      <c r="E656" s="132"/>
      <c r="F656" s="110" t="s">
        <v>1798</v>
      </c>
      <c r="G656" s="104">
        <v>57.3</v>
      </c>
    </row>
    <row r="657" spans="1:7" ht="22.5" x14ac:dyDescent="0.2">
      <c r="A657" s="100" t="s">
        <v>1</v>
      </c>
      <c r="B657" s="113" t="s">
        <v>1681</v>
      </c>
      <c r="C657" s="101" t="s">
        <v>3</v>
      </c>
      <c r="D657" s="101" t="s">
        <v>542</v>
      </c>
      <c r="E657" s="130" t="s">
        <v>543</v>
      </c>
      <c r="F657" s="101" t="s">
        <v>544</v>
      </c>
      <c r="G657" s="101" t="s">
        <v>545</v>
      </c>
    </row>
    <row r="658" spans="1:7" ht="33.75" x14ac:dyDescent="0.2">
      <c r="A658" s="102" t="s">
        <v>1097</v>
      </c>
      <c r="B658" s="114" t="s">
        <v>1098</v>
      </c>
      <c r="C658" s="102" t="s">
        <v>13</v>
      </c>
      <c r="D658" s="102" t="s">
        <v>552</v>
      </c>
      <c r="E658" s="131">
        <v>2.98</v>
      </c>
      <c r="F658" s="103">
        <v>0.35</v>
      </c>
      <c r="G658" s="103">
        <v>1.04</v>
      </c>
    </row>
    <row r="659" spans="1:7" ht="33.75" x14ac:dyDescent="0.2">
      <c r="A659" s="102" t="s">
        <v>1099</v>
      </c>
      <c r="B659" s="114" t="s">
        <v>1100</v>
      </c>
      <c r="C659" s="102" t="s">
        <v>13</v>
      </c>
      <c r="D659" s="102" t="s">
        <v>555</v>
      </c>
      <c r="E659" s="131">
        <v>0.9</v>
      </c>
      <c r="F659" s="103">
        <v>1.92</v>
      </c>
      <c r="G659" s="103">
        <v>1.72</v>
      </c>
    </row>
    <row r="660" spans="1:7" ht="18" x14ac:dyDescent="0.2">
      <c r="A660" s="96"/>
      <c r="B660" s="115"/>
      <c r="C660" s="95"/>
      <c r="D660" s="95"/>
      <c r="E660" s="132"/>
      <c r="F660" s="110" t="s">
        <v>1799</v>
      </c>
      <c r="G660" s="104">
        <v>2.76</v>
      </c>
    </row>
    <row r="661" spans="1:7" x14ac:dyDescent="0.2">
      <c r="A661" s="96"/>
      <c r="B661" s="115"/>
      <c r="C661" s="95"/>
      <c r="D661" s="95"/>
      <c r="E661" s="132"/>
      <c r="F661" s="111" t="s">
        <v>546</v>
      </c>
      <c r="G661" s="105">
        <v>532.16999999999996</v>
      </c>
    </row>
    <row r="662" spans="1:7" ht="33.75" x14ac:dyDescent="0.2">
      <c r="A662" s="98" t="s">
        <v>1807</v>
      </c>
      <c r="B662" s="112" t="s">
        <v>1239</v>
      </c>
      <c r="C662" s="99"/>
      <c r="D662" s="99"/>
      <c r="E662" s="129"/>
      <c r="F662" s="99"/>
      <c r="G662" s="99"/>
    </row>
    <row r="663" spans="1:7" ht="22.5" x14ac:dyDescent="0.2">
      <c r="A663" s="100" t="s">
        <v>1</v>
      </c>
      <c r="B663" s="113" t="s">
        <v>366</v>
      </c>
      <c r="C663" s="101" t="s">
        <v>3</v>
      </c>
      <c r="D663" s="101" t="s">
        <v>542</v>
      </c>
      <c r="E663" s="130" t="s">
        <v>543</v>
      </c>
      <c r="F663" s="101" t="s">
        <v>544</v>
      </c>
      <c r="G663" s="101" t="s">
        <v>545</v>
      </c>
    </row>
    <row r="664" spans="1:7" x14ac:dyDescent="0.2">
      <c r="A664" s="102" t="s">
        <v>1240</v>
      </c>
      <c r="B664" s="114" t="s">
        <v>1241</v>
      </c>
      <c r="C664" s="102" t="s">
        <v>13</v>
      </c>
      <c r="D664" s="102" t="s">
        <v>14</v>
      </c>
      <c r="E664" s="131">
        <v>0</v>
      </c>
      <c r="F664" s="103">
        <v>14.77</v>
      </c>
      <c r="G664" s="103">
        <v>0</v>
      </c>
    </row>
    <row r="665" spans="1:7" ht="18" x14ac:dyDescent="0.2">
      <c r="A665" s="96"/>
      <c r="B665" s="115"/>
      <c r="C665" s="95"/>
      <c r="D665" s="95"/>
      <c r="E665" s="132"/>
      <c r="F665" s="110" t="s">
        <v>1798</v>
      </c>
      <c r="G665" s="104">
        <v>0</v>
      </c>
    </row>
    <row r="666" spans="1:7" x14ac:dyDescent="0.2">
      <c r="A666" s="96"/>
      <c r="B666" s="115"/>
      <c r="C666" s="95"/>
      <c r="D666" s="95"/>
      <c r="E666" s="132"/>
      <c r="F666" s="111" t="s">
        <v>546</v>
      </c>
      <c r="G666" s="105">
        <v>0</v>
      </c>
    </row>
    <row r="667" spans="1:7" ht="22.5" x14ac:dyDescent="0.2">
      <c r="A667" s="98" t="s">
        <v>1807</v>
      </c>
      <c r="B667" s="112" t="s">
        <v>1242</v>
      </c>
      <c r="C667" s="99"/>
      <c r="D667" s="99"/>
      <c r="E667" s="129"/>
      <c r="F667" s="99"/>
      <c r="G667" s="99"/>
    </row>
    <row r="668" spans="1:7" ht="22.5" x14ac:dyDescent="0.2">
      <c r="A668" s="100" t="s">
        <v>1</v>
      </c>
      <c r="B668" s="113" t="s">
        <v>1810</v>
      </c>
      <c r="C668" s="101" t="s">
        <v>3</v>
      </c>
      <c r="D668" s="101" t="s">
        <v>542</v>
      </c>
      <c r="E668" s="130" t="s">
        <v>543</v>
      </c>
      <c r="F668" s="101" t="s">
        <v>544</v>
      </c>
      <c r="G668" s="101" t="s">
        <v>545</v>
      </c>
    </row>
    <row r="669" spans="1:7" x14ac:dyDescent="0.2">
      <c r="A669" s="102" t="s">
        <v>1121</v>
      </c>
      <c r="B669" s="114" t="s">
        <v>1122</v>
      </c>
      <c r="C669" s="102" t="s">
        <v>13</v>
      </c>
      <c r="D669" s="102" t="s">
        <v>14</v>
      </c>
      <c r="E669" s="131">
        <v>1</v>
      </c>
      <c r="F669" s="103">
        <v>0</v>
      </c>
      <c r="G669" s="103">
        <v>0</v>
      </c>
    </row>
    <row r="670" spans="1:7" ht="22.5" x14ac:dyDescent="0.2">
      <c r="A670" s="102" t="s">
        <v>1123</v>
      </c>
      <c r="B670" s="114" t="s">
        <v>1124</v>
      </c>
      <c r="C670" s="102" t="s">
        <v>13</v>
      </c>
      <c r="D670" s="102" t="s">
        <v>14</v>
      </c>
      <c r="E670" s="131">
        <v>1</v>
      </c>
      <c r="F670" s="103">
        <v>0</v>
      </c>
      <c r="G670" s="103">
        <v>0</v>
      </c>
    </row>
    <row r="671" spans="1:7" x14ac:dyDescent="0.2">
      <c r="A671" s="102" t="s">
        <v>1125</v>
      </c>
      <c r="B671" s="114" t="s">
        <v>1126</v>
      </c>
      <c r="C671" s="102" t="s">
        <v>13</v>
      </c>
      <c r="D671" s="102" t="s">
        <v>14</v>
      </c>
      <c r="E671" s="131">
        <v>1</v>
      </c>
      <c r="F671" s="103">
        <v>0</v>
      </c>
      <c r="G671" s="103">
        <v>0</v>
      </c>
    </row>
    <row r="672" spans="1:7" ht="22.5" x14ac:dyDescent="0.2">
      <c r="A672" s="102" t="s">
        <v>1127</v>
      </c>
      <c r="B672" s="114" t="s">
        <v>1128</v>
      </c>
      <c r="C672" s="102" t="s">
        <v>13</v>
      </c>
      <c r="D672" s="102" t="s">
        <v>14</v>
      </c>
      <c r="E672" s="131">
        <v>1</v>
      </c>
      <c r="F672" s="103">
        <v>0</v>
      </c>
      <c r="G672" s="103">
        <v>0</v>
      </c>
    </row>
    <row r="673" spans="1:7" x14ac:dyDescent="0.2">
      <c r="A673" s="102" t="s">
        <v>1129</v>
      </c>
      <c r="B673" s="114" t="s">
        <v>1130</v>
      </c>
      <c r="C673" s="102" t="s">
        <v>13</v>
      </c>
      <c r="D673" s="102" t="s">
        <v>14</v>
      </c>
      <c r="E673" s="131">
        <v>1</v>
      </c>
      <c r="F673" s="103">
        <v>0</v>
      </c>
      <c r="G673" s="103">
        <v>0</v>
      </c>
    </row>
    <row r="674" spans="1:7" x14ac:dyDescent="0.2">
      <c r="A674" s="102" t="s">
        <v>1131</v>
      </c>
      <c r="B674" s="114" t="s">
        <v>1132</v>
      </c>
      <c r="C674" s="102" t="s">
        <v>13</v>
      </c>
      <c r="D674" s="102" t="s">
        <v>14</v>
      </c>
      <c r="E674" s="131">
        <v>1</v>
      </c>
      <c r="F674" s="103">
        <v>0</v>
      </c>
      <c r="G674" s="103">
        <v>0</v>
      </c>
    </row>
    <row r="675" spans="1:7" ht="36" x14ac:dyDescent="0.2">
      <c r="A675" s="96"/>
      <c r="B675" s="115"/>
      <c r="C675" s="95"/>
      <c r="D675" s="95"/>
      <c r="E675" s="132"/>
      <c r="F675" s="110" t="s">
        <v>1925</v>
      </c>
      <c r="G675" s="104">
        <v>0</v>
      </c>
    </row>
    <row r="676" spans="1:7" ht="22.5" x14ac:dyDescent="0.2">
      <c r="A676" s="100" t="s">
        <v>1</v>
      </c>
      <c r="B676" s="113" t="s">
        <v>366</v>
      </c>
      <c r="C676" s="101" t="s">
        <v>3</v>
      </c>
      <c r="D676" s="101" t="s">
        <v>542</v>
      </c>
      <c r="E676" s="130" t="s">
        <v>543</v>
      </c>
      <c r="F676" s="101" t="s">
        <v>544</v>
      </c>
      <c r="G676" s="101" t="s">
        <v>545</v>
      </c>
    </row>
    <row r="677" spans="1:7" x14ac:dyDescent="0.2">
      <c r="A677" s="102" t="s">
        <v>1240</v>
      </c>
      <c r="B677" s="114" t="s">
        <v>1241</v>
      </c>
      <c r="C677" s="102" t="s">
        <v>13</v>
      </c>
      <c r="D677" s="102" t="s">
        <v>14</v>
      </c>
      <c r="E677" s="131">
        <v>1</v>
      </c>
      <c r="F677" s="103">
        <v>14.77</v>
      </c>
      <c r="G677" s="103">
        <v>14.77</v>
      </c>
    </row>
    <row r="678" spans="1:7" ht="18" x14ac:dyDescent="0.2">
      <c r="A678" s="96"/>
      <c r="B678" s="115"/>
      <c r="C678" s="95"/>
      <c r="D678" s="95"/>
      <c r="E678" s="132"/>
      <c r="F678" s="110" t="s">
        <v>1798</v>
      </c>
      <c r="G678" s="104">
        <v>14.77</v>
      </c>
    </row>
    <row r="679" spans="1:7" ht="22.5" x14ac:dyDescent="0.2">
      <c r="A679" s="100" t="s">
        <v>1</v>
      </c>
      <c r="B679" s="113" t="s">
        <v>1681</v>
      </c>
      <c r="C679" s="101" t="s">
        <v>3</v>
      </c>
      <c r="D679" s="101" t="s">
        <v>542</v>
      </c>
      <c r="E679" s="130" t="s">
        <v>543</v>
      </c>
      <c r="F679" s="101" t="s">
        <v>544</v>
      </c>
      <c r="G679" s="101" t="s">
        <v>545</v>
      </c>
    </row>
    <row r="680" spans="1:7" ht="22.5" x14ac:dyDescent="0.2">
      <c r="A680" s="102" t="s">
        <v>1243</v>
      </c>
      <c r="B680" s="114" t="s">
        <v>1244</v>
      </c>
      <c r="C680" s="102" t="s">
        <v>13</v>
      </c>
      <c r="D680" s="102" t="s">
        <v>14</v>
      </c>
      <c r="E680" s="131">
        <v>1</v>
      </c>
      <c r="F680" s="103">
        <v>0</v>
      </c>
      <c r="G680" s="103">
        <v>0</v>
      </c>
    </row>
    <row r="681" spans="1:7" ht="18" x14ac:dyDescent="0.2">
      <c r="A681" s="96"/>
      <c r="B681" s="115"/>
      <c r="C681" s="95"/>
      <c r="D681" s="95"/>
      <c r="E681" s="132"/>
      <c r="F681" s="110" t="s">
        <v>1799</v>
      </c>
      <c r="G681" s="104">
        <v>0</v>
      </c>
    </row>
    <row r="682" spans="1:7" x14ac:dyDescent="0.2">
      <c r="A682" s="96"/>
      <c r="B682" s="115"/>
      <c r="C682" s="95"/>
      <c r="D682" s="95"/>
      <c r="E682" s="132"/>
      <c r="F682" s="111" t="s">
        <v>546</v>
      </c>
      <c r="G682" s="105">
        <v>14.77</v>
      </c>
    </row>
    <row r="683" spans="1:7" ht="45" x14ac:dyDescent="0.2">
      <c r="A683" s="98" t="s">
        <v>1807</v>
      </c>
      <c r="B683" s="112" t="s">
        <v>1245</v>
      </c>
      <c r="C683" s="99"/>
      <c r="D683" s="99"/>
      <c r="E683" s="129"/>
      <c r="F683" s="99"/>
      <c r="G683" s="99"/>
    </row>
    <row r="684" spans="1:7" ht="22.5" x14ac:dyDescent="0.2">
      <c r="A684" s="100" t="s">
        <v>1</v>
      </c>
      <c r="B684" s="113" t="s">
        <v>367</v>
      </c>
      <c r="C684" s="101" t="s">
        <v>3</v>
      </c>
      <c r="D684" s="101" t="s">
        <v>542</v>
      </c>
      <c r="E684" s="130" t="s">
        <v>543</v>
      </c>
      <c r="F684" s="101" t="s">
        <v>544</v>
      </c>
      <c r="G684" s="101" t="s">
        <v>545</v>
      </c>
    </row>
    <row r="685" spans="1:7" ht="22.5" x14ac:dyDescent="0.2">
      <c r="A685" s="102" t="s">
        <v>1070</v>
      </c>
      <c r="B685" s="114" t="s">
        <v>1071</v>
      </c>
      <c r="C685" s="102" t="s">
        <v>13</v>
      </c>
      <c r="D685" s="102" t="s">
        <v>69</v>
      </c>
      <c r="E685" s="131">
        <v>1.27</v>
      </c>
      <c r="F685" s="103">
        <v>59.5</v>
      </c>
      <c r="G685" s="103">
        <v>75.56</v>
      </c>
    </row>
    <row r="686" spans="1:7" x14ac:dyDescent="0.2">
      <c r="A686" s="102" t="s">
        <v>860</v>
      </c>
      <c r="B686" s="114" t="s">
        <v>861</v>
      </c>
      <c r="C686" s="102" t="s">
        <v>13</v>
      </c>
      <c r="D686" s="102" t="s">
        <v>595</v>
      </c>
      <c r="E686" s="131">
        <v>573.61</v>
      </c>
      <c r="F686" s="103">
        <v>0.85</v>
      </c>
      <c r="G686" s="103">
        <v>487.56</v>
      </c>
    </row>
    <row r="687" spans="1:7" ht="18" x14ac:dyDescent="0.2">
      <c r="A687" s="96"/>
      <c r="B687" s="115"/>
      <c r="C687" s="95"/>
      <c r="D687" s="95"/>
      <c r="E687" s="132"/>
      <c r="F687" s="110" t="s">
        <v>1800</v>
      </c>
      <c r="G687" s="104">
        <v>563.12</v>
      </c>
    </row>
    <row r="688" spans="1:7" ht="22.5" x14ac:dyDescent="0.2">
      <c r="A688" s="100" t="s">
        <v>1</v>
      </c>
      <c r="B688" s="113" t="s">
        <v>366</v>
      </c>
      <c r="C688" s="101" t="s">
        <v>3</v>
      </c>
      <c r="D688" s="101" t="s">
        <v>542</v>
      </c>
      <c r="E688" s="130" t="s">
        <v>543</v>
      </c>
      <c r="F688" s="101" t="s">
        <v>544</v>
      </c>
      <c r="G688" s="101" t="s">
        <v>545</v>
      </c>
    </row>
    <row r="689" spans="1:7" x14ac:dyDescent="0.2">
      <c r="A689" s="102" t="s">
        <v>1074</v>
      </c>
      <c r="B689" s="114" t="s">
        <v>1075</v>
      </c>
      <c r="C689" s="102" t="s">
        <v>13</v>
      </c>
      <c r="D689" s="102" t="s">
        <v>14</v>
      </c>
      <c r="E689" s="131">
        <v>4.42</v>
      </c>
      <c r="F689" s="103">
        <v>14.77</v>
      </c>
      <c r="G689" s="103">
        <v>65.28</v>
      </c>
    </row>
    <row r="690" spans="1:7" ht="18" x14ac:dyDescent="0.2">
      <c r="A690" s="96"/>
      <c r="B690" s="115"/>
      <c r="C690" s="95"/>
      <c r="D690" s="95"/>
      <c r="E690" s="132"/>
      <c r="F690" s="110" t="s">
        <v>1798</v>
      </c>
      <c r="G690" s="104">
        <v>65.28</v>
      </c>
    </row>
    <row r="691" spans="1:7" ht="22.5" x14ac:dyDescent="0.2">
      <c r="A691" s="100" t="s">
        <v>1</v>
      </c>
      <c r="B691" s="113" t="s">
        <v>1681</v>
      </c>
      <c r="C691" s="101" t="s">
        <v>3</v>
      </c>
      <c r="D691" s="101" t="s">
        <v>542</v>
      </c>
      <c r="E691" s="130" t="s">
        <v>543</v>
      </c>
      <c r="F691" s="101" t="s">
        <v>544</v>
      </c>
      <c r="G691" s="101" t="s">
        <v>545</v>
      </c>
    </row>
    <row r="692" spans="1:7" ht="33.75" x14ac:dyDescent="0.2">
      <c r="A692" s="102" t="s">
        <v>1097</v>
      </c>
      <c r="B692" s="114" t="s">
        <v>1098</v>
      </c>
      <c r="C692" s="102" t="s">
        <v>13</v>
      </c>
      <c r="D692" s="102" t="s">
        <v>552</v>
      </c>
      <c r="E692" s="131">
        <v>3.39</v>
      </c>
      <c r="F692" s="103">
        <v>0.35</v>
      </c>
      <c r="G692" s="103">
        <v>1.18</v>
      </c>
    </row>
    <row r="693" spans="1:7" ht="33.75" x14ac:dyDescent="0.2">
      <c r="A693" s="102" t="s">
        <v>1099</v>
      </c>
      <c r="B693" s="114" t="s">
        <v>1100</v>
      </c>
      <c r="C693" s="102" t="s">
        <v>13</v>
      </c>
      <c r="D693" s="102" t="s">
        <v>555</v>
      </c>
      <c r="E693" s="131">
        <v>1.03</v>
      </c>
      <c r="F693" s="103">
        <v>1.92</v>
      </c>
      <c r="G693" s="103">
        <v>1.97</v>
      </c>
    </row>
    <row r="694" spans="1:7" ht="18" x14ac:dyDescent="0.2">
      <c r="A694" s="96"/>
      <c r="B694" s="115"/>
      <c r="C694" s="95"/>
      <c r="D694" s="95"/>
      <c r="E694" s="132"/>
      <c r="F694" s="110" t="s">
        <v>1799</v>
      </c>
      <c r="G694" s="104">
        <v>3.15</v>
      </c>
    </row>
    <row r="695" spans="1:7" x14ac:dyDescent="0.2">
      <c r="A695" s="96"/>
      <c r="B695" s="115"/>
      <c r="C695" s="95"/>
      <c r="D695" s="95"/>
      <c r="E695" s="132"/>
      <c r="F695" s="111" t="s">
        <v>546</v>
      </c>
      <c r="G695" s="105">
        <v>631.54999999999995</v>
      </c>
    </row>
    <row r="696" spans="1:7" ht="33.75" x14ac:dyDescent="0.2">
      <c r="A696" s="98" t="s">
        <v>1807</v>
      </c>
      <c r="B696" s="112" t="s">
        <v>1246</v>
      </c>
      <c r="C696" s="99"/>
      <c r="D696" s="99"/>
      <c r="E696" s="129"/>
      <c r="F696" s="99"/>
      <c r="G696" s="99"/>
    </row>
    <row r="697" spans="1:7" ht="22.5" x14ac:dyDescent="0.2">
      <c r="A697" s="100" t="s">
        <v>1</v>
      </c>
      <c r="B697" s="113" t="s">
        <v>367</v>
      </c>
      <c r="C697" s="101" t="s">
        <v>3</v>
      </c>
      <c r="D697" s="101" t="s">
        <v>542</v>
      </c>
      <c r="E697" s="130" t="s">
        <v>543</v>
      </c>
      <c r="F697" s="101" t="s">
        <v>544</v>
      </c>
      <c r="G697" s="101" t="s">
        <v>545</v>
      </c>
    </row>
    <row r="698" spans="1:7" ht="22.5" x14ac:dyDescent="0.2">
      <c r="A698" s="102" t="s">
        <v>1070</v>
      </c>
      <c r="B698" s="114" t="s">
        <v>1071</v>
      </c>
      <c r="C698" s="102" t="s">
        <v>13</v>
      </c>
      <c r="D698" s="102" t="s">
        <v>69</v>
      </c>
      <c r="E698" s="131">
        <v>1.25</v>
      </c>
      <c r="F698" s="103">
        <v>59.5</v>
      </c>
      <c r="G698" s="103">
        <v>74.37</v>
      </c>
    </row>
    <row r="699" spans="1:7" x14ac:dyDescent="0.2">
      <c r="A699" s="102" t="s">
        <v>860</v>
      </c>
      <c r="B699" s="114" t="s">
        <v>861</v>
      </c>
      <c r="C699" s="102" t="s">
        <v>13</v>
      </c>
      <c r="D699" s="102" t="s">
        <v>595</v>
      </c>
      <c r="E699" s="131">
        <v>563.59</v>
      </c>
      <c r="F699" s="103">
        <v>0.85</v>
      </c>
      <c r="G699" s="103">
        <v>479.05</v>
      </c>
    </row>
    <row r="700" spans="1:7" ht="18" x14ac:dyDescent="0.2">
      <c r="A700" s="96"/>
      <c r="B700" s="115"/>
      <c r="C700" s="95"/>
      <c r="D700" s="95"/>
      <c r="E700" s="132"/>
      <c r="F700" s="110" t="s">
        <v>1800</v>
      </c>
      <c r="G700" s="104">
        <v>553.41999999999996</v>
      </c>
    </row>
    <row r="701" spans="1:7" ht="22.5" x14ac:dyDescent="0.2">
      <c r="A701" s="100" t="s">
        <v>1</v>
      </c>
      <c r="B701" s="113" t="s">
        <v>366</v>
      </c>
      <c r="C701" s="101" t="s">
        <v>3</v>
      </c>
      <c r="D701" s="101" t="s">
        <v>542</v>
      </c>
      <c r="E701" s="130" t="s">
        <v>543</v>
      </c>
      <c r="F701" s="101" t="s">
        <v>544</v>
      </c>
      <c r="G701" s="101" t="s">
        <v>545</v>
      </c>
    </row>
    <row r="702" spans="1:7" x14ac:dyDescent="0.2">
      <c r="A702" s="102" t="s">
        <v>587</v>
      </c>
      <c r="B702" s="114" t="s">
        <v>588</v>
      </c>
      <c r="C702" s="102" t="s">
        <v>13</v>
      </c>
      <c r="D702" s="102" t="s">
        <v>14</v>
      </c>
      <c r="E702" s="131">
        <v>11.65</v>
      </c>
      <c r="F702" s="103">
        <v>10.9</v>
      </c>
      <c r="G702" s="103">
        <v>126.98</v>
      </c>
    </row>
    <row r="703" spans="1:7" ht="18" x14ac:dyDescent="0.2">
      <c r="A703" s="96"/>
      <c r="B703" s="115"/>
      <c r="C703" s="95"/>
      <c r="D703" s="95"/>
      <c r="E703" s="132"/>
      <c r="F703" s="110" t="s">
        <v>1798</v>
      </c>
      <c r="G703" s="104">
        <v>126.98</v>
      </c>
    </row>
    <row r="704" spans="1:7" x14ac:dyDescent="0.2">
      <c r="A704" s="96"/>
      <c r="B704" s="115"/>
      <c r="C704" s="95"/>
      <c r="D704" s="95"/>
      <c r="E704" s="132"/>
      <c r="F704" s="111" t="s">
        <v>546</v>
      </c>
      <c r="G704" s="105">
        <v>680.4</v>
      </c>
    </row>
    <row r="705" spans="1:7" ht="33.75" x14ac:dyDescent="0.2">
      <c r="A705" s="98" t="s">
        <v>1807</v>
      </c>
      <c r="B705" s="112" t="s">
        <v>1247</v>
      </c>
      <c r="C705" s="99"/>
      <c r="D705" s="99"/>
      <c r="E705" s="129"/>
      <c r="F705" s="99"/>
      <c r="G705" s="99"/>
    </row>
    <row r="706" spans="1:7" ht="22.5" x14ac:dyDescent="0.2">
      <c r="A706" s="100" t="s">
        <v>1</v>
      </c>
      <c r="B706" s="113" t="s">
        <v>1685</v>
      </c>
      <c r="C706" s="101" t="s">
        <v>3</v>
      </c>
      <c r="D706" s="101" t="s">
        <v>542</v>
      </c>
      <c r="E706" s="130" t="s">
        <v>543</v>
      </c>
      <c r="F706" s="101" t="s">
        <v>544</v>
      </c>
      <c r="G706" s="101" t="s">
        <v>545</v>
      </c>
    </row>
    <row r="707" spans="1:7" ht="22.5" x14ac:dyDescent="0.2">
      <c r="A707" s="102" t="s">
        <v>1248</v>
      </c>
      <c r="B707" s="114" t="s">
        <v>1249</v>
      </c>
      <c r="C707" s="102" t="s">
        <v>13</v>
      </c>
      <c r="D707" s="102" t="s">
        <v>73</v>
      </c>
      <c r="E707" s="131" t="s">
        <v>1927</v>
      </c>
      <c r="F707" s="103">
        <v>3779.65</v>
      </c>
      <c r="G707" s="103">
        <v>0.48</v>
      </c>
    </row>
    <row r="708" spans="1:7" ht="27" x14ac:dyDescent="0.2">
      <c r="A708" s="96"/>
      <c r="B708" s="115"/>
      <c r="C708" s="95"/>
      <c r="D708" s="95"/>
      <c r="E708" s="132"/>
      <c r="F708" s="110" t="s">
        <v>1802</v>
      </c>
      <c r="G708" s="104">
        <v>0.48</v>
      </c>
    </row>
    <row r="709" spans="1:7" x14ac:dyDescent="0.2">
      <c r="A709" s="96"/>
      <c r="B709" s="115"/>
      <c r="C709" s="95"/>
      <c r="D709" s="95"/>
      <c r="E709" s="132"/>
      <c r="F709" s="111" t="s">
        <v>546</v>
      </c>
      <c r="G709" s="105">
        <v>0.48</v>
      </c>
    </row>
    <row r="710" spans="1:7" ht="33.75" x14ac:dyDescent="0.2">
      <c r="A710" s="98" t="s">
        <v>1807</v>
      </c>
      <c r="B710" s="112" t="s">
        <v>1250</v>
      </c>
      <c r="C710" s="99"/>
      <c r="D710" s="99"/>
      <c r="E710" s="129"/>
      <c r="F710" s="99"/>
      <c r="G710" s="99"/>
    </row>
    <row r="711" spans="1:7" ht="22.5" x14ac:dyDescent="0.2">
      <c r="A711" s="100" t="s">
        <v>1</v>
      </c>
      <c r="B711" s="113" t="s">
        <v>1685</v>
      </c>
      <c r="C711" s="101" t="s">
        <v>3</v>
      </c>
      <c r="D711" s="101" t="s">
        <v>542</v>
      </c>
      <c r="E711" s="130" t="s">
        <v>543</v>
      </c>
      <c r="F711" s="101" t="s">
        <v>544</v>
      </c>
      <c r="G711" s="101" t="s">
        <v>545</v>
      </c>
    </row>
    <row r="712" spans="1:7" ht="22.5" x14ac:dyDescent="0.2">
      <c r="A712" s="102" t="s">
        <v>1248</v>
      </c>
      <c r="B712" s="114" t="s">
        <v>1249</v>
      </c>
      <c r="C712" s="102" t="s">
        <v>13</v>
      </c>
      <c r="D712" s="102" t="s">
        <v>73</v>
      </c>
      <c r="E712" s="131">
        <v>1.5099999999999999E-5</v>
      </c>
      <c r="F712" s="103">
        <v>3779.65</v>
      </c>
      <c r="G712" s="103">
        <v>0.05</v>
      </c>
    </row>
    <row r="713" spans="1:7" ht="27" x14ac:dyDescent="0.2">
      <c r="A713" s="96"/>
      <c r="B713" s="115"/>
      <c r="C713" s="95"/>
      <c r="D713" s="95"/>
      <c r="E713" s="132"/>
      <c r="F713" s="110" t="s">
        <v>1802</v>
      </c>
      <c r="G713" s="104">
        <v>0.05</v>
      </c>
    </row>
    <row r="714" spans="1:7" x14ac:dyDescent="0.2">
      <c r="A714" s="96"/>
      <c r="B714" s="115"/>
      <c r="C714" s="95"/>
      <c r="D714" s="95"/>
      <c r="E714" s="132"/>
      <c r="F714" s="111" t="s">
        <v>546</v>
      </c>
      <c r="G714" s="105">
        <v>0.05</v>
      </c>
    </row>
    <row r="715" spans="1:7" ht="33.75" x14ac:dyDescent="0.2">
      <c r="A715" s="98" t="s">
        <v>1807</v>
      </c>
      <c r="B715" s="112" t="s">
        <v>1251</v>
      </c>
      <c r="C715" s="99"/>
      <c r="D715" s="99"/>
      <c r="E715" s="129"/>
      <c r="F715" s="99"/>
      <c r="G715" s="99"/>
    </row>
    <row r="716" spans="1:7" ht="22.5" x14ac:dyDescent="0.2">
      <c r="A716" s="100" t="s">
        <v>1</v>
      </c>
      <c r="B716" s="113" t="s">
        <v>1681</v>
      </c>
      <c r="C716" s="101" t="s">
        <v>3</v>
      </c>
      <c r="D716" s="101" t="s">
        <v>542</v>
      </c>
      <c r="E716" s="130" t="s">
        <v>543</v>
      </c>
      <c r="F716" s="101" t="s">
        <v>544</v>
      </c>
      <c r="G716" s="101" t="s">
        <v>545</v>
      </c>
    </row>
    <row r="717" spans="1:7" ht="33.75" x14ac:dyDescent="0.2">
      <c r="A717" s="102" t="s">
        <v>1252</v>
      </c>
      <c r="B717" s="114" t="s">
        <v>1253</v>
      </c>
      <c r="C717" s="102" t="s">
        <v>13</v>
      </c>
      <c r="D717" s="102" t="s">
        <v>14</v>
      </c>
      <c r="E717" s="131">
        <v>1</v>
      </c>
      <c r="F717" s="103">
        <v>0.48</v>
      </c>
      <c r="G717" s="103">
        <v>0.48</v>
      </c>
    </row>
    <row r="718" spans="1:7" ht="33.75" x14ac:dyDescent="0.2">
      <c r="A718" s="102" t="s">
        <v>1254</v>
      </c>
      <c r="B718" s="114" t="s">
        <v>1255</v>
      </c>
      <c r="C718" s="102" t="s">
        <v>13</v>
      </c>
      <c r="D718" s="102" t="s">
        <v>14</v>
      </c>
      <c r="E718" s="131">
        <v>1</v>
      </c>
      <c r="F718" s="103">
        <v>0.05</v>
      </c>
      <c r="G718" s="103">
        <v>0.05</v>
      </c>
    </row>
    <row r="719" spans="1:7" ht="18" x14ac:dyDescent="0.2">
      <c r="A719" s="96"/>
      <c r="B719" s="115"/>
      <c r="C719" s="95"/>
      <c r="D719" s="95"/>
      <c r="E719" s="132"/>
      <c r="F719" s="110" t="s">
        <v>1799</v>
      </c>
      <c r="G719" s="104">
        <v>0.53</v>
      </c>
    </row>
    <row r="720" spans="1:7" x14ac:dyDescent="0.2">
      <c r="A720" s="96"/>
      <c r="B720" s="115"/>
      <c r="C720" s="95"/>
      <c r="D720" s="95"/>
      <c r="E720" s="132"/>
      <c r="F720" s="111" t="s">
        <v>546</v>
      </c>
      <c r="G720" s="105">
        <v>0.53</v>
      </c>
    </row>
    <row r="721" spans="1:7" ht="33.75" x14ac:dyDescent="0.2">
      <c r="A721" s="98" t="s">
        <v>1807</v>
      </c>
      <c r="B721" s="112" t="s">
        <v>1256</v>
      </c>
      <c r="C721" s="99"/>
      <c r="D721" s="99"/>
      <c r="E721" s="129"/>
      <c r="F721" s="99"/>
      <c r="G721" s="99"/>
    </row>
    <row r="722" spans="1:7" ht="22.5" x14ac:dyDescent="0.2">
      <c r="A722" s="100" t="s">
        <v>1</v>
      </c>
      <c r="B722" s="113" t="s">
        <v>1685</v>
      </c>
      <c r="C722" s="101" t="s">
        <v>3</v>
      </c>
      <c r="D722" s="101" t="s">
        <v>542</v>
      </c>
      <c r="E722" s="130" t="s">
        <v>543</v>
      </c>
      <c r="F722" s="101" t="s">
        <v>544</v>
      </c>
      <c r="G722" s="101" t="s">
        <v>545</v>
      </c>
    </row>
    <row r="723" spans="1:7" ht="22.5" x14ac:dyDescent="0.2">
      <c r="A723" s="102" t="s">
        <v>1248</v>
      </c>
      <c r="B723" s="114" t="s">
        <v>1249</v>
      </c>
      <c r="C723" s="102" t="s">
        <v>13</v>
      </c>
      <c r="D723" s="102" t="s">
        <v>73</v>
      </c>
      <c r="E723" s="131">
        <v>1E-4</v>
      </c>
      <c r="F723" s="103">
        <v>3779.65</v>
      </c>
      <c r="G723" s="103">
        <v>0.37</v>
      </c>
    </row>
    <row r="724" spans="1:7" ht="27" x14ac:dyDescent="0.2">
      <c r="A724" s="96"/>
      <c r="B724" s="115"/>
      <c r="C724" s="95"/>
      <c r="D724" s="95"/>
      <c r="E724" s="132"/>
      <c r="F724" s="110" t="s">
        <v>1802</v>
      </c>
      <c r="G724" s="104">
        <v>0.37</v>
      </c>
    </row>
    <row r="725" spans="1:7" x14ac:dyDescent="0.2">
      <c r="A725" s="96"/>
      <c r="B725" s="115"/>
      <c r="C725" s="95"/>
      <c r="D725" s="95"/>
      <c r="E725" s="132"/>
      <c r="F725" s="111" t="s">
        <v>546</v>
      </c>
      <c r="G725" s="105">
        <v>0.37</v>
      </c>
    </row>
    <row r="726" spans="1:7" ht="33.75" x14ac:dyDescent="0.2">
      <c r="A726" s="98" t="s">
        <v>1807</v>
      </c>
      <c r="B726" s="112" t="s">
        <v>1257</v>
      </c>
      <c r="C726" s="99"/>
      <c r="D726" s="99"/>
      <c r="E726" s="129"/>
      <c r="F726" s="99"/>
      <c r="G726" s="99"/>
    </row>
    <row r="727" spans="1:7" ht="22.5" x14ac:dyDescent="0.2">
      <c r="A727" s="100" t="s">
        <v>1</v>
      </c>
      <c r="B727" s="113" t="s">
        <v>1809</v>
      </c>
      <c r="C727" s="101" t="s">
        <v>3</v>
      </c>
      <c r="D727" s="101" t="s">
        <v>542</v>
      </c>
      <c r="E727" s="130" t="s">
        <v>543</v>
      </c>
      <c r="F727" s="101" t="s">
        <v>544</v>
      </c>
      <c r="G727" s="101" t="s">
        <v>545</v>
      </c>
    </row>
    <row r="728" spans="1:7" ht="22.5" x14ac:dyDescent="0.2">
      <c r="A728" s="102" t="s">
        <v>1045</v>
      </c>
      <c r="B728" s="114" t="s">
        <v>1046</v>
      </c>
      <c r="C728" s="102" t="s">
        <v>13</v>
      </c>
      <c r="D728" s="102" t="s">
        <v>1047</v>
      </c>
      <c r="E728" s="131">
        <v>0.52</v>
      </c>
      <c r="F728" s="103">
        <v>0.98</v>
      </c>
      <c r="G728" s="103">
        <v>0.5</v>
      </c>
    </row>
    <row r="729" spans="1:7" ht="18" x14ac:dyDescent="0.2">
      <c r="A729" s="96"/>
      <c r="B729" s="115"/>
      <c r="C729" s="95"/>
      <c r="D729" s="95"/>
      <c r="E729" s="132"/>
      <c r="F729" s="110" t="s">
        <v>1922</v>
      </c>
      <c r="G729" s="104">
        <v>0.5</v>
      </c>
    </row>
    <row r="730" spans="1:7" x14ac:dyDescent="0.2">
      <c r="A730" s="96"/>
      <c r="B730" s="115"/>
      <c r="C730" s="95"/>
      <c r="D730" s="95"/>
      <c r="E730" s="132"/>
      <c r="F730" s="111" t="s">
        <v>546</v>
      </c>
      <c r="G730" s="105">
        <v>0.5</v>
      </c>
    </row>
    <row r="731" spans="1:7" ht="33.75" x14ac:dyDescent="0.2">
      <c r="A731" s="98" t="s">
        <v>1807</v>
      </c>
      <c r="B731" s="112" t="s">
        <v>1258</v>
      </c>
      <c r="C731" s="99"/>
      <c r="D731" s="99"/>
      <c r="E731" s="129"/>
      <c r="F731" s="99"/>
      <c r="G731" s="99"/>
    </row>
    <row r="732" spans="1:7" ht="22.5" x14ac:dyDescent="0.2">
      <c r="A732" s="100" t="s">
        <v>1</v>
      </c>
      <c r="B732" s="113" t="s">
        <v>1681</v>
      </c>
      <c r="C732" s="101" t="s">
        <v>3</v>
      </c>
      <c r="D732" s="101" t="s">
        <v>542</v>
      </c>
      <c r="E732" s="130" t="s">
        <v>543</v>
      </c>
      <c r="F732" s="101" t="s">
        <v>544</v>
      </c>
      <c r="G732" s="101" t="s">
        <v>545</v>
      </c>
    </row>
    <row r="733" spans="1:7" ht="33.75" x14ac:dyDescent="0.2">
      <c r="A733" s="102" t="s">
        <v>1252</v>
      </c>
      <c r="B733" s="114" t="s">
        <v>1253</v>
      </c>
      <c r="C733" s="102" t="s">
        <v>13</v>
      </c>
      <c r="D733" s="102" t="s">
        <v>14</v>
      </c>
      <c r="E733" s="131">
        <v>1</v>
      </c>
      <c r="F733" s="103">
        <v>0.48</v>
      </c>
      <c r="G733" s="103">
        <v>0.48</v>
      </c>
    </row>
    <row r="734" spans="1:7" ht="33.75" x14ac:dyDescent="0.2">
      <c r="A734" s="102" t="s">
        <v>1254</v>
      </c>
      <c r="B734" s="114" t="s">
        <v>1255</v>
      </c>
      <c r="C734" s="102" t="s">
        <v>13</v>
      </c>
      <c r="D734" s="102" t="s">
        <v>14</v>
      </c>
      <c r="E734" s="131">
        <v>1</v>
      </c>
      <c r="F734" s="103">
        <v>0.05</v>
      </c>
      <c r="G734" s="103">
        <v>0.05</v>
      </c>
    </row>
    <row r="735" spans="1:7" ht="33.75" x14ac:dyDescent="0.2">
      <c r="A735" s="102" t="s">
        <v>1259</v>
      </c>
      <c r="B735" s="114" t="s">
        <v>1260</v>
      </c>
      <c r="C735" s="102" t="s">
        <v>13</v>
      </c>
      <c r="D735" s="102" t="s">
        <v>14</v>
      </c>
      <c r="E735" s="131">
        <v>1</v>
      </c>
      <c r="F735" s="103">
        <v>0.37</v>
      </c>
      <c r="G735" s="103">
        <v>0.37</v>
      </c>
    </row>
    <row r="736" spans="1:7" ht="33.75" x14ac:dyDescent="0.2">
      <c r="A736" s="102" t="s">
        <v>1261</v>
      </c>
      <c r="B736" s="114" t="s">
        <v>1262</v>
      </c>
      <c r="C736" s="102" t="s">
        <v>13</v>
      </c>
      <c r="D736" s="102" t="s">
        <v>14</v>
      </c>
      <c r="E736" s="131">
        <v>1</v>
      </c>
      <c r="F736" s="103">
        <v>0.5</v>
      </c>
      <c r="G736" s="103">
        <v>0.5</v>
      </c>
    </row>
    <row r="737" spans="1:7" ht="18" x14ac:dyDescent="0.2">
      <c r="A737" s="96"/>
      <c r="B737" s="115"/>
      <c r="C737" s="95"/>
      <c r="D737" s="95"/>
      <c r="E737" s="132"/>
      <c r="F737" s="110" t="s">
        <v>1799</v>
      </c>
      <c r="G737" s="104">
        <v>1.4</v>
      </c>
    </row>
    <row r="738" spans="1:7" x14ac:dyDescent="0.2">
      <c r="A738" s="96"/>
      <c r="B738" s="115"/>
      <c r="C738" s="95"/>
      <c r="D738" s="95"/>
      <c r="E738" s="132"/>
      <c r="F738" s="111" t="s">
        <v>546</v>
      </c>
      <c r="G738" s="105">
        <v>1.4</v>
      </c>
    </row>
    <row r="739" spans="1:7" ht="33.75" x14ac:dyDescent="0.2">
      <c r="A739" s="98" t="s">
        <v>1807</v>
      </c>
      <c r="B739" s="112" t="s">
        <v>1263</v>
      </c>
      <c r="C739" s="99"/>
      <c r="D739" s="99"/>
      <c r="E739" s="129"/>
      <c r="F739" s="99"/>
      <c r="G739" s="99"/>
    </row>
    <row r="740" spans="1:7" ht="22.5" x14ac:dyDescent="0.2">
      <c r="A740" s="100" t="s">
        <v>1</v>
      </c>
      <c r="B740" s="113" t="s">
        <v>367</v>
      </c>
      <c r="C740" s="101" t="s">
        <v>3</v>
      </c>
      <c r="D740" s="101" t="s">
        <v>542</v>
      </c>
      <c r="E740" s="130" t="s">
        <v>543</v>
      </c>
      <c r="F740" s="101" t="s">
        <v>544</v>
      </c>
      <c r="G740" s="101" t="s">
        <v>545</v>
      </c>
    </row>
    <row r="741" spans="1:7" ht="22.5" x14ac:dyDescent="0.2">
      <c r="A741" s="102" t="s">
        <v>1070</v>
      </c>
      <c r="B741" s="114" t="s">
        <v>1071</v>
      </c>
      <c r="C741" s="102" t="s">
        <v>13</v>
      </c>
      <c r="D741" s="102" t="s">
        <v>69</v>
      </c>
      <c r="E741" s="131">
        <v>1.07</v>
      </c>
      <c r="F741" s="103">
        <v>59.5</v>
      </c>
      <c r="G741" s="103">
        <v>63.66</v>
      </c>
    </row>
    <row r="742" spans="1:7" x14ac:dyDescent="0.2">
      <c r="A742" s="102" t="s">
        <v>860</v>
      </c>
      <c r="B742" s="114" t="s">
        <v>861</v>
      </c>
      <c r="C742" s="102" t="s">
        <v>13</v>
      </c>
      <c r="D742" s="102" t="s">
        <v>595</v>
      </c>
      <c r="E742" s="131">
        <v>482.96</v>
      </c>
      <c r="F742" s="103">
        <v>0.85</v>
      </c>
      <c r="G742" s="103">
        <v>410.51</v>
      </c>
    </row>
    <row r="743" spans="1:7" ht="18" x14ac:dyDescent="0.2">
      <c r="A743" s="96"/>
      <c r="B743" s="115"/>
      <c r="C743" s="95"/>
      <c r="D743" s="95"/>
      <c r="E743" s="132"/>
      <c r="F743" s="110" t="s">
        <v>1800</v>
      </c>
      <c r="G743" s="104">
        <v>474.17</v>
      </c>
    </row>
    <row r="744" spans="1:7" ht="22.5" x14ac:dyDescent="0.2">
      <c r="A744" s="100" t="s">
        <v>1</v>
      </c>
      <c r="B744" s="113" t="s">
        <v>366</v>
      </c>
      <c r="C744" s="101" t="s">
        <v>3</v>
      </c>
      <c r="D744" s="101" t="s">
        <v>542</v>
      </c>
      <c r="E744" s="130" t="s">
        <v>543</v>
      </c>
      <c r="F744" s="101" t="s">
        <v>544</v>
      </c>
      <c r="G744" s="101" t="s">
        <v>545</v>
      </c>
    </row>
    <row r="745" spans="1:7" x14ac:dyDescent="0.2">
      <c r="A745" s="102" t="s">
        <v>587</v>
      </c>
      <c r="B745" s="114" t="s">
        <v>588</v>
      </c>
      <c r="C745" s="102" t="s">
        <v>13</v>
      </c>
      <c r="D745" s="102" t="s">
        <v>14</v>
      </c>
      <c r="E745" s="131">
        <v>8.57</v>
      </c>
      <c r="F745" s="103">
        <v>10.9</v>
      </c>
      <c r="G745" s="103">
        <v>93.41</v>
      </c>
    </row>
    <row r="746" spans="1:7" ht="18" x14ac:dyDescent="0.2">
      <c r="A746" s="96"/>
      <c r="B746" s="115"/>
      <c r="C746" s="95"/>
      <c r="D746" s="95"/>
      <c r="E746" s="132"/>
      <c r="F746" s="110" t="s">
        <v>1798</v>
      </c>
      <c r="G746" s="104">
        <v>93.41</v>
      </c>
    </row>
    <row r="747" spans="1:7" x14ac:dyDescent="0.2">
      <c r="A747" s="96"/>
      <c r="B747" s="115"/>
      <c r="C747" s="95"/>
      <c r="D747" s="95"/>
      <c r="E747" s="132"/>
      <c r="F747" s="111" t="s">
        <v>546</v>
      </c>
      <c r="G747" s="105">
        <v>567.58000000000004</v>
      </c>
    </row>
    <row r="748" spans="1:7" ht="33.75" x14ac:dyDescent="0.2">
      <c r="A748" s="98" t="s">
        <v>1807</v>
      </c>
      <c r="B748" s="112" t="s">
        <v>1264</v>
      </c>
      <c r="C748" s="99"/>
      <c r="D748" s="99"/>
      <c r="E748" s="129"/>
      <c r="F748" s="99"/>
      <c r="G748" s="99"/>
    </row>
    <row r="749" spans="1:7" ht="22.5" x14ac:dyDescent="0.2">
      <c r="A749" s="100" t="s">
        <v>1</v>
      </c>
      <c r="B749" s="113" t="s">
        <v>367</v>
      </c>
      <c r="C749" s="101" t="s">
        <v>3</v>
      </c>
      <c r="D749" s="101" t="s">
        <v>542</v>
      </c>
      <c r="E749" s="130" t="s">
        <v>543</v>
      </c>
      <c r="F749" s="101" t="s">
        <v>544</v>
      </c>
      <c r="G749" s="101" t="s">
        <v>545</v>
      </c>
    </row>
    <row r="750" spans="1:7" ht="56.25" x14ac:dyDescent="0.2">
      <c r="A750" s="102" t="s">
        <v>1265</v>
      </c>
      <c r="B750" s="114" t="s">
        <v>1266</v>
      </c>
      <c r="C750" s="102" t="s">
        <v>13</v>
      </c>
      <c r="D750" s="102" t="s">
        <v>761</v>
      </c>
      <c r="E750" s="131">
        <v>2</v>
      </c>
      <c r="F750" s="103">
        <v>110.29</v>
      </c>
      <c r="G750" s="103">
        <v>220.58</v>
      </c>
    </row>
    <row r="751" spans="1:7" ht="22.5" x14ac:dyDescent="0.2">
      <c r="A751" s="102" t="s">
        <v>1267</v>
      </c>
      <c r="B751" s="114" t="s">
        <v>1268</v>
      </c>
      <c r="C751" s="102" t="s">
        <v>13</v>
      </c>
      <c r="D751" s="102" t="s">
        <v>51</v>
      </c>
      <c r="E751" s="131">
        <v>3.78</v>
      </c>
      <c r="F751" s="103">
        <v>650.76</v>
      </c>
      <c r="G751" s="103">
        <v>2459.87</v>
      </c>
    </row>
    <row r="752" spans="1:7" ht="18" x14ac:dyDescent="0.2">
      <c r="A752" s="96"/>
      <c r="B752" s="115"/>
      <c r="C752" s="95"/>
      <c r="D752" s="95"/>
      <c r="E752" s="132"/>
      <c r="F752" s="110" t="s">
        <v>1800</v>
      </c>
      <c r="G752" s="104">
        <v>2680.45</v>
      </c>
    </row>
    <row r="753" spans="1:7" ht="22.5" x14ac:dyDescent="0.2">
      <c r="A753" s="100" t="s">
        <v>1</v>
      </c>
      <c r="B753" s="113" t="s">
        <v>366</v>
      </c>
      <c r="C753" s="101" t="s">
        <v>3</v>
      </c>
      <c r="D753" s="101" t="s">
        <v>542</v>
      </c>
      <c r="E753" s="130" t="s">
        <v>543</v>
      </c>
      <c r="F753" s="101" t="s">
        <v>544</v>
      </c>
      <c r="G753" s="101" t="s">
        <v>545</v>
      </c>
    </row>
    <row r="754" spans="1:7" x14ac:dyDescent="0.2">
      <c r="A754" s="102" t="s">
        <v>587</v>
      </c>
      <c r="B754" s="114" t="s">
        <v>588</v>
      </c>
      <c r="C754" s="102" t="s">
        <v>13</v>
      </c>
      <c r="D754" s="102" t="s">
        <v>14</v>
      </c>
      <c r="E754" s="131">
        <v>3.988</v>
      </c>
      <c r="F754" s="103">
        <v>10.9</v>
      </c>
      <c r="G754" s="103">
        <v>43.46</v>
      </c>
    </row>
    <row r="755" spans="1:7" x14ac:dyDescent="0.2">
      <c r="A755" s="102" t="s">
        <v>616</v>
      </c>
      <c r="B755" s="114" t="s">
        <v>617</v>
      </c>
      <c r="C755" s="102" t="s">
        <v>13</v>
      </c>
      <c r="D755" s="102" t="s">
        <v>14</v>
      </c>
      <c r="E755" s="131">
        <v>4.0999999999999996</v>
      </c>
      <c r="F755" s="103">
        <v>14.77</v>
      </c>
      <c r="G755" s="103">
        <v>60.55</v>
      </c>
    </row>
    <row r="756" spans="1:7" ht="18" x14ac:dyDescent="0.2">
      <c r="A756" s="96"/>
      <c r="B756" s="115"/>
      <c r="C756" s="95"/>
      <c r="D756" s="95"/>
      <c r="E756" s="132"/>
      <c r="F756" s="110" t="s">
        <v>1798</v>
      </c>
      <c r="G756" s="104">
        <v>104.01</v>
      </c>
    </row>
    <row r="757" spans="1:7" x14ac:dyDescent="0.2">
      <c r="A757" s="96"/>
      <c r="B757" s="115"/>
      <c r="C757" s="95"/>
      <c r="D757" s="95"/>
      <c r="E757" s="132"/>
      <c r="F757" s="111" t="s">
        <v>546</v>
      </c>
      <c r="G757" s="105">
        <v>2784.46</v>
      </c>
    </row>
    <row r="758" spans="1:7" ht="33.75" x14ac:dyDescent="0.2">
      <c r="A758" s="98" t="s">
        <v>1807</v>
      </c>
      <c r="B758" s="112" t="s">
        <v>1269</v>
      </c>
      <c r="C758" s="99"/>
      <c r="D758" s="99"/>
      <c r="E758" s="129"/>
      <c r="F758" s="99"/>
      <c r="G758" s="99"/>
    </row>
    <row r="759" spans="1:7" ht="22.5" x14ac:dyDescent="0.2">
      <c r="A759" s="100" t="s">
        <v>1</v>
      </c>
      <c r="B759" s="113" t="s">
        <v>367</v>
      </c>
      <c r="C759" s="101" t="s">
        <v>3</v>
      </c>
      <c r="D759" s="101" t="s">
        <v>542</v>
      </c>
      <c r="E759" s="130" t="s">
        <v>543</v>
      </c>
      <c r="F759" s="101" t="s">
        <v>544</v>
      </c>
      <c r="G759" s="101" t="s">
        <v>545</v>
      </c>
    </row>
    <row r="760" spans="1:7" ht="56.25" x14ac:dyDescent="0.2">
      <c r="A760" s="102" t="s">
        <v>1265</v>
      </c>
      <c r="B760" s="114" t="s">
        <v>1266</v>
      </c>
      <c r="C760" s="102" t="s">
        <v>13</v>
      </c>
      <c r="D760" s="102" t="s">
        <v>761</v>
      </c>
      <c r="E760" s="131">
        <v>1</v>
      </c>
      <c r="F760" s="103">
        <v>110.29</v>
      </c>
      <c r="G760" s="103">
        <v>110.29</v>
      </c>
    </row>
    <row r="761" spans="1:7" ht="22.5" x14ac:dyDescent="0.2">
      <c r="A761" s="102" t="s">
        <v>1267</v>
      </c>
      <c r="B761" s="114" t="s">
        <v>1268</v>
      </c>
      <c r="C761" s="102" t="s">
        <v>13</v>
      </c>
      <c r="D761" s="102" t="s">
        <v>51</v>
      </c>
      <c r="E761" s="131">
        <v>1.89</v>
      </c>
      <c r="F761" s="103">
        <v>650.76</v>
      </c>
      <c r="G761" s="103">
        <v>1229.93</v>
      </c>
    </row>
    <row r="762" spans="1:7" ht="18" x14ac:dyDescent="0.2">
      <c r="A762" s="96"/>
      <c r="B762" s="115"/>
      <c r="C762" s="95"/>
      <c r="D762" s="95"/>
      <c r="E762" s="132"/>
      <c r="F762" s="110" t="s">
        <v>1800</v>
      </c>
      <c r="G762" s="104">
        <v>1340.22</v>
      </c>
    </row>
    <row r="763" spans="1:7" ht="22.5" x14ac:dyDescent="0.2">
      <c r="A763" s="100" t="s">
        <v>1</v>
      </c>
      <c r="B763" s="113" t="s">
        <v>366</v>
      </c>
      <c r="C763" s="101" t="s">
        <v>3</v>
      </c>
      <c r="D763" s="101" t="s">
        <v>542</v>
      </c>
      <c r="E763" s="130" t="s">
        <v>543</v>
      </c>
      <c r="F763" s="101" t="s">
        <v>544</v>
      </c>
      <c r="G763" s="101" t="s">
        <v>545</v>
      </c>
    </row>
    <row r="764" spans="1:7" x14ac:dyDescent="0.2">
      <c r="A764" s="102" t="s">
        <v>587</v>
      </c>
      <c r="B764" s="114" t="s">
        <v>588</v>
      </c>
      <c r="C764" s="102" t="s">
        <v>13</v>
      </c>
      <c r="D764" s="102" t="s">
        <v>14</v>
      </c>
      <c r="E764" s="131">
        <v>1.867</v>
      </c>
      <c r="F764" s="103">
        <v>10.9</v>
      </c>
      <c r="G764" s="103">
        <v>20.350000000000001</v>
      </c>
    </row>
    <row r="765" spans="1:7" x14ac:dyDescent="0.2">
      <c r="A765" s="102" t="s">
        <v>616</v>
      </c>
      <c r="B765" s="114" t="s">
        <v>617</v>
      </c>
      <c r="C765" s="102" t="s">
        <v>13</v>
      </c>
      <c r="D765" s="102" t="s">
        <v>14</v>
      </c>
      <c r="E765" s="131">
        <v>1.92</v>
      </c>
      <c r="F765" s="103">
        <v>14.77</v>
      </c>
      <c r="G765" s="103">
        <v>28.35</v>
      </c>
    </row>
    <row r="766" spans="1:7" ht="18" x14ac:dyDescent="0.2">
      <c r="A766" s="96"/>
      <c r="B766" s="115"/>
      <c r="C766" s="95"/>
      <c r="D766" s="95"/>
      <c r="E766" s="132"/>
      <c r="F766" s="110" t="s">
        <v>1798</v>
      </c>
      <c r="G766" s="104">
        <v>48.7</v>
      </c>
    </row>
    <row r="767" spans="1:7" x14ac:dyDescent="0.2">
      <c r="A767" s="96"/>
      <c r="B767" s="115"/>
      <c r="C767" s="95"/>
      <c r="D767" s="95"/>
      <c r="E767" s="132"/>
      <c r="F767" s="111" t="s">
        <v>546</v>
      </c>
      <c r="G767" s="105">
        <v>1388.92</v>
      </c>
    </row>
    <row r="768" spans="1:7" ht="33.75" x14ac:dyDescent="0.2">
      <c r="A768" s="98" t="s">
        <v>1807</v>
      </c>
      <c r="B768" s="112" t="s">
        <v>1270</v>
      </c>
      <c r="C768" s="99"/>
      <c r="D768" s="99"/>
      <c r="E768" s="129"/>
      <c r="F768" s="99"/>
      <c r="G768" s="99"/>
    </row>
    <row r="769" spans="1:7" ht="22.5" x14ac:dyDescent="0.2">
      <c r="A769" s="100" t="s">
        <v>1</v>
      </c>
      <c r="B769" s="113" t="s">
        <v>367</v>
      </c>
      <c r="C769" s="101" t="s">
        <v>3</v>
      </c>
      <c r="D769" s="101" t="s">
        <v>542</v>
      </c>
      <c r="E769" s="130" t="s">
        <v>543</v>
      </c>
      <c r="F769" s="101" t="s">
        <v>544</v>
      </c>
      <c r="G769" s="101" t="s">
        <v>545</v>
      </c>
    </row>
    <row r="770" spans="1:7" ht="33.75" x14ac:dyDescent="0.2">
      <c r="A770" s="102" t="s">
        <v>1271</v>
      </c>
      <c r="B770" s="114" t="s">
        <v>1272</v>
      </c>
      <c r="C770" s="102" t="s">
        <v>13</v>
      </c>
      <c r="D770" s="102" t="s">
        <v>65</v>
      </c>
      <c r="E770" s="131">
        <v>1.19</v>
      </c>
      <c r="F770" s="103">
        <v>1.84</v>
      </c>
      <c r="G770" s="103">
        <v>2.1800000000000002</v>
      </c>
    </row>
    <row r="771" spans="1:7" ht="22.5" x14ac:dyDescent="0.2">
      <c r="A771" s="102" t="s">
        <v>924</v>
      </c>
      <c r="B771" s="114" t="s">
        <v>925</v>
      </c>
      <c r="C771" s="102" t="s">
        <v>13</v>
      </c>
      <c r="D771" s="102" t="s">
        <v>73</v>
      </c>
      <c r="E771" s="131">
        <v>8.9999999999999993E-3</v>
      </c>
      <c r="F771" s="103">
        <v>3.14</v>
      </c>
      <c r="G771" s="103">
        <v>0.02</v>
      </c>
    </row>
    <row r="772" spans="1:7" ht="18" x14ac:dyDescent="0.2">
      <c r="A772" s="96"/>
      <c r="B772" s="115"/>
      <c r="C772" s="95"/>
      <c r="D772" s="95"/>
      <c r="E772" s="132"/>
      <c r="F772" s="110" t="s">
        <v>1800</v>
      </c>
      <c r="G772" s="104">
        <v>2.2000000000000002</v>
      </c>
    </row>
    <row r="773" spans="1:7" ht="22.5" x14ac:dyDescent="0.2">
      <c r="A773" s="100" t="s">
        <v>1</v>
      </c>
      <c r="B773" s="113" t="s">
        <v>366</v>
      </c>
      <c r="C773" s="101" t="s">
        <v>3</v>
      </c>
      <c r="D773" s="101" t="s">
        <v>542</v>
      </c>
      <c r="E773" s="130" t="s">
        <v>543</v>
      </c>
      <c r="F773" s="101" t="s">
        <v>544</v>
      </c>
      <c r="G773" s="101" t="s">
        <v>545</v>
      </c>
    </row>
    <row r="774" spans="1:7" x14ac:dyDescent="0.2">
      <c r="A774" s="102" t="s">
        <v>614</v>
      </c>
      <c r="B774" s="114" t="s">
        <v>615</v>
      </c>
      <c r="C774" s="102" t="s">
        <v>13</v>
      </c>
      <c r="D774" s="102" t="s">
        <v>14</v>
      </c>
      <c r="E774" s="131">
        <v>0.03</v>
      </c>
      <c r="F774" s="103">
        <v>18</v>
      </c>
      <c r="G774" s="103">
        <v>0.54</v>
      </c>
    </row>
    <row r="775" spans="1:7" x14ac:dyDescent="0.2">
      <c r="A775" s="102" t="s">
        <v>587</v>
      </c>
      <c r="B775" s="114" t="s">
        <v>588</v>
      </c>
      <c r="C775" s="102" t="s">
        <v>13</v>
      </c>
      <c r="D775" s="102" t="s">
        <v>14</v>
      </c>
      <c r="E775" s="131">
        <v>0.03</v>
      </c>
      <c r="F775" s="103">
        <v>10.9</v>
      </c>
      <c r="G775" s="103">
        <v>0.32</v>
      </c>
    </row>
    <row r="776" spans="1:7" ht="18" x14ac:dyDescent="0.2">
      <c r="A776" s="96"/>
      <c r="B776" s="115"/>
      <c r="C776" s="95"/>
      <c r="D776" s="95"/>
      <c r="E776" s="132"/>
      <c r="F776" s="110" t="s">
        <v>1798</v>
      </c>
      <c r="G776" s="104">
        <v>0.86</v>
      </c>
    </row>
    <row r="777" spans="1:7" x14ac:dyDescent="0.2">
      <c r="A777" s="96"/>
      <c r="B777" s="115"/>
      <c r="C777" s="95"/>
      <c r="D777" s="95"/>
      <c r="E777" s="132"/>
      <c r="F777" s="111" t="s">
        <v>546</v>
      </c>
      <c r="G777" s="105">
        <v>3.06</v>
      </c>
    </row>
    <row r="778" spans="1:7" ht="22.5" x14ac:dyDescent="0.2">
      <c r="A778" s="98" t="s">
        <v>1807</v>
      </c>
      <c r="B778" s="112" t="s">
        <v>1273</v>
      </c>
      <c r="C778" s="99"/>
      <c r="D778" s="99"/>
      <c r="E778" s="129"/>
      <c r="F778" s="99"/>
      <c r="G778" s="99"/>
    </row>
    <row r="779" spans="1:7" ht="22.5" x14ac:dyDescent="0.2">
      <c r="A779" s="100" t="s">
        <v>1</v>
      </c>
      <c r="B779" s="113" t="s">
        <v>367</v>
      </c>
      <c r="C779" s="101" t="s">
        <v>3</v>
      </c>
      <c r="D779" s="101" t="s">
        <v>542</v>
      </c>
      <c r="E779" s="130" t="s">
        <v>543</v>
      </c>
      <c r="F779" s="101" t="s">
        <v>544</v>
      </c>
      <c r="G779" s="101" t="s">
        <v>545</v>
      </c>
    </row>
    <row r="780" spans="1:7" ht="22.5" x14ac:dyDescent="0.2">
      <c r="A780" s="102" t="s">
        <v>1274</v>
      </c>
      <c r="B780" s="114" t="s">
        <v>1275</v>
      </c>
      <c r="C780" s="102" t="s">
        <v>13</v>
      </c>
      <c r="D780" s="102" t="s">
        <v>73</v>
      </c>
      <c r="E780" s="131">
        <v>1</v>
      </c>
      <c r="F780" s="103">
        <v>4.49</v>
      </c>
      <c r="G780" s="103">
        <v>4.49</v>
      </c>
    </row>
    <row r="781" spans="1:7" ht="18" x14ac:dyDescent="0.2">
      <c r="A781" s="96"/>
      <c r="B781" s="115"/>
      <c r="C781" s="95"/>
      <c r="D781" s="95"/>
      <c r="E781" s="132"/>
      <c r="F781" s="110" t="s">
        <v>1800</v>
      </c>
      <c r="G781" s="104">
        <v>4.49</v>
      </c>
    </row>
    <row r="782" spans="1:7" ht="22.5" x14ac:dyDescent="0.2">
      <c r="A782" s="100" t="s">
        <v>1</v>
      </c>
      <c r="B782" s="113" t="s">
        <v>366</v>
      </c>
      <c r="C782" s="101" t="s">
        <v>3</v>
      </c>
      <c r="D782" s="101" t="s">
        <v>542</v>
      </c>
      <c r="E782" s="130" t="s">
        <v>543</v>
      </c>
      <c r="F782" s="101" t="s">
        <v>544</v>
      </c>
      <c r="G782" s="101" t="s">
        <v>545</v>
      </c>
    </row>
    <row r="783" spans="1:7" x14ac:dyDescent="0.2">
      <c r="A783" s="102" t="s">
        <v>614</v>
      </c>
      <c r="B783" s="114" t="s">
        <v>615</v>
      </c>
      <c r="C783" s="102" t="s">
        <v>13</v>
      </c>
      <c r="D783" s="102" t="s">
        <v>14</v>
      </c>
      <c r="E783" s="131">
        <v>0.14299999999999999</v>
      </c>
      <c r="F783" s="103">
        <v>18</v>
      </c>
      <c r="G783" s="103">
        <v>2.57</v>
      </c>
    </row>
    <row r="784" spans="1:7" x14ac:dyDescent="0.2">
      <c r="A784" s="102" t="s">
        <v>587</v>
      </c>
      <c r="B784" s="114" t="s">
        <v>588</v>
      </c>
      <c r="C784" s="102" t="s">
        <v>13</v>
      </c>
      <c r="D784" s="102" t="s">
        <v>14</v>
      </c>
      <c r="E784" s="131">
        <v>0.14299999999999999</v>
      </c>
      <c r="F784" s="103">
        <v>10.9</v>
      </c>
      <c r="G784" s="103">
        <v>1.55</v>
      </c>
    </row>
    <row r="785" spans="1:7" ht="18" x14ac:dyDescent="0.2">
      <c r="A785" s="96"/>
      <c r="B785" s="115"/>
      <c r="C785" s="95"/>
      <c r="D785" s="95"/>
      <c r="E785" s="132"/>
      <c r="F785" s="110" t="s">
        <v>1798</v>
      </c>
      <c r="G785" s="104">
        <v>4.12</v>
      </c>
    </row>
    <row r="786" spans="1:7" x14ac:dyDescent="0.2">
      <c r="A786" s="96"/>
      <c r="B786" s="115"/>
      <c r="C786" s="95"/>
      <c r="D786" s="95"/>
      <c r="E786" s="132"/>
      <c r="F786" s="111" t="s">
        <v>546</v>
      </c>
      <c r="G786" s="105">
        <v>8.61</v>
      </c>
    </row>
    <row r="787" spans="1:7" ht="33.75" x14ac:dyDescent="0.2">
      <c r="A787" s="98" t="s">
        <v>1807</v>
      </c>
      <c r="B787" s="112" t="s">
        <v>1276</v>
      </c>
      <c r="C787" s="99"/>
      <c r="D787" s="99"/>
      <c r="E787" s="129"/>
      <c r="F787" s="99"/>
      <c r="G787" s="99"/>
    </row>
    <row r="788" spans="1:7" ht="22.5" x14ac:dyDescent="0.2">
      <c r="A788" s="100" t="s">
        <v>1</v>
      </c>
      <c r="B788" s="113" t="s">
        <v>367</v>
      </c>
      <c r="C788" s="101" t="s">
        <v>3</v>
      </c>
      <c r="D788" s="101" t="s">
        <v>542</v>
      </c>
      <c r="E788" s="130" t="s">
        <v>543</v>
      </c>
      <c r="F788" s="101" t="s">
        <v>544</v>
      </c>
      <c r="G788" s="101" t="s">
        <v>545</v>
      </c>
    </row>
    <row r="789" spans="1:7" ht="22.5" x14ac:dyDescent="0.2">
      <c r="A789" s="102" t="s">
        <v>1277</v>
      </c>
      <c r="B789" s="114" t="s">
        <v>1278</v>
      </c>
      <c r="C789" s="102" t="s">
        <v>13</v>
      </c>
      <c r="D789" s="102" t="s">
        <v>73</v>
      </c>
      <c r="E789" s="131">
        <v>1</v>
      </c>
      <c r="F789" s="103">
        <v>2.5</v>
      </c>
      <c r="G789" s="103">
        <v>2.5</v>
      </c>
    </row>
    <row r="790" spans="1:7" ht="18" x14ac:dyDescent="0.2">
      <c r="A790" s="96"/>
      <c r="B790" s="115"/>
      <c r="C790" s="95"/>
      <c r="D790" s="95"/>
      <c r="E790" s="132"/>
      <c r="F790" s="110" t="s">
        <v>1800</v>
      </c>
      <c r="G790" s="104">
        <v>2.5</v>
      </c>
    </row>
    <row r="791" spans="1:7" ht="22.5" x14ac:dyDescent="0.2">
      <c r="A791" s="100" t="s">
        <v>1</v>
      </c>
      <c r="B791" s="113" t="s">
        <v>366</v>
      </c>
      <c r="C791" s="101" t="s">
        <v>3</v>
      </c>
      <c r="D791" s="101" t="s">
        <v>542</v>
      </c>
      <c r="E791" s="130" t="s">
        <v>543</v>
      </c>
      <c r="F791" s="101" t="s">
        <v>544</v>
      </c>
      <c r="G791" s="101" t="s">
        <v>545</v>
      </c>
    </row>
    <row r="792" spans="1:7" x14ac:dyDescent="0.2">
      <c r="A792" s="102" t="s">
        <v>614</v>
      </c>
      <c r="B792" s="114" t="s">
        <v>615</v>
      </c>
      <c r="C792" s="102" t="s">
        <v>13</v>
      </c>
      <c r="D792" s="102" t="s">
        <v>14</v>
      </c>
      <c r="E792" s="131">
        <v>0.247</v>
      </c>
      <c r="F792" s="103">
        <v>18</v>
      </c>
      <c r="G792" s="103">
        <v>4.4400000000000004</v>
      </c>
    </row>
    <row r="793" spans="1:7" x14ac:dyDescent="0.2">
      <c r="A793" s="102" t="s">
        <v>587</v>
      </c>
      <c r="B793" s="114" t="s">
        <v>588</v>
      </c>
      <c r="C793" s="102" t="s">
        <v>13</v>
      </c>
      <c r="D793" s="102" t="s">
        <v>14</v>
      </c>
      <c r="E793" s="131" t="s">
        <v>1804</v>
      </c>
      <c r="F793" s="103">
        <v>10.9</v>
      </c>
      <c r="G793" s="103">
        <v>2.69</v>
      </c>
    </row>
    <row r="794" spans="1:7" ht="18" x14ac:dyDescent="0.2">
      <c r="A794" s="96"/>
      <c r="B794" s="115"/>
      <c r="C794" s="95"/>
      <c r="D794" s="95"/>
      <c r="E794" s="132"/>
      <c r="F794" s="110" t="s">
        <v>1798</v>
      </c>
      <c r="G794" s="104">
        <v>7.13</v>
      </c>
    </row>
    <row r="795" spans="1:7" ht="22.5" x14ac:dyDescent="0.2">
      <c r="A795" s="100" t="s">
        <v>1</v>
      </c>
      <c r="B795" s="113" t="s">
        <v>1681</v>
      </c>
      <c r="C795" s="101" t="s">
        <v>3</v>
      </c>
      <c r="D795" s="101" t="s">
        <v>542</v>
      </c>
      <c r="E795" s="130" t="s">
        <v>543</v>
      </c>
      <c r="F795" s="101" t="s">
        <v>544</v>
      </c>
      <c r="G795" s="101" t="s">
        <v>545</v>
      </c>
    </row>
    <row r="796" spans="1:7" ht="22.5" x14ac:dyDescent="0.2">
      <c r="A796" s="102" t="s">
        <v>764</v>
      </c>
      <c r="B796" s="114" t="s">
        <v>765</v>
      </c>
      <c r="C796" s="102" t="s">
        <v>13</v>
      </c>
      <c r="D796" s="102" t="s">
        <v>69</v>
      </c>
      <c r="E796" s="131">
        <v>8.9999999999999998E-4</v>
      </c>
      <c r="F796" s="103">
        <v>567.58000000000004</v>
      </c>
      <c r="G796" s="103">
        <v>0.51</v>
      </c>
    </row>
    <row r="797" spans="1:7" ht="18" x14ac:dyDescent="0.2">
      <c r="A797" s="96"/>
      <c r="B797" s="115"/>
      <c r="C797" s="95"/>
      <c r="D797" s="95"/>
      <c r="E797" s="132"/>
      <c r="F797" s="110" t="s">
        <v>1799</v>
      </c>
      <c r="G797" s="104">
        <v>0.51</v>
      </c>
    </row>
    <row r="798" spans="1:7" x14ac:dyDescent="0.2">
      <c r="A798" s="96"/>
      <c r="B798" s="115"/>
      <c r="C798" s="95"/>
      <c r="D798" s="95"/>
      <c r="E798" s="132"/>
      <c r="F798" s="111" t="s">
        <v>546</v>
      </c>
      <c r="G798" s="105">
        <v>10.14</v>
      </c>
    </row>
    <row r="799" spans="1:7" ht="33.75" x14ac:dyDescent="0.2">
      <c r="A799" s="98" t="s">
        <v>1807</v>
      </c>
      <c r="B799" s="112" t="s">
        <v>1279</v>
      </c>
      <c r="C799" s="99"/>
      <c r="D799" s="99"/>
      <c r="E799" s="129"/>
      <c r="F799" s="99"/>
      <c r="G799" s="99"/>
    </row>
    <row r="800" spans="1:7" ht="22.5" x14ac:dyDescent="0.2">
      <c r="A800" s="100" t="s">
        <v>1</v>
      </c>
      <c r="B800" s="113" t="s">
        <v>366</v>
      </c>
      <c r="C800" s="101" t="s">
        <v>3</v>
      </c>
      <c r="D800" s="101" t="s">
        <v>542</v>
      </c>
      <c r="E800" s="130" t="s">
        <v>543</v>
      </c>
      <c r="F800" s="101" t="s">
        <v>544</v>
      </c>
      <c r="G800" s="101" t="s">
        <v>545</v>
      </c>
    </row>
    <row r="801" spans="1:7" x14ac:dyDescent="0.2">
      <c r="A801" s="102" t="s">
        <v>601</v>
      </c>
      <c r="B801" s="114" t="s">
        <v>602</v>
      </c>
      <c r="C801" s="102" t="s">
        <v>13</v>
      </c>
      <c r="D801" s="102" t="s">
        <v>14</v>
      </c>
      <c r="E801" s="131">
        <v>0.39100000000000001</v>
      </c>
      <c r="F801" s="103">
        <v>14.77</v>
      </c>
      <c r="G801" s="103">
        <v>5.77</v>
      </c>
    </row>
    <row r="802" spans="1:7" x14ac:dyDescent="0.2">
      <c r="A802" s="102" t="s">
        <v>587</v>
      </c>
      <c r="B802" s="114" t="s">
        <v>588</v>
      </c>
      <c r="C802" s="102" t="s">
        <v>13</v>
      </c>
      <c r="D802" s="102" t="s">
        <v>14</v>
      </c>
      <c r="E802" s="131">
        <v>5.5E-2</v>
      </c>
      <c r="F802" s="103">
        <v>10.9</v>
      </c>
      <c r="G802" s="103">
        <v>0.59</v>
      </c>
    </row>
    <row r="803" spans="1:7" ht="18" x14ac:dyDescent="0.2">
      <c r="A803" s="96"/>
      <c r="B803" s="115"/>
      <c r="C803" s="95"/>
      <c r="D803" s="95"/>
      <c r="E803" s="132"/>
      <c r="F803" s="110" t="s">
        <v>1798</v>
      </c>
      <c r="G803" s="104">
        <v>6.36</v>
      </c>
    </row>
    <row r="804" spans="1:7" ht="22.5" x14ac:dyDescent="0.2">
      <c r="A804" s="100" t="s">
        <v>1</v>
      </c>
      <c r="B804" s="113" t="s">
        <v>1681</v>
      </c>
      <c r="C804" s="101" t="s">
        <v>3</v>
      </c>
      <c r="D804" s="101" t="s">
        <v>542</v>
      </c>
      <c r="E804" s="130" t="s">
        <v>543</v>
      </c>
      <c r="F804" s="101" t="s">
        <v>544</v>
      </c>
      <c r="G804" s="101" t="s">
        <v>545</v>
      </c>
    </row>
    <row r="805" spans="1:7" ht="22.5" x14ac:dyDescent="0.2">
      <c r="A805" s="102" t="s">
        <v>764</v>
      </c>
      <c r="B805" s="114" t="s">
        <v>765</v>
      </c>
      <c r="C805" s="102" t="s">
        <v>13</v>
      </c>
      <c r="D805" s="102" t="s">
        <v>69</v>
      </c>
      <c r="E805" s="131">
        <v>3.0000000000000001E-3</v>
      </c>
      <c r="F805" s="103">
        <v>567.58000000000004</v>
      </c>
      <c r="G805" s="103">
        <v>1.7</v>
      </c>
    </row>
    <row r="806" spans="1:7" ht="18" x14ac:dyDescent="0.2">
      <c r="A806" s="96"/>
      <c r="B806" s="115"/>
      <c r="C806" s="95"/>
      <c r="D806" s="95"/>
      <c r="E806" s="132"/>
      <c r="F806" s="110" t="s">
        <v>1799</v>
      </c>
      <c r="G806" s="104">
        <v>1.7</v>
      </c>
    </row>
    <row r="807" spans="1:7" x14ac:dyDescent="0.2">
      <c r="A807" s="96"/>
      <c r="B807" s="115"/>
      <c r="C807" s="95"/>
      <c r="D807" s="95"/>
      <c r="E807" s="132"/>
      <c r="F807" s="111" t="s">
        <v>546</v>
      </c>
      <c r="G807" s="105">
        <v>8.06</v>
      </c>
    </row>
    <row r="808" spans="1:7" ht="33.75" x14ac:dyDescent="0.2">
      <c r="A808" s="98" t="s">
        <v>1807</v>
      </c>
      <c r="B808" s="112" t="s">
        <v>1280</v>
      </c>
      <c r="C808" s="99"/>
      <c r="D808" s="99"/>
      <c r="E808" s="129"/>
      <c r="F808" s="99"/>
      <c r="G808" s="99"/>
    </row>
    <row r="809" spans="1:7" ht="22.5" x14ac:dyDescent="0.2">
      <c r="A809" s="100" t="s">
        <v>1</v>
      </c>
      <c r="B809" s="113" t="s">
        <v>367</v>
      </c>
      <c r="C809" s="101" t="s">
        <v>3</v>
      </c>
      <c r="D809" s="101" t="s">
        <v>542</v>
      </c>
      <c r="E809" s="130" t="s">
        <v>543</v>
      </c>
      <c r="F809" s="101" t="s">
        <v>544</v>
      </c>
      <c r="G809" s="101" t="s">
        <v>545</v>
      </c>
    </row>
    <row r="810" spans="1:7" ht="22.5" x14ac:dyDescent="0.2">
      <c r="A810" s="102" t="s">
        <v>1281</v>
      </c>
      <c r="B810" s="114" t="s">
        <v>1282</v>
      </c>
      <c r="C810" s="102" t="s">
        <v>13</v>
      </c>
      <c r="D810" s="102" t="s">
        <v>595</v>
      </c>
      <c r="E810" s="131">
        <v>1.6000000000000001E-3</v>
      </c>
      <c r="F810" s="103">
        <v>26.6</v>
      </c>
      <c r="G810" s="103">
        <v>0.04</v>
      </c>
    </row>
    <row r="811" spans="1:7" ht="22.5" x14ac:dyDescent="0.2">
      <c r="A811" s="102" t="s">
        <v>1283</v>
      </c>
      <c r="B811" s="114" t="s">
        <v>1284</v>
      </c>
      <c r="C811" s="102" t="s">
        <v>13</v>
      </c>
      <c r="D811" s="102" t="s">
        <v>65</v>
      </c>
      <c r="E811" s="131">
        <v>1.1000000000000001</v>
      </c>
      <c r="F811" s="103">
        <v>2.27</v>
      </c>
      <c r="G811" s="103">
        <v>2.4900000000000002</v>
      </c>
    </row>
    <row r="812" spans="1:7" ht="18" x14ac:dyDescent="0.2">
      <c r="A812" s="96"/>
      <c r="B812" s="115"/>
      <c r="C812" s="95"/>
      <c r="D812" s="95"/>
      <c r="E812" s="132"/>
      <c r="F812" s="110" t="s">
        <v>1800</v>
      </c>
      <c r="G812" s="104">
        <v>2.5299999999999998</v>
      </c>
    </row>
    <row r="813" spans="1:7" ht="22.5" x14ac:dyDescent="0.2">
      <c r="A813" s="100" t="s">
        <v>1</v>
      </c>
      <c r="B813" s="113" t="s">
        <v>366</v>
      </c>
      <c r="C813" s="101" t="s">
        <v>3</v>
      </c>
      <c r="D813" s="101" t="s">
        <v>542</v>
      </c>
      <c r="E813" s="130" t="s">
        <v>543</v>
      </c>
      <c r="F813" s="101" t="s">
        <v>544</v>
      </c>
      <c r="G813" s="101" t="s">
        <v>545</v>
      </c>
    </row>
    <row r="814" spans="1:7" x14ac:dyDescent="0.2">
      <c r="A814" s="102" t="s">
        <v>614</v>
      </c>
      <c r="B814" s="114" t="s">
        <v>615</v>
      </c>
      <c r="C814" s="102" t="s">
        <v>13</v>
      </c>
      <c r="D814" s="102" t="s">
        <v>14</v>
      </c>
      <c r="E814" s="131">
        <v>7.1999999999999995E-2</v>
      </c>
      <c r="F814" s="103">
        <v>18</v>
      </c>
      <c r="G814" s="103">
        <v>1.29</v>
      </c>
    </row>
    <row r="815" spans="1:7" x14ac:dyDescent="0.2">
      <c r="A815" s="102" t="s">
        <v>587</v>
      </c>
      <c r="B815" s="114" t="s">
        <v>588</v>
      </c>
      <c r="C815" s="102" t="s">
        <v>13</v>
      </c>
      <c r="D815" s="102" t="s">
        <v>14</v>
      </c>
      <c r="E815" s="131">
        <v>7.1999999999999995E-2</v>
      </c>
      <c r="F815" s="103">
        <v>10.9</v>
      </c>
      <c r="G815" s="103">
        <v>0.78</v>
      </c>
    </row>
    <row r="816" spans="1:7" ht="18" x14ac:dyDescent="0.2">
      <c r="A816" s="96"/>
      <c r="B816" s="115"/>
      <c r="C816" s="95"/>
      <c r="D816" s="95"/>
      <c r="E816" s="132"/>
      <c r="F816" s="110" t="s">
        <v>1798</v>
      </c>
      <c r="G816" s="104">
        <v>2.0699999999999998</v>
      </c>
    </row>
    <row r="817" spans="1:7" x14ac:dyDescent="0.2">
      <c r="A817" s="96"/>
      <c r="B817" s="115"/>
      <c r="C817" s="95"/>
      <c r="D817" s="95"/>
      <c r="E817" s="132"/>
      <c r="F817" s="111" t="s">
        <v>546</v>
      </c>
      <c r="G817" s="105">
        <v>4.5999999999999996</v>
      </c>
    </row>
    <row r="818" spans="1:7" ht="45" x14ac:dyDescent="0.2">
      <c r="A818" s="98" t="s">
        <v>1807</v>
      </c>
      <c r="B818" s="112" t="s">
        <v>1285</v>
      </c>
      <c r="C818" s="99"/>
      <c r="D818" s="99"/>
      <c r="E818" s="129"/>
      <c r="F818" s="99"/>
      <c r="G818" s="99"/>
    </row>
    <row r="819" spans="1:7" ht="22.5" x14ac:dyDescent="0.2">
      <c r="A819" s="100" t="s">
        <v>1</v>
      </c>
      <c r="B819" s="113" t="s">
        <v>367</v>
      </c>
      <c r="C819" s="101" t="s">
        <v>3</v>
      </c>
      <c r="D819" s="101" t="s">
        <v>542</v>
      </c>
      <c r="E819" s="130" t="s">
        <v>543</v>
      </c>
      <c r="F819" s="101" t="s">
        <v>544</v>
      </c>
      <c r="G819" s="101" t="s">
        <v>545</v>
      </c>
    </row>
    <row r="820" spans="1:7" ht="22.5" x14ac:dyDescent="0.2">
      <c r="A820" s="102" t="s">
        <v>1283</v>
      </c>
      <c r="B820" s="114" t="s">
        <v>1284</v>
      </c>
      <c r="C820" s="102" t="s">
        <v>13</v>
      </c>
      <c r="D820" s="102" t="s">
        <v>65</v>
      </c>
      <c r="E820" s="131" t="s">
        <v>1929</v>
      </c>
      <c r="F820" s="103">
        <v>2.27</v>
      </c>
      <c r="G820" s="103">
        <v>2.2999999999999998</v>
      </c>
    </row>
    <row r="821" spans="1:7" ht="18" x14ac:dyDescent="0.2">
      <c r="A821" s="96"/>
      <c r="B821" s="115"/>
      <c r="C821" s="95"/>
      <c r="D821" s="95"/>
      <c r="E821" s="132"/>
      <c r="F821" s="110" t="s">
        <v>1800</v>
      </c>
      <c r="G821" s="104">
        <v>2.2999999999999998</v>
      </c>
    </row>
    <row r="822" spans="1:7" ht="22.5" x14ac:dyDescent="0.2">
      <c r="A822" s="100" t="s">
        <v>1</v>
      </c>
      <c r="B822" s="113" t="s">
        <v>366</v>
      </c>
      <c r="C822" s="101" t="s">
        <v>3</v>
      </c>
      <c r="D822" s="101" t="s">
        <v>542</v>
      </c>
      <c r="E822" s="130" t="s">
        <v>543</v>
      </c>
      <c r="F822" s="101" t="s">
        <v>544</v>
      </c>
      <c r="G822" s="101" t="s">
        <v>545</v>
      </c>
    </row>
    <row r="823" spans="1:7" x14ac:dyDescent="0.2">
      <c r="A823" s="102" t="s">
        <v>614</v>
      </c>
      <c r="B823" s="114" t="s">
        <v>615</v>
      </c>
      <c r="C823" s="102" t="s">
        <v>13</v>
      </c>
      <c r="D823" s="102" t="s">
        <v>14</v>
      </c>
      <c r="E823" s="131">
        <v>0.129</v>
      </c>
      <c r="F823" s="103">
        <v>18</v>
      </c>
      <c r="G823" s="103">
        <v>2.3199999999999998</v>
      </c>
    </row>
    <row r="824" spans="1:7" x14ac:dyDescent="0.2">
      <c r="A824" s="102" t="s">
        <v>587</v>
      </c>
      <c r="B824" s="114" t="s">
        <v>588</v>
      </c>
      <c r="C824" s="102" t="s">
        <v>13</v>
      </c>
      <c r="D824" s="102" t="s">
        <v>14</v>
      </c>
      <c r="E824" s="131">
        <v>0.129</v>
      </c>
      <c r="F824" s="103">
        <v>10.9</v>
      </c>
      <c r="G824" s="103">
        <v>1.4</v>
      </c>
    </row>
    <row r="825" spans="1:7" ht="18" x14ac:dyDescent="0.2">
      <c r="A825" s="96"/>
      <c r="B825" s="115"/>
      <c r="C825" s="95"/>
      <c r="D825" s="95"/>
      <c r="E825" s="132"/>
      <c r="F825" s="110" t="s">
        <v>1798</v>
      </c>
      <c r="G825" s="104">
        <v>3.72</v>
      </c>
    </row>
    <row r="826" spans="1:7" x14ac:dyDescent="0.2">
      <c r="A826" s="96"/>
      <c r="B826" s="115"/>
      <c r="C826" s="95"/>
      <c r="D826" s="95"/>
      <c r="E826" s="132"/>
      <c r="F826" s="111" t="s">
        <v>546</v>
      </c>
      <c r="G826" s="105">
        <v>6.02</v>
      </c>
    </row>
    <row r="827" spans="1:7" ht="22.5" x14ac:dyDescent="0.2">
      <c r="A827" s="98" t="s">
        <v>1807</v>
      </c>
      <c r="B827" s="112" t="s">
        <v>1286</v>
      </c>
      <c r="C827" s="99"/>
      <c r="D827" s="99"/>
      <c r="E827" s="129"/>
      <c r="F827" s="99"/>
      <c r="G827" s="99"/>
    </row>
    <row r="828" spans="1:7" ht="22.5" x14ac:dyDescent="0.2">
      <c r="A828" s="100" t="s">
        <v>1</v>
      </c>
      <c r="B828" s="113" t="s">
        <v>366</v>
      </c>
      <c r="C828" s="101" t="s">
        <v>3</v>
      </c>
      <c r="D828" s="101" t="s">
        <v>542</v>
      </c>
      <c r="E828" s="130" t="s">
        <v>543</v>
      </c>
      <c r="F828" s="101" t="s">
        <v>544</v>
      </c>
      <c r="G828" s="101" t="s">
        <v>545</v>
      </c>
    </row>
    <row r="829" spans="1:7" x14ac:dyDescent="0.2">
      <c r="A829" s="102" t="s">
        <v>601</v>
      </c>
      <c r="B829" s="114" t="s">
        <v>602</v>
      </c>
      <c r="C829" s="102" t="s">
        <v>13</v>
      </c>
      <c r="D829" s="102" t="s">
        <v>14</v>
      </c>
      <c r="E829" s="131">
        <v>0.14399999999999999</v>
      </c>
      <c r="F829" s="103">
        <v>14.77</v>
      </c>
      <c r="G829" s="103">
        <v>2.12</v>
      </c>
    </row>
    <row r="830" spans="1:7" x14ac:dyDescent="0.2">
      <c r="A830" s="102" t="s">
        <v>587</v>
      </c>
      <c r="B830" s="114" t="s">
        <v>588</v>
      </c>
      <c r="C830" s="102" t="s">
        <v>13</v>
      </c>
      <c r="D830" s="102" t="s">
        <v>14</v>
      </c>
      <c r="E830" s="131" t="s">
        <v>1930</v>
      </c>
      <c r="F830" s="103">
        <v>10.9</v>
      </c>
      <c r="G830" s="103">
        <v>0.25</v>
      </c>
    </row>
    <row r="831" spans="1:7" ht="18" x14ac:dyDescent="0.2">
      <c r="A831" s="96"/>
      <c r="B831" s="115"/>
      <c r="C831" s="95"/>
      <c r="D831" s="95"/>
      <c r="E831" s="132"/>
      <c r="F831" s="110" t="s">
        <v>1798</v>
      </c>
      <c r="G831" s="104">
        <v>2.37</v>
      </c>
    </row>
    <row r="832" spans="1:7" x14ac:dyDescent="0.2">
      <c r="A832" s="96"/>
      <c r="B832" s="115"/>
      <c r="C832" s="95"/>
      <c r="D832" s="95"/>
      <c r="E832" s="132"/>
      <c r="F832" s="111" t="s">
        <v>546</v>
      </c>
      <c r="G832" s="105">
        <v>2.37</v>
      </c>
    </row>
    <row r="833" spans="1:7" ht="33.75" x14ac:dyDescent="0.2">
      <c r="A833" s="98" t="s">
        <v>1807</v>
      </c>
      <c r="B833" s="112" t="s">
        <v>1287</v>
      </c>
      <c r="C833" s="99"/>
      <c r="D833" s="99"/>
      <c r="E833" s="129"/>
      <c r="F833" s="99"/>
      <c r="G833" s="99"/>
    </row>
    <row r="834" spans="1:7" ht="22.5" x14ac:dyDescent="0.2">
      <c r="A834" s="100" t="s">
        <v>1</v>
      </c>
      <c r="B834" s="113" t="s">
        <v>366</v>
      </c>
      <c r="C834" s="101" t="s">
        <v>3</v>
      </c>
      <c r="D834" s="101" t="s">
        <v>542</v>
      </c>
      <c r="E834" s="130" t="s">
        <v>543</v>
      </c>
      <c r="F834" s="101" t="s">
        <v>544</v>
      </c>
      <c r="G834" s="101" t="s">
        <v>545</v>
      </c>
    </row>
    <row r="835" spans="1:7" x14ac:dyDescent="0.2">
      <c r="A835" s="102" t="s">
        <v>614</v>
      </c>
      <c r="B835" s="114" t="s">
        <v>615</v>
      </c>
      <c r="C835" s="102" t="s">
        <v>13</v>
      </c>
      <c r="D835" s="102" t="s">
        <v>14</v>
      </c>
      <c r="E835" s="131">
        <v>0.216</v>
      </c>
      <c r="F835" s="103">
        <v>18</v>
      </c>
      <c r="G835" s="103">
        <v>3.88</v>
      </c>
    </row>
    <row r="836" spans="1:7" x14ac:dyDescent="0.2">
      <c r="A836" s="102" t="s">
        <v>587</v>
      </c>
      <c r="B836" s="114" t="s">
        <v>588</v>
      </c>
      <c r="C836" s="102" t="s">
        <v>13</v>
      </c>
      <c r="D836" s="102" t="s">
        <v>14</v>
      </c>
      <c r="E836" s="131">
        <v>3.4000000000000002E-2</v>
      </c>
      <c r="F836" s="103">
        <v>10.9</v>
      </c>
      <c r="G836" s="103">
        <v>0.37</v>
      </c>
    </row>
    <row r="837" spans="1:7" ht="18" x14ac:dyDescent="0.2">
      <c r="A837" s="96"/>
      <c r="B837" s="115"/>
      <c r="C837" s="95"/>
      <c r="D837" s="95"/>
      <c r="E837" s="132"/>
      <c r="F837" s="110" t="s">
        <v>1798</v>
      </c>
      <c r="G837" s="104">
        <v>4.25</v>
      </c>
    </row>
    <row r="838" spans="1:7" x14ac:dyDescent="0.2">
      <c r="A838" s="96"/>
      <c r="B838" s="115"/>
      <c r="C838" s="95"/>
      <c r="D838" s="95"/>
      <c r="E838" s="132"/>
      <c r="F838" s="111" t="s">
        <v>546</v>
      </c>
      <c r="G838" s="105">
        <v>4.25</v>
      </c>
    </row>
    <row r="839" spans="1:7" ht="33.75" x14ac:dyDescent="0.2">
      <c r="A839" s="98" t="s">
        <v>1807</v>
      </c>
      <c r="B839" s="112" t="s">
        <v>1288</v>
      </c>
      <c r="C839" s="99"/>
      <c r="D839" s="99"/>
      <c r="E839" s="129"/>
      <c r="F839" s="99"/>
      <c r="G839" s="99"/>
    </row>
    <row r="840" spans="1:7" ht="22.5" x14ac:dyDescent="0.2">
      <c r="A840" s="100" t="s">
        <v>1</v>
      </c>
      <c r="B840" s="113" t="s">
        <v>367</v>
      </c>
      <c r="C840" s="101" t="s">
        <v>3</v>
      </c>
      <c r="D840" s="101" t="s">
        <v>542</v>
      </c>
      <c r="E840" s="130" t="s">
        <v>543</v>
      </c>
      <c r="F840" s="101" t="s">
        <v>544</v>
      </c>
      <c r="G840" s="101" t="s">
        <v>545</v>
      </c>
    </row>
    <row r="841" spans="1:7" ht="22.5" x14ac:dyDescent="0.2">
      <c r="A841" s="102" t="s">
        <v>1289</v>
      </c>
      <c r="B841" s="114" t="s">
        <v>1290</v>
      </c>
      <c r="C841" s="102" t="s">
        <v>13</v>
      </c>
      <c r="D841" s="102" t="s">
        <v>73</v>
      </c>
      <c r="E841" s="131">
        <v>1</v>
      </c>
      <c r="F841" s="103">
        <v>2.83</v>
      </c>
      <c r="G841" s="103">
        <v>2.83</v>
      </c>
    </row>
    <row r="842" spans="1:7" ht="33.75" x14ac:dyDescent="0.2">
      <c r="A842" s="102" t="s">
        <v>1291</v>
      </c>
      <c r="B842" s="114" t="s">
        <v>1292</v>
      </c>
      <c r="C842" s="102" t="s">
        <v>13</v>
      </c>
      <c r="D842" s="102" t="s">
        <v>73</v>
      </c>
      <c r="E842" s="131">
        <v>1</v>
      </c>
      <c r="F842" s="103">
        <v>1.47</v>
      </c>
      <c r="G842" s="103">
        <v>1.47</v>
      </c>
    </row>
    <row r="843" spans="1:7" ht="18" x14ac:dyDescent="0.2">
      <c r="A843" s="96"/>
      <c r="B843" s="115"/>
      <c r="C843" s="95"/>
      <c r="D843" s="95"/>
      <c r="E843" s="132"/>
      <c r="F843" s="110" t="s">
        <v>1800</v>
      </c>
      <c r="G843" s="104">
        <v>4.3</v>
      </c>
    </row>
    <row r="844" spans="1:7" ht="22.5" x14ac:dyDescent="0.2">
      <c r="A844" s="100" t="s">
        <v>1</v>
      </c>
      <c r="B844" s="113" t="s">
        <v>366</v>
      </c>
      <c r="C844" s="101" t="s">
        <v>3</v>
      </c>
      <c r="D844" s="101" t="s">
        <v>542</v>
      </c>
      <c r="E844" s="130" t="s">
        <v>543</v>
      </c>
      <c r="F844" s="101" t="s">
        <v>544</v>
      </c>
      <c r="G844" s="101" t="s">
        <v>545</v>
      </c>
    </row>
    <row r="845" spans="1:7" x14ac:dyDescent="0.2">
      <c r="A845" s="102" t="s">
        <v>614</v>
      </c>
      <c r="B845" s="114" t="s">
        <v>615</v>
      </c>
      <c r="C845" s="102" t="s">
        <v>13</v>
      </c>
      <c r="D845" s="102" t="s">
        <v>14</v>
      </c>
      <c r="E845" s="131">
        <v>0.124</v>
      </c>
      <c r="F845" s="103">
        <v>18</v>
      </c>
      <c r="G845" s="103">
        <v>2.23</v>
      </c>
    </row>
    <row r="846" spans="1:7" ht="18" x14ac:dyDescent="0.2">
      <c r="A846" s="96"/>
      <c r="B846" s="115"/>
      <c r="C846" s="95"/>
      <c r="D846" s="95"/>
      <c r="E846" s="132"/>
      <c r="F846" s="110" t="s">
        <v>1798</v>
      </c>
      <c r="G846" s="104">
        <v>2.23</v>
      </c>
    </row>
    <row r="847" spans="1:7" x14ac:dyDescent="0.2">
      <c r="A847" s="96"/>
      <c r="B847" s="115"/>
      <c r="C847" s="95"/>
      <c r="D847" s="95"/>
      <c r="E847" s="132"/>
      <c r="F847" s="111" t="s">
        <v>546</v>
      </c>
      <c r="G847" s="105">
        <v>6.53</v>
      </c>
    </row>
    <row r="848" spans="1:7" ht="33.75" x14ac:dyDescent="0.2">
      <c r="A848" s="98" t="s">
        <v>1807</v>
      </c>
      <c r="B848" s="112" t="s">
        <v>1293</v>
      </c>
      <c r="C848" s="99"/>
      <c r="D848" s="99"/>
      <c r="E848" s="129"/>
      <c r="F848" s="99"/>
      <c r="G848" s="99"/>
    </row>
    <row r="849" spans="1:7" ht="22.5" x14ac:dyDescent="0.2">
      <c r="A849" s="100" t="s">
        <v>1</v>
      </c>
      <c r="B849" s="113" t="s">
        <v>367</v>
      </c>
      <c r="C849" s="101" t="s">
        <v>3</v>
      </c>
      <c r="D849" s="101" t="s">
        <v>542</v>
      </c>
      <c r="E849" s="130" t="s">
        <v>543</v>
      </c>
      <c r="F849" s="101" t="s">
        <v>544</v>
      </c>
      <c r="G849" s="101" t="s">
        <v>545</v>
      </c>
    </row>
    <row r="850" spans="1:7" x14ac:dyDescent="0.2">
      <c r="A850" s="102" t="s">
        <v>1294</v>
      </c>
      <c r="B850" s="114" t="s">
        <v>1295</v>
      </c>
      <c r="C850" s="102" t="s">
        <v>13</v>
      </c>
      <c r="D850" s="102" t="s">
        <v>73</v>
      </c>
      <c r="E850" s="131">
        <v>2</v>
      </c>
      <c r="F850" s="103">
        <v>7.61</v>
      </c>
      <c r="G850" s="103">
        <v>15.22</v>
      </c>
    </row>
    <row r="851" spans="1:7" ht="18" x14ac:dyDescent="0.2">
      <c r="A851" s="96"/>
      <c r="B851" s="115"/>
      <c r="C851" s="95"/>
      <c r="D851" s="95"/>
      <c r="E851" s="132"/>
      <c r="F851" s="110" t="s">
        <v>1800</v>
      </c>
      <c r="G851" s="104">
        <v>15.22</v>
      </c>
    </row>
    <row r="852" spans="1:7" ht="22.5" x14ac:dyDescent="0.2">
      <c r="A852" s="100" t="s">
        <v>1</v>
      </c>
      <c r="B852" s="113" t="s">
        <v>366</v>
      </c>
      <c r="C852" s="101" t="s">
        <v>3</v>
      </c>
      <c r="D852" s="101" t="s">
        <v>542</v>
      </c>
      <c r="E852" s="130" t="s">
        <v>543</v>
      </c>
      <c r="F852" s="101" t="s">
        <v>544</v>
      </c>
      <c r="G852" s="101" t="s">
        <v>545</v>
      </c>
    </row>
    <row r="853" spans="1:7" x14ac:dyDescent="0.2">
      <c r="A853" s="102" t="s">
        <v>614</v>
      </c>
      <c r="B853" s="114" t="s">
        <v>615</v>
      </c>
      <c r="C853" s="102" t="s">
        <v>13</v>
      </c>
      <c r="D853" s="102" t="s">
        <v>14</v>
      </c>
      <c r="E853" s="131" t="s">
        <v>1805</v>
      </c>
      <c r="F853" s="103">
        <v>18</v>
      </c>
      <c r="G853" s="103">
        <v>9.99</v>
      </c>
    </row>
    <row r="854" spans="1:7" x14ac:dyDescent="0.2">
      <c r="A854" s="102" t="s">
        <v>587</v>
      </c>
      <c r="B854" s="114" t="s">
        <v>588</v>
      </c>
      <c r="C854" s="102" t="s">
        <v>13</v>
      </c>
      <c r="D854" s="102" t="s">
        <v>14</v>
      </c>
      <c r="E854" s="131">
        <v>0.55500000000000005</v>
      </c>
      <c r="F854" s="103">
        <v>10.9</v>
      </c>
      <c r="G854" s="103">
        <v>6.04</v>
      </c>
    </row>
    <row r="855" spans="1:7" ht="18" x14ac:dyDescent="0.2">
      <c r="A855" s="96"/>
      <c r="B855" s="115"/>
      <c r="C855" s="95"/>
      <c r="D855" s="95"/>
      <c r="E855" s="132"/>
      <c r="F855" s="110" t="s">
        <v>1798</v>
      </c>
      <c r="G855" s="104">
        <v>16.03</v>
      </c>
    </row>
    <row r="856" spans="1:7" x14ac:dyDescent="0.2">
      <c r="A856" s="96"/>
      <c r="B856" s="115"/>
      <c r="C856" s="95"/>
      <c r="D856" s="95"/>
      <c r="E856" s="132"/>
      <c r="F856" s="111" t="s">
        <v>546</v>
      </c>
      <c r="G856" s="105">
        <v>31.25</v>
      </c>
    </row>
    <row r="857" spans="1:7" ht="33.75" x14ac:dyDescent="0.2">
      <c r="A857" s="98" t="s">
        <v>1807</v>
      </c>
      <c r="B857" s="112" t="s">
        <v>1296</v>
      </c>
      <c r="C857" s="99"/>
      <c r="D857" s="99"/>
      <c r="E857" s="129"/>
      <c r="F857" s="99"/>
      <c r="G857" s="99"/>
    </row>
    <row r="858" spans="1:7" ht="22.5" x14ac:dyDescent="0.2">
      <c r="A858" s="100" t="s">
        <v>1</v>
      </c>
      <c r="B858" s="113" t="s">
        <v>1681</v>
      </c>
      <c r="C858" s="101" t="s">
        <v>3</v>
      </c>
      <c r="D858" s="101" t="s">
        <v>542</v>
      </c>
      <c r="E858" s="130" t="s">
        <v>543</v>
      </c>
      <c r="F858" s="101" t="s">
        <v>544</v>
      </c>
      <c r="G858" s="101" t="s">
        <v>545</v>
      </c>
    </row>
    <row r="859" spans="1:7" ht="33.75" x14ac:dyDescent="0.2">
      <c r="A859" s="102" t="s">
        <v>1297</v>
      </c>
      <c r="B859" s="114" t="s">
        <v>1298</v>
      </c>
      <c r="C859" s="102" t="s">
        <v>13</v>
      </c>
      <c r="D859" s="102" t="s">
        <v>73</v>
      </c>
      <c r="E859" s="131">
        <v>1</v>
      </c>
      <c r="F859" s="103">
        <v>6.53</v>
      </c>
      <c r="G859" s="103">
        <v>6.53</v>
      </c>
    </row>
    <row r="860" spans="1:7" ht="33.75" x14ac:dyDescent="0.2">
      <c r="A860" s="102" t="s">
        <v>1299</v>
      </c>
      <c r="B860" s="114" t="s">
        <v>1300</v>
      </c>
      <c r="C860" s="102" t="s">
        <v>13</v>
      </c>
      <c r="D860" s="102" t="s">
        <v>73</v>
      </c>
      <c r="E860" s="131" t="s">
        <v>6</v>
      </c>
      <c r="F860" s="103">
        <v>31.25</v>
      </c>
      <c r="G860" s="103">
        <v>31.25</v>
      </c>
    </row>
    <row r="861" spans="1:7" ht="18" x14ac:dyDescent="0.2">
      <c r="A861" s="96"/>
      <c r="B861" s="115"/>
      <c r="C861" s="95"/>
      <c r="D861" s="95"/>
      <c r="E861" s="132"/>
      <c r="F861" s="110" t="s">
        <v>1799</v>
      </c>
      <c r="G861" s="104">
        <v>37.78</v>
      </c>
    </row>
    <row r="862" spans="1:7" x14ac:dyDescent="0.2">
      <c r="A862" s="96"/>
      <c r="B862" s="115"/>
      <c r="C862" s="95"/>
      <c r="D862" s="95"/>
      <c r="E862" s="132"/>
      <c r="F862" s="111" t="s">
        <v>546</v>
      </c>
      <c r="G862" s="105">
        <v>37.78</v>
      </c>
    </row>
    <row r="863" spans="1:7" ht="33.75" x14ac:dyDescent="0.2">
      <c r="A863" s="98" t="s">
        <v>1807</v>
      </c>
      <c r="B863" s="112" t="s">
        <v>1301</v>
      </c>
      <c r="C863" s="99"/>
      <c r="D863" s="99"/>
      <c r="E863" s="129"/>
      <c r="F863" s="99"/>
      <c r="G863" s="99"/>
    </row>
    <row r="864" spans="1:7" ht="22.5" x14ac:dyDescent="0.2">
      <c r="A864" s="100" t="s">
        <v>1</v>
      </c>
      <c r="B864" s="113" t="s">
        <v>367</v>
      </c>
      <c r="C864" s="101" t="s">
        <v>3</v>
      </c>
      <c r="D864" s="101" t="s">
        <v>542</v>
      </c>
      <c r="E864" s="130" t="s">
        <v>543</v>
      </c>
      <c r="F864" s="101" t="s">
        <v>544</v>
      </c>
      <c r="G864" s="101" t="s">
        <v>545</v>
      </c>
    </row>
    <row r="865" spans="1:7" x14ac:dyDescent="0.2">
      <c r="A865" s="102" t="s">
        <v>1302</v>
      </c>
      <c r="B865" s="114" t="s">
        <v>1303</v>
      </c>
      <c r="C865" s="102" t="s">
        <v>13</v>
      </c>
      <c r="D865" s="102" t="s">
        <v>73</v>
      </c>
      <c r="E865" s="131" t="s">
        <v>6</v>
      </c>
      <c r="F865" s="103">
        <v>9.74</v>
      </c>
      <c r="G865" s="103">
        <v>9.74</v>
      </c>
    </row>
    <row r="866" spans="1:7" ht="18" x14ac:dyDescent="0.2">
      <c r="A866" s="96"/>
      <c r="B866" s="115"/>
      <c r="C866" s="95"/>
      <c r="D866" s="95"/>
      <c r="E866" s="132"/>
      <c r="F866" s="110" t="s">
        <v>1800</v>
      </c>
      <c r="G866" s="104">
        <v>9.74</v>
      </c>
    </row>
    <row r="867" spans="1:7" ht="22.5" x14ac:dyDescent="0.2">
      <c r="A867" s="100" t="s">
        <v>1</v>
      </c>
      <c r="B867" s="113" t="s">
        <v>366</v>
      </c>
      <c r="C867" s="101" t="s">
        <v>3</v>
      </c>
      <c r="D867" s="101" t="s">
        <v>542</v>
      </c>
      <c r="E867" s="130" t="s">
        <v>543</v>
      </c>
      <c r="F867" s="101" t="s">
        <v>544</v>
      </c>
      <c r="G867" s="101" t="s">
        <v>545</v>
      </c>
    </row>
    <row r="868" spans="1:7" x14ac:dyDescent="0.2">
      <c r="A868" s="102" t="s">
        <v>614</v>
      </c>
      <c r="B868" s="114" t="s">
        <v>615</v>
      </c>
      <c r="C868" s="102" t="s">
        <v>13</v>
      </c>
      <c r="D868" s="102" t="s">
        <v>14</v>
      </c>
      <c r="E868" s="131">
        <v>0.308</v>
      </c>
      <c r="F868" s="103">
        <v>18</v>
      </c>
      <c r="G868" s="103">
        <v>5.54</v>
      </c>
    </row>
    <row r="869" spans="1:7" x14ac:dyDescent="0.2">
      <c r="A869" s="102" t="s">
        <v>587</v>
      </c>
      <c r="B869" s="114" t="s">
        <v>588</v>
      </c>
      <c r="C869" s="102" t="s">
        <v>13</v>
      </c>
      <c r="D869" s="102" t="s">
        <v>14</v>
      </c>
      <c r="E869" s="131">
        <v>0.308</v>
      </c>
      <c r="F869" s="103">
        <v>10.9</v>
      </c>
      <c r="G869" s="103">
        <v>3.35</v>
      </c>
    </row>
    <row r="870" spans="1:7" ht="18" x14ac:dyDescent="0.2">
      <c r="A870" s="96"/>
      <c r="B870" s="115"/>
      <c r="C870" s="95"/>
      <c r="D870" s="95"/>
      <c r="E870" s="132"/>
      <c r="F870" s="110" t="s">
        <v>1798</v>
      </c>
      <c r="G870" s="104">
        <v>8.89</v>
      </c>
    </row>
    <row r="871" spans="1:7" x14ac:dyDescent="0.2">
      <c r="A871" s="96"/>
      <c r="B871" s="115"/>
      <c r="C871" s="95"/>
      <c r="D871" s="95"/>
      <c r="E871" s="132"/>
      <c r="F871" s="111" t="s">
        <v>546</v>
      </c>
      <c r="G871" s="105">
        <v>18.63</v>
      </c>
    </row>
    <row r="872" spans="1:7" ht="33.75" x14ac:dyDescent="0.2">
      <c r="A872" s="98" t="s">
        <v>1807</v>
      </c>
      <c r="B872" s="112" t="s">
        <v>1304</v>
      </c>
      <c r="C872" s="99"/>
      <c r="D872" s="99"/>
      <c r="E872" s="129"/>
      <c r="F872" s="99"/>
      <c r="G872" s="99"/>
    </row>
    <row r="873" spans="1:7" ht="22.5" x14ac:dyDescent="0.2">
      <c r="A873" s="100" t="s">
        <v>1</v>
      </c>
      <c r="B873" s="113" t="s">
        <v>1681</v>
      </c>
      <c r="C873" s="101" t="s">
        <v>3</v>
      </c>
      <c r="D873" s="101" t="s">
        <v>542</v>
      </c>
      <c r="E873" s="130" t="s">
        <v>543</v>
      </c>
      <c r="F873" s="101" t="s">
        <v>544</v>
      </c>
      <c r="G873" s="101" t="s">
        <v>545</v>
      </c>
    </row>
    <row r="874" spans="1:7" ht="33.75" x14ac:dyDescent="0.2">
      <c r="A874" s="102" t="s">
        <v>1297</v>
      </c>
      <c r="B874" s="114" t="s">
        <v>1298</v>
      </c>
      <c r="C874" s="102" t="s">
        <v>13</v>
      </c>
      <c r="D874" s="102" t="s">
        <v>73</v>
      </c>
      <c r="E874" s="131">
        <v>1</v>
      </c>
      <c r="F874" s="103">
        <v>6.53</v>
      </c>
      <c r="G874" s="103">
        <v>6.53</v>
      </c>
    </row>
    <row r="875" spans="1:7" ht="33.75" x14ac:dyDescent="0.2">
      <c r="A875" s="102" t="s">
        <v>1305</v>
      </c>
      <c r="B875" s="114" t="s">
        <v>1306</v>
      </c>
      <c r="C875" s="102" t="s">
        <v>13</v>
      </c>
      <c r="D875" s="102" t="s">
        <v>73</v>
      </c>
      <c r="E875" s="131">
        <v>1</v>
      </c>
      <c r="F875" s="103">
        <v>18.63</v>
      </c>
      <c r="G875" s="103">
        <v>18.63</v>
      </c>
    </row>
    <row r="876" spans="1:7" ht="18" x14ac:dyDescent="0.2">
      <c r="A876" s="96"/>
      <c r="B876" s="115"/>
      <c r="C876" s="95"/>
      <c r="D876" s="95"/>
      <c r="E876" s="132"/>
      <c r="F876" s="110" t="s">
        <v>1799</v>
      </c>
      <c r="G876" s="104">
        <v>25.16</v>
      </c>
    </row>
    <row r="877" spans="1:7" x14ac:dyDescent="0.2">
      <c r="A877" s="96"/>
      <c r="B877" s="115"/>
      <c r="C877" s="95"/>
      <c r="D877" s="95"/>
      <c r="E877" s="132"/>
      <c r="F877" s="111" t="s">
        <v>546</v>
      </c>
      <c r="G877" s="105">
        <v>25.16</v>
      </c>
    </row>
    <row r="878" spans="1:7" ht="22.5" x14ac:dyDescent="0.2">
      <c r="A878" s="98" t="s">
        <v>1807</v>
      </c>
      <c r="B878" s="112" t="s">
        <v>1830</v>
      </c>
      <c r="C878" s="99"/>
      <c r="D878" s="99"/>
      <c r="E878" s="129"/>
      <c r="F878" s="99"/>
      <c r="G878" s="99"/>
    </row>
    <row r="879" spans="1:7" ht="22.5" x14ac:dyDescent="0.2">
      <c r="A879" s="100" t="s">
        <v>1</v>
      </c>
      <c r="B879" s="113" t="s">
        <v>367</v>
      </c>
      <c r="C879" s="101" t="s">
        <v>3</v>
      </c>
      <c r="D879" s="101" t="s">
        <v>542</v>
      </c>
      <c r="E879" s="130" t="s">
        <v>543</v>
      </c>
      <c r="F879" s="101" t="s">
        <v>544</v>
      </c>
      <c r="G879" s="101" t="s">
        <v>545</v>
      </c>
    </row>
    <row r="880" spans="1:7" x14ac:dyDescent="0.2">
      <c r="A880" s="102" t="s">
        <v>1307</v>
      </c>
      <c r="B880" s="114" t="s">
        <v>1909</v>
      </c>
      <c r="C880" s="102" t="s">
        <v>158</v>
      </c>
      <c r="D880" s="102" t="s">
        <v>73</v>
      </c>
      <c r="E880" s="131" t="s">
        <v>1926</v>
      </c>
      <c r="F880" s="103">
        <v>37.31</v>
      </c>
      <c r="G880" s="103">
        <v>0</v>
      </c>
    </row>
    <row r="881" spans="1:7" x14ac:dyDescent="0.2">
      <c r="A881" s="102" t="s">
        <v>1308</v>
      </c>
      <c r="B881" s="114" t="s">
        <v>1910</v>
      </c>
      <c r="C881" s="102" t="s">
        <v>158</v>
      </c>
      <c r="D881" s="102" t="s">
        <v>73</v>
      </c>
      <c r="E881" s="131">
        <v>0</v>
      </c>
      <c r="F881" s="103">
        <v>136</v>
      </c>
      <c r="G881" s="103">
        <v>0</v>
      </c>
    </row>
    <row r="882" spans="1:7" x14ac:dyDescent="0.2">
      <c r="A882" s="102" t="s">
        <v>1155</v>
      </c>
      <c r="B882" s="114" t="s">
        <v>1836</v>
      </c>
      <c r="C882" s="102" t="s">
        <v>158</v>
      </c>
      <c r="D882" s="102" t="s">
        <v>73</v>
      </c>
      <c r="E882" s="131">
        <v>0</v>
      </c>
      <c r="F882" s="103">
        <v>11.9</v>
      </c>
      <c r="G882" s="103">
        <v>0</v>
      </c>
    </row>
    <row r="883" spans="1:7" ht="22.5" x14ac:dyDescent="0.2">
      <c r="A883" s="102" t="s">
        <v>1157</v>
      </c>
      <c r="B883" s="114" t="s">
        <v>568</v>
      </c>
      <c r="C883" s="102" t="s">
        <v>158</v>
      </c>
      <c r="D883" s="102" t="s">
        <v>569</v>
      </c>
      <c r="E883" s="131">
        <v>0</v>
      </c>
      <c r="F883" s="103">
        <v>51.32</v>
      </c>
      <c r="G883" s="103">
        <v>0</v>
      </c>
    </row>
    <row r="884" spans="1:7" ht="22.5" x14ac:dyDescent="0.2">
      <c r="A884" s="102" t="s">
        <v>1158</v>
      </c>
      <c r="B884" s="114" t="s">
        <v>1838</v>
      </c>
      <c r="C884" s="102" t="s">
        <v>158</v>
      </c>
      <c r="D884" s="102" t="s">
        <v>73</v>
      </c>
      <c r="E884" s="131">
        <v>0</v>
      </c>
      <c r="F884" s="103">
        <v>13.89</v>
      </c>
      <c r="G884" s="103">
        <v>0</v>
      </c>
    </row>
    <row r="885" spans="1:7" ht="22.5" x14ac:dyDescent="0.2">
      <c r="A885" s="102" t="s">
        <v>1159</v>
      </c>
      <c r="B885" s="114" t="s">
        <v>571</v>
      </c>
      <c r="C885" s="102" t="s">
        <v>158</v>
      </c>
      <c r="D885" s="102" t="s">
        <v>73</v>
      </c>
      <c r="E885" s="131">
        <v>0</v>
      </c>
      <c r="F885" s="103">
        <v>10.69</v>
      </c>
      <c r="G885" s="103">
        <v>0</v>
      </c>
    </row>
    <row r="886" spans="1:7" x14ac:dyDescent="0.2">
      <c r="A886" s="102" t="s">
        <v>1160</v>
      </c>
      <c r="B886" s="114" t="s">
        <v>1839</v>
      </c>
      <c r="C886" s="102" t="s">
        <v>158</v>
      </c>
      <c r="D886" s="102" t="s">
        <v>73</v>
      </c>
      <c r="E886" s="131">
        <v>0</v>
      </c>
      <c r="F886" s="103">
        <v>140.25</v>
      </c>
      <c r="G886" s="103">
        <v>0</v>
      </c>
    </row>
    <row r="887" spans="1:7" x14ac:dyDescent="0.2">
      <c r="A887" s="102" t="s">
        <v>1185</v>
      </c>
      <c r="B887" s="114" t="s">
        <v>1860</v>
      </c>
      <c r="C887" s="102" t="s">
        <v>158</v>
      </c>
      <c r="D887" s="102" t="s">
        <v>73</v>
      </c>
      <c r="E887" s="131">
        <v>0</v>
      </c>
      <c r="F887" s="103">
        <v>19.45</v>
      </c>
      <c r="G887" s="103">
        <v>0</v>
      </c>
    </row>
    <row r="888" spans="1:7" x14ac:dyDescent="0.2">
      <c r="A888" s="102" t="s">
        <v>1309</v>
      </c>
      <c r="B888" s="114" t="s">
        <v>1911</v>
      </c>
      <c r="C888" s="102" t="s">
        <v>158</v>
      </c>
      <c r="D888" s="102" t="s">
        <v>73</v>
      </c>
      <c r="E888" s="131">
        <v>0</v>
      </c>
      <c r="F888" s="103">
        <v>44.78</v>
      </c>
      <c r="G888" s="103">
        <v>0</v>
      </c>
    </row>
    <row r="889" spans="1:7" x14ac:dyDescent="0.2">
      <c r="A889" s="102" t="s">
        <v>1161</v>
      </c>
      <c r="B889" s="114" t="s">
        <v>1840</v>
      </c>
      <c r="C889" s="102" t="s">
        <v>158</v>
      </c>
      <c r="D889" s="102" t="s">
        <v>73</v>
      </c>
      <c r="E889" s="131" t="s">
        <v>1926</v>
      </c>
      <c r="F889" s="103">
        <v>147.9</v>
      </c>
      <c r="G889" s="103">
        <v>0</v>
      </c>
    </row>
    <row r="890" spans="1:7" x14ac:dyDescent="0.2">
      <c r="A890" s="102" t="s">
        <v>1162</v>
      </c>
      <c r="B890" s="114" t="s">
        <v>1841</v>
      </c>
      <c r="C890" s="102" t="s">
        <v>158</v>
      </c>
      <c r="D890" s="102" t="s">
        <v>569</v>
      </c>
      <c r="E890" s="131">
        <v>0</v>
      </c>
      <c r="F890" s="103">
        <v>9.6199999999999992</v>
      </c>
      <c r="G890" s="103">
        <v>0</v>
      </c>
    </row>
    <row r="891" spans="1:7" x14ac:dyDescent="0.2">
      <c r="A891" s="102" t="s">
        <v>1163</v>
      </c>
      <c r="B891" s="114" t="s">
        <v>1842</v>
      </c>
      <c r="C891" s="102" t="s">
        <v>158</v>
      </c>
      <c r="D891" s="102" t="s">
        <v>1921</v>
      </c>
      <c r="E891" s="131" t="s">
        <v>1926</v>
      </c>
      <c r="F891" s="103">
        <v>5.0999999999999996</v>
      </c>
      <c r="G891" s="103">
        <v>0</v>
      </c>
    </row>
    <row r="892" spans="1:7" x14ac:dyDescent="0.2">
      <c r="A892" s="102" t="s">
        <v>1164</v>
      </c>
      <c r="B892" s="114" t="s">
        <v>1843</v>
      </c>
      <c r="C892" s="102" t="s">
        <v>158</v>
      </c>
      <c r="D892" s="102" t="s">
        <v>73</v>
      </c>
      <c r="E892" s="131">
        <v>0</v>
      </c>
      <c r="F892" s="103">
        <v>4.16</v>
      </c>
      <c r="G892" s="103">
        <v>0</v>
      </c>
    </row>
    <row r="893" spans="1:7" x14ac:dyDescent="0.2">
      <c r="A893" s="102" t="s">
        <v>1165</v>
      </c>
      <c r="B893" s="114" t="s">
        <v>1844</v>
      </c>
      <c r="C893" s="102" t="s">
        <v>158</v>
      </c>
      <c r="D893" s="102" t="s">
        <v>73</v>
      </c>
      <c r="E893" s="131">
        <v>0</v>
      </c>
      <c r="F893" s="103">
        <v>30.51</v>
      </c>
      <c r="G893" s="103">
        <v>0</v>
      </c>
    </row>
    <row r="894" spans="1:7" x14ac:dyDescent="0.2">
      <c r="A894" s="102" t="s">
        <v>1167</v>
      </c>
      <c r="B894" s="114" t="s">
        <v>1846</v>
      </c>
      <c r="C894" s="102" t="s">
        <v>158</v>
      </c>
      <c r="D894" s="102" t="s">
        <v>73</v>
      </c>
      <c r="E894" s="131">
        <v>0</v>
      </c>
      <c r="F894" s="103">
        <v>3.82</v>
      </c>
      <c r="G894" s="103">
        <v>0</v>
      </c>
    </row>
    <row r="895" spans="1:7" ht="18" x14ac:dyDescent="0.2">
      <c r="A895" s="96"/>
      <c r="B895" s="115"/>
      <c r="C895" s="95"/>
      <c r="D895" s="95"/>
      <c r="E895" s="132"/>
      <c r="F895" s="110" t="s">
        <v>1800</v>
      </c>
      <c r="G895" s="104">
        <v>0</v>
      </c>
    </row>
    <row r="896" spans="1:7" ht="22.5" x14ac:dyDescent="0.2">
      <c r="A896" s="100" t="s">
        <v>1</v>
      </c>
      <c r="B896" s="113" t="s">
        <v>1681</v>
      </c>
      <c r="C896" s="101" t="s">
        <v>3</v>
      </c>
      <c r="D896" s="101" t="s">
        <v>542</v>
      </c>
      <c r="E896" s="130" t="s">
        <v>543</v>
      </c>
      <c r="F896" s="101" t="s">
        <v>544</v>
      </c>
      <c r="G896" s="101" t="s">
        <v>545</v>
      </c>
    </row>
    <row r="897" spans="1:7" x14ac:dyDescent="0.2">
      <c r="A897" s="102" t="s">
        <v>1168</v>
      </c>
      <c r="B897" s="114" t="s">
        <v>1847</v>
      </c>
      <c r="C897" s="102" t="s">
        <v>158</v>
      </c>
      <c r="D897" s="102" t="s">
        <v>761</v>
      </c>
      <c r="E897" s="131" t="s">
        <v>1926</v>
      </c>
      <c r="F897" s="103">
        <v>0</v>
      </c>
      <c r="G897" s="103">
        <v>0</v>
      </c>
    </row>
    <row r="898" spans="1:7" ht="22.5" x14ac:dyDescent="0.2">
      <c r="A898" s="102" t="s">
        <v>1169</v>
      </c>
      <c r="B898" s="114" t="s">
        <v>1848</v>
      </c>
      <c r="C898" s="102" t="s">
        <v>158</v>
      </c>
      <c r="D898" s="102" t="s">
        <v>73</v>
      </c>
      <c r="E898" s="131">
        <v>0</v>
      </c>
      <c r="F898" s="103">
        <v>0</v>
      </c>
      <c r="G898" s="103">
        <v>0</v>
      </c>
    </row>
    <row r="899" spans="1:7" x14ac:dyDescent="0.2">
      <c r="A899" s="102" t="s">
        <v>1170</v>
      </c>
      <c r="B899" s="114" t="s">
        <v>1849</v>
      </c>
      <c r="C899" s="102" t="s">
        <v>158</v>
      </c>
      <c r="D899" s="102" t="s">
        <v>73</v>
      </c>
      <c r="E899" s="131">
        <v>0</v>
      </c>
      <c r="F899" s="103">
        <v>0</v>
      </c>
      <c r="G899" s="103">
        <v>0</v>
      </c>
    </row>
    <row r="900" spans="1:7" ht="18" x14ac:dyDescent="0.2">
      <c r="A900" s="96"/>
      <c r="B900" s="115"/>
      <c r="C900" s="95"/>
      <c r="D900" s="95"/>
      <c r="E900" s="132"/>
      <c r="F900" s="110" t="s">
        <v>1799</v>
      </c>
      <c r="G900" s="104">
        <v>0</v>
      </c>
    </row>
    <row r="901" spans="1:7" x14ac:dyDescent="0.2">
      <c r="A901" s="96"/>
      <c r="B901" s="115"/>
      <c r="C901" s="95"/>
      <c r="D901" s="95"/>
      <c r="E901" s="132"/>
      <c r="F901" s="111" t="s">
        <v>546</v>
      </c>
      <c r="G901" s="105">
        <v>0</v>
      </c>
    </row>
    <row r="902" spans="1:7" ht="22.5" x14ac:dyDescent="0.2">
      <c r="A902" s="98" t="s">
        <v>1807</v>
      </c>
      <c r="B902" s="112" t="s">
        <v>1831</v>
      </c>
      <c r="C902" s="99"/>
      <c r="D902" s="99"/>
      <c r="E902" s="129"/>
      <c r="F902" s="99"/>
      <c r="G902" s="99"/>
    </row>
    <row r="903" spans="1:7" ht="22.5" x14ac:dyDescent="0.2">
      <c r="A903" s="100" t="s">
        <v>1</v>
      </c>
      <c r="B903" s="113" t="s">
        <v>367</v>
      </c>
      <c r="C903" s="101" t="s">
        <v>3</v>
      </c>
      <c r="D903" s="101" t="s">
        <v>542</v>
      </c>
      <c r="E903" s="130" t="s">
        <v>543</v>
      </c>
      <c r="F903" s="101" t="s">
        <v>544</v>
      </c>
      <c r="G903" s="101" t="s">
        <v>545</v>
      </c>
    </row>
    <row r="904" spans="1:7" ht="22.5" x14ac:dyDescent="0.2">
      <c r="A904" s="102" t="s">
        <v>1310</v>
      </c>
      <c r="B904" s="114" t="s">
        <v>1311</v>
      </c>
      <c r="C904" s="102" t="s">
        <v>22</v>
      </c>
      <c r="D904" s="102" t="s">
        <v>73</v>
      </c>
      <c r="E904" s="131">
        <v>1</v>
      </c>
      <c r="F904" s="103">
        <v>1191.6199999999999</v>
      </c>
      <c r="G904" s="103">
        <v>1191.6199999999999</v>
      </c>
    </row>
    <row r="905" spans="1:7" ht="18" x14ac:dyDescent="0.2">
      <c r="A905" s="96"/>
      <c r="B905" s="115"/>
      <c r="C905" s="95"/>
      <c r="D905" s="95"/>
      <c r="E905" s="132"/>
      <c r="F905" s="110" t="s">
        <v>1800</v>
      </c>
      <c r="G905" s="104">
        <v>1191.6199999999999</v>
      </c>
    </row>
    <row r="906" spans="1:7" ht="22.5" x14ac:dyDescent="0.2">
      <c r="A906" s="100" t="s">
        <v>1</v>
      </c>
      <c r="B906" s="113" t="s">
        <v>366</v>
      </c>
      <c r="C906" s="101" t="s">
        <v>3</v>
      </c>
      <c r="D906" s="101" t="s">
        <v>542</v>
      </c>
      <c r="E906" s="130" t="s">
        <v>543</v>
      </c>
      <c r="F906" s="101" t="s">
        <v>544</v>
      </c>
      <c r="G906" s="101" t="s">
        <v>545</v>
      </c>
    </row>
    <row r="907" spans="1:7" x14ac:dyDescent="0.2">
      <c r="A907" s="102" t="s">
        <v>614</v>
      </c>
      <c r="B907" s="114" t="s">
        <v>615</v>
      </c>
      <c r="C907" s="102" t="s">
        <v>13</v>
      </c>
      <c r="D907" s="102" t="s">
        <v>14</v>
      </c>
      <c r="E907" s="131">
        <v>0.5</v>
      </c>
      <c r="F907" s="103">
        <v>18</v>
      </c>
      <c r="G907" s="103">
        <v>9</v>
      </c>
    </row>
    <row r="908" spans="1:7" x14ac:dyDescent="0.2">
      <c r="A908" s="102" t="s">
        <v>587</v>
      </c>
      <c r="B908" s="114" t="s">
        <v>588</v>
      </c>
      <c r="C908" s="102" t="s">
        <v>13</v>
      </c>
      <c r="D908" s="102" t="s">
        <v>14</v>
      </c>
      <c r="E908" s="131">
        <v>0.5</v>
      </c>
      <c r="F908" s="103">
        <v>10.9</v>
      </c>
      <c r="G908" s="103">
        <v>5.45</v>
      </c>
    </row>
    <row r="909" spans="1:7" ht="18" x14ac:dyDescent="0.2">
      <c r="A909" s="96"/>
      <c r="B909" s="115"/>
      <c r="C909" s="95"/>
      <c r="D909" s="95"/>
      <c r="E909" s="132"/>
      <c r="F909" s="110" t="s">
        <v>1798</v>
      </c>
      <c r="G909" s="104">
        <v>14.45</v>
      </c>
    </row>
    <row r="910" spans="1:7" x14ac:dyDescent="0.2">
      <c r="A910" s="96"/>
      <c r="B910" s="115"/>
      <c r="C910" s="95"/>
      <c r="D910" s="95"/>
      <c r="E910" s="132"/>
      <c r="F910" s="111" t="s">
        <v>546</v>
      </c>
      <c r="G910" s="105">
        <v>1206.07</v>
      </c>
    </row>
    <row r="911" spans="1:7" ht="45" x14ac:dyDescent="0.2">
      <c r="A911" s="98" t="s">
        <v>1807</v>
      </c>
      <c r="B911" s="112" t="s">
        <v>1312</v>
      </c>
      <c r="C911" s="99"/>
      <c r="D911" s="99"/>
      <c r="E911" s="129"/>
      <c r="F911" s="99"/>
      <c r="G911" s="99"/>
    </row>
    <row r="912" spans="1:7" ht="22.5" x14ac:dyDescent="0.2">
      <c r="A912" s="100" t="s">
        <v>1</v>
      </c>
      <c r="B912" s="113" t="s">
        <v>367</v>
      </c>
      <c r="C912" s="101" t="s">
        <v>3</v>
      </c>
      <c r="D912" s="101" t="s">
        <v>542</v>
      </c>
      <c r="E912" s="130" t="s">
        <v>543</v>
      </c>
      <c r="F912" s="101" t="s">
        <v>544</v>
      </c>
      <c r="G912" s="101" t="s">
        <v>545</v>
      </c>
    </row>
    <row r="913" spans="1:7" ht="22.5" x14ac:dyDescent="0.2">
      <c r="A913" s="102" t="s">
        <v>1313</v>
      </c>
      <c r="B913" s="114" t="s">
        <v>1314</v>
      </c>
      <c r="C913" s="102" t="s">
        <v>13</v>
      </c>
      <c r="D913" s="102" t="s">
        <v>73</v>
      </c>
      <c r="E913" s="131">
        <v>0.33300000000000002</v>
      </c>
      <c r="F913" s="103">
        <v>1.28</v>
      </c>
      <c r="G913" s="103">
        <v>0.42</v>
      </c>
    </row>
    <row r="914" spans="1:7" ht="18" x14ac:dyDescent="0.2">
      <c r="A914" s="96"/>
      <c r="B914" s="115"/>
      <c r="C914" s="95"/>
      <c r="D914" s="95"/>
      <c r="E914" s="132"/>
      <c r="F914" s="110" t="s">
        <v>1800</v>
      </c>
      <c r="G914" s="104">
        <v>0.42</v>
      </c>
    </row>
    <row r="915" spans="1:7" ht="22.5" x14ac:dyDescent="0.2">
      <c r="A915" s="100" t="s">
        <v>1</v>
      </c>
      <c r="B915" s="113" t="s">
        <v>366</v>
      </c>
      <c r="C915" s="101" t="s">
        <v>3</v>
      </c>
      <c r="D915" s="101" t="s">
        <v>542</v>
      </c>
      <c r="E915" s="130" t="s">
        <v>543</v>
      </c>
      <c r="F915" s="101" t="s">
        <v>544</v>
      </c>
      <c r="G915" s="101" t="s">
        <v>545</v>
      </c>
    </row>
    <row r="916" spans="1:7" x14ac:dyDescent="0.2">
      <c r="A916" s="102" t="s">
        <v>601</v>
      </c>
      <c r="B916" s="114" t="s">
        <v>602</v>
      </c>
      <c r="C916" s="102" t="s">
        <v>13</v>
      </c>
      <c r="D916" s="102" t="s">
        <v>14</v>
      </c>
      <c r="E916" s="131">
        <v>3.5000000000000003E-2</v>
      </c>
      <c r="F916" s="103">
        <v>14.77</v>
      </c>
      <c r="G916" s="103">
        <v>0.51</v>
      </c>
    </row>
    <row r="917" spans="1:7" x14ac:dyDescent="0.2">
      <c r="A917" s="102" t="s">
        <v>587</v>
      </c>
      <c r="B917" s="114" t="s">
        <v>588</v>
      </c>
      <c r="C917" s="102" t="s">
        <v>13</v>
      </c>
      <c r="D917" s="102" t="s">
        <v>14</v>
      </c>
      <c r="E917" s="131">
        <v>5.0000000000000001E-3</v>
      </c>
      <c r="F917" s="103">
        <v>10.9</v>
      </c>
      <c r="G917" s="103">
        <v>0.05</v>
      </c>
    </row>
    <row r="918" spans="1:7" ht="18" x14ac:dyDescent="0.2">
      <c r="A918" s="96"/>
      <c r="B918" s="115"/>
      <c r="C918" s="95"/>
      <c r="D918" s="95"/>
      <c r="E918" s="132"/>
      <c r="F918" s="110" t="s">
        <v>1798</v>
      </c>
      <c r="G918" s="104">
        <v>0.56000000000000005</v>
      </c>
    </row>
    <row r="919" spans="1:7" x14ac:dyDescent="0.2">
      <c r="A919" s="96"/>
      <c r="B919" s="115"/>
      <c r="C919" s="95"/>
      <c r="D919" s="95"/>
      <c r="E919" s="132"/>
      <c r="F919" s="111" t="s">
        <v>546</v>
      </c>
      <c r="G919" s="105">
        <v>0.98</v>
      </c>
    </row>
    <row r="920" spans="1:7" ht="22.5" x14ac:dyDescent="0.2">
      <c r="A920" s="98" t="s">
        <v>1807</v>
      </c>
      <c r="B920" s="112" t="s">
        <v>1315</v>
      </c>
      <c r="C920" s="99"/>
      <c r="D920" s="99"/>
      <c r="E920" s="129"/>
      <c r="F920" s="99"/>
      <c r="G920" s="99"/>
    </row>
    <row r="921" spans="1:7" ht="22.5" x14ac:dyDescent="0.2">
      <c r="A921" s="100" t="s">
        <v>1</v>
      </c>
      <c r="B921" s="113" t="s">
        <v>367</v>
      </c>
      <c r="C921" s="101" t="s">
        <v>3</v>
      </c>
      <c r="D921" s="101" t="s">
        <v>542</v>
      </c>
      <c r="E921" s="130" t="s">
        <v>543</v>
      </c>
      <c r="F921" s="101" t="s">
        <v>544</v>
      </c>
      <c r="G921" s="101" t="s">
        <v>545</v>
      </c>
    </row>
    <row r="922" spans="1:7" ht="22.5" x14ac:dyDescent="0.2">
      <c r="A922" s="102" t="s">
        <v>1316</v>
      </c>
      <c r="B922" s="114" t="s">
        <v>1317</v>
      </c>
      <c r="C922" s="102" t="s">
        <v>13</v>
      </c>
      <c r="D922" s="102" t="s">
        <v>65</v>
      </c>
      <c r="E922" s="131">
        <v>3</v>
      </c>
      <c r="F922" s="103">
        <v>5.88</v>
      </c>
      <c r="G922" s="103">
        <v>17.64</v>
      </c>
    </row>
    <row r="923" spans="1:7" ht="18" x14ac:dyDescent="0.2">
      <c r="A923" s="96"/>
      <c r="B923" s="115"/>
      <c r="C923" s="95"/>
      <c r="D923" s="95"/>
      <c r="E923" s="132"/>
      <c r="F923" s="110" t="s">
        <v>1800</v>
      </c>
      <c r="G923" s="104">
        <v>17.64</v>
      </c>
    </row>
    <row r="924" spans="1:7" ht="22.5" x14ac:dyDescent="0.2">
      <c r="A924" s="100" t="s">
        <v>1</v>
      </c>
      <c r="B924" s="113" t="s">
        <v>366</v>
      </c>
      <c r="C924" s="101" t="s">
        <v>3</v>
      </c>
      <c r="D924" s="101" t="s">
        <v>542</v>
      </c>
      <c r="E924" s="130" t="s">
        <v>543</v>
      </c>
      <c r="F924" s="101" t="s">
        <v>544</v>
      </c>
      <c r="G924" s="101" t="s">
        <v>545</v>
      </c>
    </row>
    <row r="925" spans="1:7" x14ac:dyDescent="0.2">
      <c r="A925" s="102" t="s">
        <v>614</v>
      </c>
      <c r="B925" s="114" t="s">
        <v>615</v>
      </c>
      <c r="C925" s="102" t="s">
        <v>13</v>
      </c>
      <c r="D925" s="102" t="s">
        <v>14</v>
      </c>
      <c r="E925" s="131">
        <v>0.76319999999999999</v>
      </c>
      <c r="F925" s="103">
        <v>18</v>
      </c>
      <c r="G925" s="103">
        <v>13.73</v>
      </c>
    </row>
    <row r="926" spans="1:7" x14ac:dyDescent="0.2">
      <c r="A926" s="102" t="s">
        <v>587</v>
      </c>
      <c r="B926" s="114" t="s">
        <v>588</v>
      </c>
      <c r="C926" s="102" t="s">
        <v>13</v>
      </c>
      <c r="D926" s="102" t="s">
        <v>14</v>
      </c>
      <c r="E926" s="131">
        <v>0.76319999999999999</v>
      </c>
      <c r="F926" s="103">
        <v>10.9</v>
      </c>
      <c r="G926" s="103">
        <v>8.31</v>
      </c>
    </row>
    <row r="927" spans="1:7" ht="18" x14ac:dyDescent="0.2">
      <c r="A927" s="96"/>
      <c r="B927" s="115"/>
      <c r="C927" s="95"/>
      <c r="D927" s="95"/>
      <c r="E927" s="132"/>
      <c r="F927" s="110" t="s">
        <v>1798</v>
      </c>
      <c r="G927" s="104">
        <v>22.04</v>
      </c>
    </row>
    <row r="928" spans="1:7" ht="22.5" x14ac:dyDescent="0.2">
      <c r="A928" s="100" t="s">
        <v>1</v>
      </c>
      <c r="B928" s="113" t="s">
        <v>1681</v>
      </c>
      <c r="C928" s="101" t="s">
        <v>3</v>
      </c>
      <c r="D928" s="101" t="s">
        <v>542</v>
      </c>
      <c r="E928" s="130" t="s">
        <v>543</v>
      </c>
      <c r="F928" s="101" t="s">
        <v>544</v>
      </c>
      <c r="G928" s="101" t="s">
        <v>545</v>
      </c>
    </row>
    <row r="929" spans="1:7" ht="45" x14ac:dyDescent="0.2">
      <c r="A929" s="102" t="s">
        <v>1318</v>
      </c>
      <c r="B929" s="114" t="s">
        <v>1319</v>
      </c>
      <c r="C929" s="102" t="s">
        <v>13</v>
      </c>
      <c r="D929" s="102" t="s">
        <v>65</v>
      </c>
      <c r="E929" s="131" t="s">
        <v>60</v>
      </c>
      <c r="F929" s="103">
        <v>0.98</v>
      </c>
      <c r="G929" s="103">
        <v>2.94</v>
      </c>
    </row>
    <row r="930" spans="1:7" ht="18" x14ac:dyDescent="0.2">
      <c r="A930" s="96"/>
      <c r="B930" s="115"/>
      <c r="C930" s="95"/>
      <c r="D930" s="95"/>
      <c r="E930" s="132"/>
      <c r="F930" s="110" t="s">
        <v>1799</v>
      </c>
      <c r="G930" s="104">
        <v>2.94</v>
      </c>
    </row>
    <row r="931" spans="1:7" x14ac:dyDescent="0.2">
      <c r="A931" s="96"/>
      <c r="B931" s="115"/>
      <c r="C931" s="95"/>
      <c r="D931" s="95"/>
      <c r="E931" s="132"/>
      <c r="F931" s="111" t="s">
        <v>546</v>
      </c>
      <c r="G931" s="105">
        <v>42.62</v>
      </c>
    </row>
    <row r="932" spans="1:7" ht="22.5" x14ac:dyDescent="0.2">
      <c r="A932" s="98" t="s">
        <v>1807</v>
      </c>
      <c r="B932" s="112" t="s">
        <v>1320</v>
      </c>
      <c r="C932" s="99"/>
      <c r="D932" s="99"/>
      <c r="E932" s="129"/>
      <c r="F932" s="99"/>
      <c r="G932" s="99"/>
    </row>
    <row r="933" spans="1:7" ht="22.5" x14ac:dyDescent="0.2">
      <c r="A933" s="100" t="s">
        <v>1</v>
      </c>
      <c r="B933" s="113" t="s">
        <v>367</v>
      </c>
      <c r="C933" s="101" t="s">
        <v>3</v>
      </c>
      <c r="D933" s="101" t="s">
        <v>542</v>
      </c>
      <c r="E933" s="130" t="s">
        <v>543</v>
      </c>
      <c r="F933" s="101" t="s">
        <v>544</v>
      </c>
      <c r="G933" s="101" t="s">
        <v>545</v>
      </c>
    </row>
    <row r="934" spans="1:7" x14ac:dyDescent="0.2">
      <c r="A934" s="102" t="s">
        <v>1321</v>
      </c>
      <c r="B934" s="114" t="s">
        <v>1322</v>
      </c>
      <c r="C934" s="102" t="s">
        <v>22</v>
      </c>
      <c r="D934" s="102" t="s">
        <v>73</v>
      </c>
      <c r="E934" s="131">
        <v>3.3000000000000002E-2</v>
      </c>
      <c r="F934" s="103">
        <v>163.49</v>
      </c>
      <c r="G934" s="103">
        <v>5.39</v>
      </c>
    </row>
    <row r="935" spans="1:7" ht="22.5" x14ac:dyDescent="0.2">
      <c r="A935" s="102" t="s">
        <v>1323</v>
      </c>
      <c r="B935" s="114" t="s">
        <v>1324</v>
      </c>
      <c r="C935" s="102" t="s">
        <v>22</v>
      </c>
      <c r="D935" s="102" t="s">
        <v>73</v>
      </c>
      <c r="E935" s="131" t="s">
        <v>6</v>
      </c>
      <c r="F935" s="103">
        <v>9.06</v>
      </c>
      <c r="G935" s="103">
        <v>9.06</v>
      </c>
    </row>
    <row r="936" spans="1:7" x14ac:dyDescent="0.2">
      <c r="A936" s="102" t="s">
        <v>1325</v>
      </c>
      <c r="B936" s="114" t="s">
        <v>1326</v>
      </c>
      <c r="C936" s="102" t="s">
        <v>22</v>
      </c>
      <c r="D936" s="102" t="s">
        <v>73</v>
      </c>
      <c r="E936" s="131">
        <v>0.04</v>
      </c>
      <c r="F936" s="103">
        <v>99.12</v>
      </c>
      <c r="G936" s="103">
        <v>3.96</v>
      </c>
    </row>
    <row r="937" spans="1:7" x14ac:dyDescent="0.2">
      <c r="A937" s="102" t="s">
        <v>1327</v>
      </c>
      <c r="B937" s="114" t="s">
        <v>1328</v>
      </c>
      <c r="C937" s="102" t="s">
        <v>22</v>
      </c>
      <c r="D937" s="102" t="s">
        <v>73</v>
      </c>
      <c r="E937" s="131">
        <v>1.0309999999999999</v>
      </c>
      <c r="F937" s="103">
        <v>1.21</v>
      </c>
      <c r="G937" s="103">
        <v>1.24</v>
      </c>
    </row>
    <row r="938" spans="1:7" ht="18" x14ac:dyDescent="0.2">
      <c r="A938" s="96"/>
      <c r="B938" s="115"/>
      <c r="C938" s="95"/>
      <c r="D938" s="95"/>
      <c r="E938" s="132"/>
      <c r="F938" s="110" t="s">
        <v>1800</v>
      </c>
      <c r="G938" s="104">
        <v>19.649999999999999</v>
      </c>
    </row>
    <row r="939" spans="1:7" ht="22.5" x14ac:dyDescent="0.2">
      <c r="A939" s="100" t="s">
        <v>1</v>
      </c>
      <c r="B939" s="113" t="s">
        <v>366</v>
      </c>
      <c r="C939" s="101" t="s">
        <v>3</v>
      </c>
      <c r="D939" s="101" t="s">
        <v>542</v>
      </c>
      <c r="E939" s="130" t="s">
        <v>543</v>
      </c>
      <c r="F939" s="101" t="s">
        <v>544</v>
      </c>
      <c r="G939" s="101" t="s">
        <v>545</v>
      </c>
    </row>
    <row r="940" spans="1:7" x14ac:dyDescent="0.2">
      <c r="A940" s="102" t="s">
        <v>614</v>
      </c>
      <c r="B940" s="114" t="s">
        <v>615</v>
      </c>
      <c r="C940" s="102" t="s">
        <v>13</v>
      </c>
      <c r="D940" s="102" t="s">
        <v>14</v>
      </c>
      <c r="E940" s="131">
        <v>0.51600000000000001</v>
      </c>
      <c r="F940" s="103">
        <v>18</v>
      </c>
      <c r="G940" s="103">
        <v>9.2799999999999994</v>
      </c>
    </row>
    <row r="941" spans="1:7" x14ac:dyDescent="0.2">
      <c r="A941" s="102" t="s">
        <v>587</v>
      </c>
      <c r="B941" s="114" t="s">
        <v>588</v>
      </c>
      <c r="C941" s="102" t="s">
        <v>13</v>
      </c>
      <c r="D941" s="102" t="s">
        <v>14</v>
      </c>
      <c r="E941" s="131">
        <v>0.51600000000000001</v>
      </c>
      <c r="F941" s="103">
        <v>10.9</v>
      </c>
      <c r="G941" s="103">
        <v>5.62</v>
      </c>
    </row>
    <row r="942" spans="1:7" ht="18" x14ac:dyDescent="0.2">
      <c r="A942" s="96"/>
      <c r="B942" s="115"/>
      <c r="C942" s="95"/>
      <c r="D942" s="95"/>
      <c r="E942" s="132"/>
      <c r="F942" s="110" t="s">
        <v>1798</v>
      </c>
      <c r="G942" s="104">
        <v>14.9</v>
      </c>
    </row>
    <row r="943" spans="1:7" x14ac:dyDescent="0.2">
      <c r="A943" s="96"/>
      <c r="B943" s="115"/>
      <c r="C943" s="95"/>
      <c r="D943" s="95"/>
      <c r="E943" s="132"/>
      <c r="F943" s="111" t="s">
        <v>546</v>
      </c>
      <c r="G943" s="105">
        <v>34.549999999999997</v>
      </c>
    </row>
    <row r="944" spans="1:7" ht="33.75" x14ac:dyDescent="0.2">
      <c r="A944" s="98" t="s">
        <v>1807</v>
      </c>
      <c r="B944" s="112" t="s">
        <v>1832</v>
      </c>
      <c r="C944" s="99"/>
      <c r="D944" s="99"/>
      <c r="E944" s="129"/>
      <c r="F944" s="99"/>
      <c r="G944" s="99"/>
    </row>
    <row r="945" spans="1:7" ht="22.5" x14ac:dyDescent="0.2">
      <c r="A945" s="100" t="s">
        <v>1</v>
      </c>
      <c r="B945" s="113" t="s">
        <v>1683</v>
      </c>
      <c r="C945" s="101" t="s">
        <v>3</v>
      </c>
      <c r="D945" s="101" t="s">
        <v>542</v>
      </c>
      <c r="E945" s="130" t="s">
        <v>543</v>
      </c>
      <c r="F945" s="101" t="s">
        <v>544</v>
      </c>
      <c r="G945" s="101" t="s">
        <v>545</v>
      </c>
    </row>
    <row r="946" spans="1:7" ht="22.5" x14ac:dyDescent="0.2">
      <c r="A946" s="102" t="s">
        <v>1329</v>
      </c>
      <c r="B946" s="114" t="s">
        <v>1330</v>
      </c>
      <c r="C946" s="102" t="s">
        <v>564</v>
      </c>
      <c r="D946" s="102" t="s">
        <v>73</v>
      </c>
      <c r="E946" s="131">
        <v>1</v>
      </c>
      <c r="F946" s="103">
        <v>200</v>
      </c>
      <c r="G946" s="103">
        <v>200</v>
      </c>
    </row>
    <row r="947" spans="1:7" x14ac:dyDescent="0.2">
      <c r="A947" s="96"/>
      <c r="B947" s="115"/>
      <c r="C947" s="95"/>
      <c r="D947" s="95"/>
      <c r="E947" s="132"/>
      <c r="F947" s="110" t="s">
        <v>1801</v>
      </c>
      <c r="G947" s="104">
        <v>200</v>
      </c>
    </row>
    <row r="948" spans="1:7" ht="22.5" x14ac:dyDescent="0.2">
      <c r="A948" s="100" t="s">
        <v>1</v>
      </c>
      <c r="B948" s="113" t="s">
        <v>367</v>
      </c>
      <c r="C948" s="101" t="s">
        <v>3</v>
      </c>
      <c r="D948" s="101" t="s">
        <v>542</v>
      </c>
      <c r="E948" s="130" t="s">
        <v>543</v>
      </c>
      <c r="F948" s="101" t="s">
        <v>544</v>
      </c>
      <c r="G948" s="101" t="s">
        <v>545</v>
      </c>
    </row>
    <row r="949" spans="1:7" ht="33.75" x14ac:dyDescent="0.2">
      <c r="A949" s="102" t="s">
        <v>1331</v>
      </c>
      <c r="B949" s="114" t="s">
        <v>1332</v>
      </c>
      <c r="C949" s="102" t="s">
        <v>13</v>
      </c>
      <c r="D949" s="102" t="s">
        <v>73</v>
      </c>
      <c r="E949" s="131">
        <v>2</v>
      </c>
      <c r="F949" s="103">
        <v>14.39</v>
      </c>
      <c r="G949" s="103">
        <v>28.78</v>
      </c>
    </row>
    <row r="950" spans="1:7" x14ac:dyDescent="0.2">
      <c r="A950" s="102" t="s">
        <v>844</v>
      </c>
      <c r="B950" s="114" t="s">
        <v>845</v>
      </c>
      <c r="C950" s="102" t="s">
        <v>13</v>
      </c>
      <c r="D950" s="102" t="s">
        <v>595</v>
      </c>
      <c r="E950" s="131">
        <v>5.0700000000000002E-2</v>
      </c>
      <c r="F950" s="103">
        <v>110.37</v>
      </c>
      <c r="G950" s="103">
        <v>5.59</v>
      </c>
    </row>
    <row r="951" spans="1:7" ht="18" x14ac:dyDescent="0.2">
      <c r="A951" s="96"/>
      <c r="B951" s="115"/>
      <c r="C951" s="95"/>
      <c r="D951" s="95"/>
      <c r="E951" s="132"/>
      <c r="F951" s="110" t="s">
        <v>1800</v>
      </c>
      <c r="G951" s="104">
        <v>34.369999999999997</v>
      </c>
    </row>
    <row r="952" spans="1:7" ht="22.5" x14ac:dyDescent="0.2">
      <c r="A952" s="100" t="s">
        <v>1</v>
      </c>
      <c r="B952" s="113" t="s">
        <v>366</v>
      </c>
      <c r="C952" s="101" t="s">
        <v>3</v>
      </c>
      <c r="D952" s="101" t="s">
        <v>542</v>
      </c>
      <c r="E952" s="130" t="s">
        <v>543</v>
      </c>
      <c r="F952" s="101" t="s">
        <v>544</v>
      </c>
      <c r="G952" s="101" t="s">
        <v>545</v>
      </c>
    </row>
    <row r="953" spans="1:7" x14ac:dyDescent="0.2">
      <c r="A953" s="102" t="s">
        <v>601</v>
      </c>
      <c r="B953" s="114" t="s">
        <v>602</v>
      </c>
      <c r="C953" s="102" t="s">
        <v>13</v>
      </c>
      <c r="D953" s="102" t="s">
        <v>14</v>
      </c>
      <c r="E953" s="131">
        <v>0.69</v>
      </c>
      <c r="F953" s="103">
        <v>14.77</v>
      </c>
      <c r="G953" s="103">
        <v>10.19</v>
      </c>
    </row>
    <row r="954" spans="1:7" x14ac:dyDescent="0.2">
      <c r="A954" s="102" t="s">
        <v>587</v>
      </c>
      <c r="B954" s="114" t="s">
        <v>588</v>
      </c>
      <c r="C954" s="102" t="s">
        <v>13</v>
      </c>
      <c r="D954" s="102" t="s">
        <v>14</v>
      </c>
      <c r="E954" s="131">
        <v>0.19</v>
      </c>
      <c r="F954" s="103">
        <v>10.9</v>
      </c>
      <c r="G954" s="103">
        <v>2.0699999999999998</v>
      </c>
    </row>
    <row r="955" spans="1:7" ht="18" x14ac:dyDescent="0.2">
      <c r="A955" s="96"/>
      <c r="B955" s="115"/>
      <c r="C955" s="95"/>
      <c r="D955" s="95"/>
      <c r="E955" s="132"/>
      <c r="F955" s="110" t="s">
        <v>1798</v>
      </c>
      <c r="G955" s="104">
        <v>12.26</v>
      </c>
    </row>
    <row r="956" spans="1:7" x14ac:dyDescent="0.2">
      <c r="A956" s="96"/>
      <c r="B956" s="115"/>
      <c r="C956" s="95"/>
      <c r="D956" s="95"/>
      <c r="E956" s="132"/>
      <c r="F956" s="111" t="s">
        <v>546</v>
      </c>
      <c r="G956" s="105">
        <v>246.63</v>
      </c>
    </row>
    <row r="957" spans="1:7" ht="45" x14ac:dyDescent="0.2">
      <c r="A957" s="98" t="s">
        <v>1807</v>
      </c>
      <c r="B957" s="112" t="s">
        <v>1333</v>
      </c>
      <c r="C957" s="99"/>
      <c r="D957" s="99"/>
      <c r="E957" s="129"/>
      <c r="F957" s="99"/>
      <c r="G957" s="99"/>
    </row>
    <row r="958" spans="1:7" ht="22.5" x14ac:dyDescent="0.2">
      <c r="A958" s="100" t="s">
        <v>1</v>
      </c>
      <c r="B958" s="113" t="s">
        <v>367</v>
      </c>
      <c r="C958" s="101" t="s">
        <v>3</v>
      </c>
      <c r="D958" s="101" t="s">
        <v>542</v>
      </c>
      <c r="E958" s="130" t="s">
        <v>543</v>
      </c>
      <c r="F958" s="101" t="s">
        <v>544</v>
      </c>
      <c r="G958" s="101" t="s">
        <v>545</v>
      </c>
    </row>
    <row r="959" spans="1:7" ht="22.5" x14ac:dyDescent="0.2">
      <c r="A959" s="102" t="s">
        <v>1070</v>
      </c>
      <c r="B959" s="114" t="s">
        <v>1071</v>
      </c>
      <c r="C959" s="102" t="s">
        <v>13</v>
      </c>
      <c r="D959" s="102" t="s">
        <v>69</v>
      </c>
      <c r="E959" s="131">
        <v>0.75580000000000003</v>
      </c>
      <c r="F959" s="103">
        <v>59.5</v>
      </c>
      <c r="G959" s="103">
        <v>44.97</v>
      </c>
    </row>
    <row r="960" spans="1:7" x14ac:dyDescent="0.2">
      <c r="A960" s="102" t="s">
        <v>860</v>
      </c>
      <c r="B960" s="114" t="s">
        <v>861</v>
      </c>
      <c r="C960" s="102" t="s">
        <v>13</v>
      </c>
      <c r="D960" s="102" t="s">
        <v>595</v>
      </c>
      <c r="E960" s="131">
        <v>322.97770000000003</v>
      </c>
      <c r="F960" s="103">
        <v>0.85</v>
      </c>
      <c r="G960" s="103">
        <v>274.52999999999997</v>
      </c>
    </row>
    <row r="961" spans="1:7" ht="22.5" x14ac:dyDescent="0.2">
      <c r="A961" s="102" t="s">
        <v>1334</v>
      </c>
      <c r="B961" s="114" t="s">
        <v>1912</v>
      </c>
      <c r="C961" s="102" t="s">
        <v>13</v>
      </c>
      <c r="D961" s="102" t="s">
        <v>69</v>
      </c>
      <c r="E961" s="131">
        <v>0.58720000000000006</v>
      </c>
      <c r="F961" s="103">
        <v>181.78</v>
      </c>
      <c r="G961" s="103">
        <v>106.74</v>
      </c>
    </row>
    <row r="962" spans="1:7" ht="18" x14ac:dyDescent="0.2">
      <c r="A962" s="96"/>
      <c r="B962" s="115"/>
      <c r="C962" s="95"/>
      <c r="D962" s="95"/>
      <c r="E962" s="132"/>
      <c r="F962" s="110" t="s">
        <v>1800</v>
      </c>
      <c r="G962" s="104">
        <v>426.24</v>
      </c>
    </row>
    <row r="963" spans="1:7" ht="22.5" x14ac:dyDescent="0.2">
      <c r="A963" s="100" t="s">
        <v>1</v>
      </c>
      <c r="B963" s="113" t="s">
        <v>366</v>
      </c>
      <c r="C963" s="101" t="s">
        <v>3</v>
      </c>
      <c r="D963" s="101" t="s">
        <v>542</v>
      </c>
      <c r="E963" s="130" t="s">
        <v>543</v>
      </c>
      <c r="F963" s="101" t="s">
        <v>544</v>
      </c>
      <c r="G963" s="101" t="s">
        <v>545</v>
      </c>
    </row>
    <row r="964" spans="1:7" x14ac:dyDescent="0.2">
      <c r="A964" s="102" t="s">
        <v>1074</v>
      </c>
      <c r="B964" s="114" t="s">
        <v>1075</v>
      </c>
      <c r="C964" s="102" t="s">
        <v>13</v>
      </c>
      <c r="D964" s="102" t="s">
        <v>14</v>
      </c>
      <c r="E964" s="131">
        <v>1.6046</v>
      </c>
      <c r="F964" s="103">
        <v>14.77</v>
      </c>
      <c r="G964" s="103">
        <v>23.69</v>
      </c>
    </row>
    <row r="965" spans="1:7" x14ac:dyDescent="0.2">
      <c r="A965" s="102" t="s">
        <v>587</v>
      </c>
      <c r="B965" s="114" t="s">
        <v>588</v>
      </c>
      <c r="C965" s="102" t="s">
        <v>13</v>
      </c>
      <c r="D965" s="102" t="s">
        <v>14</v>
      </c>
      <c r="E965" s="131">
        <v>2.5333000000000001</v>
      </c>
      <c r="F965" s="103">
        <v>10.9</v>
      </c>
      <c r="G965" s="103">
        <v>27.61</v>
      </c>
    </row>
    <row r="966" spans="1:7" ht="18" x14ac:dyDescent="0.2">
      <c r="A966" s="96"/>
      <c r="B966" s="115"/>
      <c r="C966" s="95"/>
      <c r="D966" s="95"/>
      <c r="E966" s="132"/>
      <c r="F966" s="110" t="s">
        <v>1798</v>
      </c>
      <c r="G966" s="104">
        <v>51.3</v>
      </c>
    </row>
    <row r="967" spans="1:7" ht="22.5" x14ac:dyDescent="0.2">
      <c r="A967" s="100" t="s">
        <v>1</v>
      </c>
      <c r="B967" s="113" t="s">
        <v>1681</v>
      </c>
      <c r="C967" s="101" t="s">
        <v>3</v>
      </c>
      <c r="D967" s="101" t="s">
        <v>542</v>
      </c>
      <c r="E967" s="130" t="s">
        <v>543</v>
      </c>
      <c r="F967" s="101" t="s">
        <v>544</v>
      </c>
      <c r="G967" s="101" t="s">
        <v>545</v>
      </c>
    </row>
    <row r="968" spans="1:7" ht="33.75" x14ac:dyDescent="0.2">
      <c r="A968" s="102" t="s">
        <v>1097</v>
      </c>
      <c r="B968" s="114" t="s">
        <v>1098</v>
      </c>
      <c r="C968" s="102" t="s">
        <v>13</v>
      </c>
      <c r="D968" s="102" t="s">
        <v>552</v>
      </c>
      <c r="E968" s="131">
        <v>0.77869999999999995</v>
      </c>
      <c r="F968" s="103">
        <v>0.35</v>
      </c>
      <c r="G968" s="103">
        <v>0.27</v>
      </c>
    </row>
    <row r="969" spans="1:7" ht="33.75" x14ac:dyDescent="0.2">
      <c r="A969" s="102" t="s">
        <v>1099</v>
      </c>
      <c r="B969" s="114" t="s">
        <v>1100</v>
      </c>
      <c r="C969" s="102" t="s">
        <v>13</v>
      </c>
      <c r="D969" s="102" t="s">
        <v>555</v>
      </c>
      <c r="E969" s="131">
        <v>0.82589999999999997</v>
      </c>
      <c r="F969" s="103">
        <v>1.92</v>
      </c>
      <c r="G969" s="103">
        <v>1.58</v>
      </c>
    </row>
    <row r="970" spans="1:7" ht="18" x14ac:dyDescent="0.2">
      <c r="A970" s="96"/>
      <c r="B970" s="115"/>
      <c r="C970" s="95"/>
      <c r="D970" s="95"/>
      <c r="E970" s="132"/>
      <c r="F970" s="110" t="s">
        <v>1799</v>
      </c>
      <c r="G970" s="104">
        <v>1.85</v>
      </c>
    </row>
    <row r="971" spans="1:7" x14ac:dyDescent="0.2">
      <c r="A971" s="96"/>
      <c r="B971" s="115"/>
      <c r="C971" s="95"/>
      <c r="D971" s="95"/>
      <c r="E971" s="132"/>
      <c r="F971" s="111" t="s">
        <v>546</v>
      </c>
      <c r="G971" s="105">
        <v>479.39</v>
      </c>
    </row>
    <row r="972" spans="1:7" ht="33.75" x14ac:dyDescent="0.2">
      <c r="A972" s="98" t="s">
        <v>1807</v>
      </c>
      <c r="B972" s="112" t="s">
        <v>1335</v>
      </c>
      <c r="C972" s="99"/>
      <c r="D972" s="99"/>
      <c r="E972" s="129"/>
      <c r="F972" s="99"/>
      <c r="G972" s="99"/>
    </row>
    <row r="973" spans="1:7" ht="22.5" x14ac:dyDescent="0.2">
      <c r="A973" s="100" t="s">
        <v>1</v>
      </c>
      <c r="B973" s="113" t="s">
        <v>367</v>
      </c>
      <c r="C973" s="101" t="s">
        <v>3</v>
      </c>
      <c r="D973" s="101" t="s">
        <v>542</v>
      </c>
      <c r="E973" s="130" t="s">
        <v>543</v>
      </c>
      <c r="F973" s="101" t="s">
        <v>544</v>
      </c>
      <c r="G973" s="101" t="s">
        <v>545</v>
      </c>
    </row>
    <row r="974" spans="1:7" ht="22.5" x14ac:dyDescent="0.2">
      <c r="A974" s="102" t="s">
        <v>1277</v>
      </c>
      <c r="B974" s="114" t="s">
        <v>1278</v>
      </c>
      <c r="C974" s="102" t="s">
        <v>13</v>
      </c>
      <c r="D974" s="102" t="s">
        <v>73</v>
      </c>
      <c r="E974" s="131">
        <v>1</v>
      </c>
      <c r="F974" s="103">
        <v>2.5</v>
      </c>
      <c r="G974" s="103">
        <v>2.5</v>
      </c>
    </row>
    <row r="975" spans="1:7" ht="18" x14ac:dyDescent="0.2">
      <c r="A975" s="96"/>
      <c r="B975" s="115"/>
      <c r="C975" s="95"/>
      <c r="D975" s="95"/>
      <c r="E975" s="132"/>
      <c r="F975" s="110" t="s">
        <v>1800</v>
      </c>
      <c r="G975" s="104">
        <v>2.5</v>
      </c>
    </row>
    <row r="976" spans="1:7" ht="22.5" x14ac:dyDescent="0.2">
      <c r="A976" s="100" t="s">
        <v>1</v>
      </c>
      <c r="B976" s="113" t="s">
        <v>366</v>
      </c>
      <c r="C976" s="101" t="s">
        <v>3</v>
      </c>
      <c r="D976" s="101" t="s">
        <v>542</v>
      </c>
      <c r="E976" s="130" t="s">
        <v>543</v>
      </c>
      <c r="F976" s="101" t="s">
        <v>544</v>
      </c>
      <c r="G976" s="101" t="s">
        <v>545</v>
      </c>
    </row>
    <row r="977" spans="1:7" x14ac:dyDescent="0.2">
      <c r="A977" s="102" t="s">
        <v>614</v>
      </c>
      <c r="B977" s="114" t="s">
        <v>615</v>
      </c>
      <c r="C977" s="102" t="s">
        <v>13</v>
      </c>
      <c r="D977" s="102" t="s">
        <v>14</v>
      </c>
      <c r="E977" s="131">
        <v>0.14499999999999999</v>
      </c>
      <c r="F977" s="103">
        <v>18</v>
      </c>
      <c r="G977" s="103">
        <v>2.61</v>
      </c>
    </row>
    <row r="978" spans="1:7" x14ac:dyDescent="0.2">
      <c r="A978" s="102" t="s">
        <v>587</v>
      </c>
      <c r="B978" s="114" t="s">
        <v>588</v>
      </c>
      <c r="C978" s="102" t="s">
        <v>13</v>
      </c>
      <c r="D978" s="102" t="s">
        <v>14</v>
      </c>
      <c r="E978" s="131">
        <v>0.14499999999999999</v>
      </c>
      <c r="F978" s="103">
        <v>10.9</v>
      </c>
      <c r="G978" s="103">
        <v>1.58</v>
      </c>
    </row>
    <row r="979" spans="1:7" ht="18" x14ac:dyDescent="0.2">
      <c r="A979" s="96"/>
      <c r="B979" s="115"/>
      <c r="C979" s="95"/>
      <c r="D979" s="95"/>
      <c r="E979" s="132"/>
      <c r="F979" s="110" t="s">
        <v>1798</v>
      </c>
      <c r="G979" s="104">
        <v>4.1900000000000004</v>
      </c>
    </row>
    <row r="980" spans="1:7" ht="22.5" x14ac:dyDescent="0.2">
      <c r="A980" s="100" t="s">
        <v>1</v>
      </c>
      <c r="B980" s="113" t="s">
        <v>1681</v>
      </c>
      <c r="C980" s="101" t="s">
        <v>3</v>
      </c>
      <c r="D980" s="101" t="s">
        <v>542</v>
      </c>
      <c r="E980" s="130" t="s">
        <v>543</v>
      </c>
      <c r="F980" s="101" t="s">
        <v>544</v>
      </c>
      <c r="G980" s="101" t="s">
        <v>545</v>
      </c>
    </row>
    <row r="981" spans="1:7" ht="22.5" x14ac:dyDescent="0.2">
      <c r="A981" s="102" t="s">
        <v>764</v>
      </c>
      <c r="B981" s="114" t="s">
        <v>765</v>
      </c>
      <c r="C981" s="102" t="s">
        <v>13</v>
      </c>
      <c r="D981" s="102" t="s">
        <v>69</v>
      </c>
      <c r="E981" s="131">
        <v>8.9999999999999998E-4</v>
      </c>
      <c r="F981" s="103">
        <v>567.58000000000004</v>
      </c>
      <c r="G981" s="103">
        <v>0.51</v>
      </c>
    </row>
    <row r="982" spans="1:7" ht="18" x14ac:dyDescent="0.2">
      <c r="A982" s="96"/>
      <c r="B982" s="115"/>
      <c r="C982" s="95"/>
      <c r="D982" s="95"/>
      <c r="E982" s="132"/>
      <c r="F982" s="110" t="s">
        <v>1799</v>
      </c>
      <c r="G982" s="104">
        <v>0.51</v>
      </c>
    </row>
    <row r="983" spans="1:7" x14ac:dyDescent="0.2">
      <c r="A983" s="96"/>
      <c r="B983" s="115"/>
      <c r="C983" s="95"/>
      <c r="D983" s="95"/>
      <c r="E983" s="132"/>
      <c r="F983" s="111" t="s">
        <v>546</v>
      </c>
      <c r="G983" s="105">
        <v>7.2</v>
      </c>
    </row>
    <row r="984" spans="1:7" ht="45" x14ac:dyDescent="0.2">
      <c r="A984" s="98" t="s">
        <v>1807</v>
      </c>
      <c r="B984" s="112" t="s">
        <v>1336</v>
      </c>
      <c r="C984" s="99"/>
      <c r="D984" s="99"/>
      <c r="E984" s="129"/>
      <c r="F984" s="99"/>
      <c r="G984" s="99"/>
    </row>
    <row r="985" spans="1:7" ht="22.5" x14ac:dyDescent="0.2">
      <c r="A985" s="100" t="s">
        <v>1</v>
      </c>
      <c r="B985" s="113" t="s">
        <v>367</v>
      </c>
      <c r="C985" s="101" t="s">
        <v>3</v>
      </c>
      <c r="D985" s="101" t="s">
        <v>542</v>
      </c>
      <c r="E985" s="130" t="s">
        <v>543</v>
      </c>
      <c r="F985" s="101" t="s">
        <v>544</v>
      </c>
      <c r="G985" s="101" t="s">
        <v>545</v>
      </c>
    </row>
    <row r="986" spans="1:7" ht="22.5" x14ac:dyDescent="0.2">
      <c r="A986" s="102" t="s">
        <v>1070</v>
      </c>
      <c r="B986" s="114" t="s">
        <v>1071</v>
      </c>
      <c r="C986" s="102" t="s">
        <v>13</v>
      </c>
      <c r="D986" s="102" t="s">
        <v>69</v>
      </c>
      <c r="E986" s="131">
        <v>1.1299999999999999</v>
      </c>
      <c r="F986" s="103">
        <v>59.5</v>
      </c>
      <c r="G986" s="103">
        <v>67.23</v>
      </c>
    </row>
    <row r="987" spans="1:7" x14ac:dyDescent="0.2">
      <c r="A987" s="102" t="s">
        <v>1072</v>
      </c>
      <c r="B987" s="114" t="s">
        <v>1073</v>
      </c>
      <c r="C987" s="102" t="s">
        <v>13</v>
      </c>
      <c r="D987" s="102" t="s">
        <v>595</v>
      </c>
      <c r="E987" s="131">
        <v>75.47</v>
      </c>
      <c r="F987" s="103">
        <v>1.54</v>
      </c>
      <c r="G987" s="103">
        <v>116.22</v>
      </c>
    </row>
    <row r="988" spans="1:7" x14ac:dyDescent="0.2">
      <c r="A988" s="102" t="s">
        <v>860</v>
      </c>
      <c r="B988" s="114" t="s">
        <v>861</v>
      </c>
      <c r="C988" s="102" t="s">
        <v>13</v>
      </c>
      <c r="D988" s="102" t="s">
        <v>595</v>
      </c>
      <c r="E988" s="131">
        <v>339.62</v>
      </c>
      <c r="F988" s="103">
        <v>0.85</v>
      </c>
      <c r="G988" s="103">
        <v>288.67</v>
      </c>
    </row>
    <row r="989" spans="1:7" ht="18" x14ac:dyDescent="0.2">
      <c r="A989" s="96"/>
      <c r="B989" s="115"/>
      <c r="C989" s="95"/>
      <c r="D989" s="95"/>
      <c r="E989" s="132"/>
      <c r="F989" s="110" t="s">
        <v>1800</v>
      </c>
      <c r="G989" s="104">
        <v>472.12</v>
      </c>
    </row>
    <row r="990" spans="1:7" ht="22.5" x14ac:dyDescent="0.2">
      <c r="A990" s="100" t="s">
        <v>1</v>
      </c>
      <c r="B990" s="113" t="s">
        <v>366</v>
      </c>
      <c r="C990" s="101" t="s">
        <v>3</v>
      </c>
      <c r="D990" s="101" t="s">
        <v>542</v>
      </c>
      <c r="E990" s="130" t="s">
        <v>543</v>
      </c>
      <c r="F990" s="101" t="s">
        <v>544</v>
      </c>
      <c r="G990" s="101" t="s">
        <v>545</v>
      </c>
    </row>
    <row r="991" spans="1:7" x14ac:dyDescent="0.2">
      <c r="A991" s="102" t="s">
        <v>587</v>
      </c>
      <c r="B991" s="114" t="s">
        <v>588</v>
      </c>
      <c r="C991" s="102" t="s">
        <v>13</v>
      </c>
      <c r="D991" s="102" t="s">
        <v>14</v>
      </c>
      <c r="E991" s="131" t="s">
        <v>1932</v>
      </c>
      <c r="F991" s="103">
        <v>10.9</v>
      </c>
      <c r="G991" s="103">
        <v>95.7</v>
      </c>
    </row>
    <row r="992" spans="1:7" ht="18" x14ac:dyDescent="0.2">
      <c r="A992" s="96"/>
      <c r="B992" s="115"/>
      <c r="C992" s="95"/>
      <c r="D992" s="95"/>
      <c r="E992" s="132"/>
      <c r="F992" s="110" t="s">
        <v>1798</v>
      </c>
      <c r="G992" s="104">
        <v>95.7</v>
      </c>
    </row>
    <row r="993" spans="1:7" x14ac:dyDescent="0.2">
      <c r="A993" s="96"/>
      <c r="B993" s="115"/>
      <c r="C993" s="95"/>
      <c r="D993" s="95"/>
      <c r="E993" s="132"/>
      <c r="F993" s="111" t="s">
        <v>546</v>
      </c>
      <c r="G993" s="105">
        <v>567.82000000000005</v>
      </c>
    </row>
    <row r="994" spans="1:7" ht="22.5" x14ac:dyDescent="0.2">
      <c r="A994" s="98" t="s">
        <v>1807</v>
      </c>
      <c r="B994" s="112" t="s">
        <v>1337</v>
      </c>
      <c r="C994" s="99"/>
      <c r="D994" s="99"/>
      <c r="E994" s="129"/>
      <c r="F994" s="99"/>
      <c r="G994" s="99"/>
    </row>
    <row r="995" spans="1:7" ht="22.5" x14ac:dyDescent="0.2">
      <c r="A995" s="100" t="s">
        <v>1</v>
      </c>
      <c r="B995" s="113" t="s">
        <v>367</v>
      </c>
      <c r="C995" s="101" t="s">
        <v>3</v>
      </c>
      <c r="D995" s="101" t="s">
        <v>542</v>
      </c>
      <c r="E995" s="130" t="s">
        <v>543</v>
      </c>
      <c r="F995" s="101" t="s">
        <v>544</v>
      </c>
      <c r="G995" s="101" t="s">
        <v>545</v>
      </c>
    </row>
    <row r="996" spans="1:7" x14ac:dyDescent="0.2">
      <c r="A996" s="102" t="s">
        <v>592</v>
      </c>
      <c r="B996" s="114" t="s">
        <v>593</v>
      </c>
      <c r="C996" s="102" t="s">
        <v>22</v>
      </c>
      <c r="D996" s="102" t="s">
        <v>69</v>
      </c>
      <c r="E996" s="131">
        <v>2E-3</v>
      </c>
      <c r="F996" s="103">
        <v>60.27</v>
      </c>
      <c r="G996" s="103">
        <v>0.12</v>
      </c>
    </row>
    <row r="997" spans="1:7" x14ac:dyDescent="0.2">
      <c r="A997" s="102" t="s">
        <v>596</v>
      </c>
      <c r="B997" s="114" t="s">
        <v>1736</v>
      </c>
      <c r="C997" s="102" t="s">
        <v>22</v>
      </c>
      <c r="D997" s="102" t="s">
        <v>595</v>
      </c>
      <c r="E997" s="131">
        <v>1.85</v>
      </c>
      <c r="F997" s="103">
        <v>0.56000000000000005</v>
      </c>
      <c r="G997" s="103">
        <v>1.03</v>
      </c>
    </row>
    <row r="998" spans="1:7" ht="18" x14ac:dyDescent="0.2">
      <c r="A998" s="96"/>
      <c r="B998" s="115"/>
      <c r="C998" s="95"/>
      <c r="D998" s="95"/>
      <c r="E998" s="132"/>
      <c r="F998" s="110" t="s">
        <v>1800</v>
      </c>
      <c r="G998" s="104">
        <v>1.1499999999999999</v>
      </c>
    </row>
    <row r="999" spans="1:7" ht="22.5" x14ac:dyDescent="0.2">
      <c r="A999" s="100" t="s">
        <v>1</v>
      </c>
      <c r="B999" s="113" t="s">
        <v>366</v>
      </c>
      <c r="C999" s="101" t="s">
        <v>3</v>
      </c>
      <c r="D999" s="101" t="s">
        <v>542</v>
      </c>
      <c r="E999" s="130" t="s">
        <v>543</v>
      </c>
      <c r="F999" s="101" t="s">
        <v>544</v>
      </c>
      <c r="G999" s="101" t="s">
        <v>545</v>
      </c>
    </row>
    <row r="1000" spans="1:7" x14ac:dyDescent="0.2">
      <c r="A1000" s="102" t="s">
        <v>599</v>
      </c>
      <c r="B1000" s="114" t="s">
        <v>600</v>
      </c>
      <c r="C1000" s="102" t="s">
        <v>13</v>
      </c>
      <c r="D1000" s="102" t="s">
        <v>14</v>
      </c>
      <c r="E1000" s="131">
        <v>0.20599999999999999</v>
      </c>
      <c r="F1000" s="103">
        <v>14.77</v>
      </c>
      <c r="G1000" s="103">
        <v>3.04</v>
      </c>
    </row>
    <row r="1001" spans="1:7" x14ac:dyDescent="0.2">
      <c r="A1001" s="102" t="s">
        <v>587</v>
      </c>
      <c r="B1001" s="114" t="s">
        <v>588</v>
      </c>
      <c r="C1001" s="102" t="s">
        <v>13</v>
      </c>
      <c r="D1001" s="102" t="s">
        <v>14</v>
      </c>
      <c r="E1001" s="131">
        <v>0.82499999999999996</v>
      </c>
      <c r="F1001" s="103">
        <v>10.9</v>
      </c>
      <c r="G1001" s="103">
        <v>8.99</v>
      </c>
    </row>
    <row r="1002" spans="1:7" ht="18" x14ac:dyDescent="0.2">
      <c r="A1002" s="96"/>
      <c r="B1002" s="115"/>
      <c r="C1002" s="95"/>
      <c r="D1002" s="95"/>
      <c r="E1002" s="132"/>
      <c r="F1002" s="110" t="s">
        <v>1798</v>
      </c>
      <c r="G1002" s="104">
        <v>12.03</v>
      </c>
    </row>
    <row r="1003" spans="1:7" x14ac:dyDescent="0.2">
      <c r="A1003" s="96"/>
      <c r="B1003" s="115"/>
      <c r="C1003" s="95"/>
      <c r="D1003" s="95"/>
      <c r="E1003" s="132"/>
      <c r="F1003" s="111" t="s">
        <v>546</v>
      </c>
      <c r="G1003" s="105">
        <v>11.8</v>
      </c>
    </row>
    <row r="1004" spans="1:7" ht="22.5" x14ac:dyDescent="0.2">
      <c r="A1004" s="98" t="s">
        <v>1807</v>
      </c>
      <c r="B1004" s="112" t="s">
        <v>1338</v>
      </c>
      <c r="C1004" s="99"/>
      <c r="D1004" s="99"/>
      <c r="E1004" s="129"/>
      <c r="F1004" s="99"/>
      <c r="G1004" s="99"/>
    </row>
    <row r="1005" spans="1:7" ht="22.5" x14ac:dyDescent="0.2">
      <c r="A1005" s="100" t="s">
        <v>1</v>
      </c>
      <c r="B1005" s="113" t="s">
        <v>367</v>
      </c>
      <c r="C1005" s="101" t="s">
        <v>3</v>
      </c>
      <c r="D1005" s="101" t="s">
        <v>542</v>
      </c>
      <c r="E1005" s="130" t="s">
        <v>543</v>
      </c>
      <c r="F1005" s="101" t="s">
        <v>544</v>
      </c>
      <c r="G1005" s="101" t="s">
        <v>545</v>
      </c>
    </row>
    <row r="1006" spans="1:7" x14ac:dyDescent="0.2">
      <c r="A1006" s="102" t="s">
        <v>1339</v>
      </c>
      <c r="B1006" s="114" t="s">
        <v>1340</v>
      </c>
      <c r="C1006" s="102" t="s">
        <v>22</v>
      </c>
      <c r="D1006" s="102" t="s">
        <v>65</v>
      </c>
      <c r="E1006" s="131">
        <v>1</v>
      </c>
      <c r="F1006" s="103">
        <v>3.77</v>
      </c>
      <c r="G1006" s="103">
        <v>3.77</v>
      </c>
    </row>
    <row r="1007" spans="1:7" ht="18" x14ac:dyDescent="0.2">
      <c r="A1007" s="96"/>
      <c r="B1007" s="115"/>
      <c r="C1007" s="95"/>
      <c r="D1007" s="95"/>
      <c r="E1007" s="132"/>
      <c r="F1007" s="110" t="s">
        <v>1800</v>
      </c>
      <c r="G1007" s="104">
        <v>3.77</v>
      </c>
    </row>
    <row r="1008" spans="1:7" ht="22.5" x14ac:dyDescent="0.2">
      <c r="A1008" s="100" t="s">
        <v>1</v>
      </c>
      <c r="B1008" s="113" t="s">
        <v>366</v>
      </c>
      <c r="C1008" s="101" t="s">
        <v>3</v>
      </c>
      <c r="D1008" s="101" t="s">
        <v>542</v>
      </c>
      <c r="E1008" s="130" t="s">
        <v>543</v>
      </c>
      <c r="F1008" s="101" t="s">
        <v>544</v>
      </c>
      <c r="G1008" s="101" t="s">
        <v>545</v>
      </c>
    </row>
    <row r="1009" spans="1:7" x14ac:dyDescent="0.2">
      <c r="A1009" s="102" t="s">
        <v>614</v>
      </c>
      <c r="B1009" s="114" t="s">
        <v>615</v>
      </c>
      <c r="C1009" s="102" t="s">
        <v>13</v>
      </c>
      <c r="D1009" s="102" t="s">
        <v>14</v>
      </c>
      <c r="E1009" s="131">
        <v>0.03</v>
      </c>
      <c r="F1009" s="103">
        <v>18</v>
      </c>
      <c r="G1009" s="103">
        <v>0.54</v>
      </c>
    </row>
    <row r="1010" spans="1:7" x14ac:dyDescent="0.2">
      <c r="A1010" s="102" t="s">
        <v>587</v>
      </c>
      <c r="B1010" s="114" t="s">
        <v>588</v>
      </c>
      <c r="C1010" s="102" t="s">
        <v>13</v>
      </c>
      <c r="D1010" s="102" t="s">
        <v>14</v>
      </c>
      <c r="E1010" s="131">
        <v>0.03</v>
      </c>
      <c r="F1010" s="103">
        <v>10.9</v>
      </c>
      <c r="G1010" s="103">
        <v>0.32</v>
      </c>
    </row>
    <row r="1011" spans="1:7" ht="18" x14ac:dyDescent="0.2">
      <c r="A1011" s="96"/>
      <c r="B1011" s="115"/>
      <c r="C1011" s="95"/>
      <c r="D1011" s="95"/>
      <c r="E1011" s="132"/>
      <c r="F1011" s="110" t="s">
        <v>1798</v>
      </c>
      <c r="G1011" s="104">
        <v>0.86</v>
      </c>
    </row>
    <row r="1012" spans="1:7" x14ac:dyDescent="0.2">
      <c r="A1012" s="96"/>
      <c r="B1012" s="115"/>
      <c r="C1012" s="95"/>
      <c r="D1012" s="95"/>
      <c r="E1012" s="132"/>
      <c r="F1012" s="111" t="s">
        <v>546</v>
      </c>
      <c r="G1012" s="105">
        <v>4.4400000000000004</v>
      </c>
    </row>
    <row r="1013" spans="1:7" ht="22.5" x14ac:dyDescent="0.2">
      <c r="A1013" s="98" t="s">
        <v>1807</v>
      </c>
      <c r="B1013" s="112" t="s">
        <v>1341</v>
      </c>
      <c r="C1013" s="99"/>
      <c r="D1013" s="99"/>
      <c r="E1013" s="129"/>
      <c r="F1013" s="99"/>
      <c r="G1013" s="99"/>
    </row>
    <row r="1014" spans="1:7" ht="22.5" x14ac:dyDescent="0.2">
      <c r="A1014" s="100" t="s">
        <v>1</v>
      </c>
      <c r="B1014" s="113" t="s">
        <v>367</v>
      </c>
      <c r="C1014" s="101" t="s">
        <v>3</v>
      </c>
      <c r="D1014" s="101" t="s">
        <v>542</v>
      </c>
      <c r="E1014" s="130" t="s">
        <v>543</v>
      </c>
      <c r="F1014" s="101" t="s">
        <v>544</v>
      </c>
      <c r="G1014" s="101" t="s">
        <v>545</v>
      </c>
    </row>
    <row r="1015" spans="1:7" ht="22.5" x14ac:dyDescent="0.2">
      <c r="A1015" s="102" t="s">
        <v>1342</v>
      </c>
      <c r="B1015" s="114" t="s">
        <v>1343</v>
      </c>
      <c r="C1015" s="102" t="s">
        <v>22</v>
      </c>
      <c r="D1015" s="102" t="s">
        <v>73</v>
      </c>
      <c r="E1015" s="131">
        <v>1</v>
      </c>
      <c r="F1015" s="103">
        <v>30.6</v>
      </c>
      <c r="G1015" s="103">
        <v>30.6</v>
      </c>
    </row>
    <row r="1016" spans="1:7" ht="18" x14ac:dyDescent="0.2">
      <c r="A1016" s="96"/>
      <c r="B1016" s="115"/>
      <c r="C1016" s="95"/>
      <c r="D1016" s="95"/>
      <c r="E1016" s="132"/>
      <c r="F1016" s="110" t="s">
        <v>1800</v>
      </c>
      <c r="G1016" s="104">
        <v>30.6</v>
      </c>
    </row>
    <row r="1017" spans="1:7" x14ac:dyDescent="0.2">
      <c r="A1017" s="96"/>
      <c r="B1017" s="115"/>
      <c r="C1017" s="95"/>
      <c r="D1017" s="95"/>
      <c r="E1017" s="132"/>
      <c r="F1017" s="111" t="s">
        <v>546</v>
      </c>
      <c r="G1017" s="105">
        <v>30.6</v>
      </c>
    </row>
    <row r="1018" spans="1:7" ht="22.5" x14ac:dyDescent="0.2">
      <c r="A1018" s="98" t="s">
        <v>1807</v>
      </c>
      <c r="B1018" s="112" t="s">
        <v>1344</v>
      </c>
      <c r="C1018" s="99"/>
      <c r="D1018" s="99"/>
      <c r="E1018" s="129"/>
      <c r="F1018" s="99"/>
      <c r="G1018" s="99"/>
    </row>
    <row r="1019" spans="1:7" ht="22.5" x14ac:dyDescent="0.2">
      <c r="A1019" s="100" t="s">
        <v>1</v>
      </c>
      <c r="B1019" s="113" t="s">
        <v>367</v>
      </c>
      <c r="C1019" s="101" t="s">
        <v>3</v>
      </c>
      <c r="D1019" s="101" t="s">
        <v>542</v>
      </c>
      <c r="E1019" s="130" t="s">
        <v>543</v>
      </c>
      <c r="F1019" s="101" t="s">
        <v>544</v>
      </c>
      <c r="G1019" s="101" t="s">
        <v>545</v>
      </c>
    </row>
    <row r="1020" spans="1:7" x14ac:dyDescent="0.2">
      <c r="A1020" s="102" t="s">
        <v>1345</v>
      </c>
      <c r="B1020" s="114" t="s">
        <v>961</v>
      </c>
      <c r="C1020" s="102" t="s">
        <v>22</v>
      </c>
      <c r="D1020" s="102" t="s">
        <v>65</v>
      </c>
      <c r="E1020" s="131">
        <v>1.05</v>
      </c>
      <c r="F1020" s="103">
        <v>8.1999999999999993</v>
      </c>
      <c r="G1020" s="103">
        <v>8.61</v>
      </c>
    </row>
    <row r="1021" spans="1:7" ht="18" x14ac:dyDescent="0.2">
      <c r="A1021" s="96"/>
      <c r="B1021" s="115"/>
      <c r="C1021" s="95"/>
      <c r="D1021" s="95"/>
      <c r="E1021" s="132"/>
      <c r="F1021" s="110" t="s">
        <v>1800</v>
      </c>
      <c r="G1021" s="104">
        <v>8.61</v>
      </c>
    </row>
    <row r="1022" spans="1:7" ht="22.5" x14ac:dyDescent="0.2">
      <c r="A1022" s="100" t="s">
        <v>1</v>
      </c>
      <c r="B1022" s="113" t="s">
        <v>366</v>
      </c>
      <c r="C1022" s="101" t="s">
        <v>3</v>
      </c>
      <c r="D1022" s="101" t="s">
        <v>542</v>
      </c>
      <c r="E1022" s="130" t="s">
        <v>543</v>
      </c>
      <c r="F1022" s="101" t="s">
        <v>544</v>
      </c>
      <c r="G1022" s="101" t="s">
        <v>545</v>
      </c>
    </row>
    <row r="1023" spans="1:7" x14ac:dyDescent="0.2">
      <c r="A1023" s="102" t="s">
        <v>614</v>
      </c>
      <c r="B1023" s="114" t="s">
        <v>615</v>
      </c>
      <c r="C1023" s="102" t="s">
        <v>13</v>
      </c>
      <c r="D1023" s="102" t="s">
        <v>14</v>
      </c>
      <c r="E1023" s="131">
        <v>0.33</v>
      </c>
      <c r="F1023" s="103">
        <v>18</v>
      </c>
      <c r="G1023" s="103">
        <v>5.94</v>
      </c>
    </row>
    <row r="1024" spans="1:7" x14ac:dyDescent="0.2">
      <c r="A1024" s="102" t="s">
        <v>587</v>
      </c>
      <c r="B1024" s="114" t="s">
        <v>588</v>
      </c>
      <c r="C1024" s="102" t="s">
        <v>13</v>
      </c>
      <c r="D1024" s="102" t="s">
        <v>14</v>
      </c>
      <c r="E1024" s="131">
        <v>0.33</v>
      </c>
      <c r="F1024" s="103">
        <v>10.9</v>
      </c>
      <c r="G1024" s="103">
        <v>3.59</v>
      </c>
    </row>
    <row r="1025" spans="1:7" ht="18" x14ac:dyDescent="0.2">
      <c r="A1025" s="96"/>
      <c r="B1025" s="115"/>
      <c r="C1025" s="95"/>
      <c r="D1025" s="95"/>
      <c r="E1025" s="132"/>
      <c r="F1025" s="110" t="s">
        <v>1798</v>
      </c>
      <c r="G1025" s="104">
        <v>9.5299999999999994</v>
      </c>
    </row>
    <row r="1026" spans="1:7" x14ac:dyDescent="0.2">
      <c r="A1026" s="96"/>
      <c r="B1026" s="115"/>
      <c r="C1026" s="95"/>
      <c r="D1026" s="95"/>
      <c r="E1026" s="132"/>
      <c r="F1026" s="111" t="s">
        <v>546</v>
      </c>
      <c r="G1026" s="105">
        <v>16.079999999999998</v>
      </c>
    </row>
    <row r="1027" spans="1:7" ht="22.5" x14ac:dyDescent="0.2">
      <c r="A1027" s="98" t="s">
        <v>1807</v>
      </c>
      <c r="B1027" s="112" t="s">
        <v>1346</v>
      </c>
      <c r="C1027" s="99"/>
      <c r="D1027" s="99"/>
      <c r="E1027" s="129"/>
      <c r="F1027" s="99"/>
      <c r="G1027" s="99"/>
    </row>
    <row r="1028" spans="1:7" ht="22.5" x14ac:dyDescent="0.2">
      <c r="A1028" s="100" t="s">
        <v>1</v>
      </c>
      <c r="B1028" s="113" t="s">
        <v>367</v>
      </c>
      <c r="C1028" s="101" t="s">
        <v>3</v>
      </c>
      <c r="D1028" s="101" t="s">
        <v>542</v>
      </c>
      <c r="E1028" s="130" t="s">
        <v>543</v>
      </c>
      <c r="F1028" s="101" t="s">
        <v>544</v>
      </c>
      <c r="G1028" s="101" t="s">
        <v>545</v>
      </c>
    </row>
    <row r="1029" spans="1:7" x14ac:dyDescent="0.2">
      <c r="A1029" s="102" t="s">
        <v>1347</v>
      </c>
      <c r="B1029" s="114" t="s">
        <v>1348</v>
      </c>
      <c r="C1029" s="102" t="s">
        <v>22</v>
      </c>
      <c r="D1029" s="102" t="s">
        <v>73</v>
      </c>
      <c r="E1029" s="131">
        <v>2</v>
      </c>
      <c r="F1029" s="103">
        <v>0.14000000000000001</v>
      </c>
      <c r="G1029" s="103">
        <v>0.28000000000000003</v>
      </c>
    </row>
    <row r="1030" spans="1:7" ht="22.5" x14ac:dyDescent="0.2">
      <c r="A1030" s="102" t="s">
        <v>1349</v>
      </c>
      <c r="B1030" s="114" t="s">
        <v>1913</v>
      </c>
      <c r="C1030" s="102" t="s">
        <v>22</v>
      </c>
      <c r="D1030" s="102" t="s">
        <v>65</v>
      </c>
      <c r="E1030" s="131">
        <v>1.2</v>
      </c>
      <c r="F1030" s="103">
        <v>0.85</v>
      </c>
      <c r="G1030" s="103">
        <v>1.02</v>
      </c>
    </row>
    <row r="1031" spans="1:7" x14ac:dyDescent="0.2">
      <c r="A1031" s="102" t="s">
        <v>1350</v>
      </c>
      <c r="B1031" s="114" t="s">
        <v>1914</v>
      </c>
      <c r="C1031" s="102" t="s">
        <v>22</v>
      </c>
      <c r="D1031" s="102" t="s">
        <v>65</v>
      </c>
      <c r="E1031" s="131">
        <v>1.1000000000000001</v>
      </c>
      <c r="F1031" s="103">
        <v>16.05</v>
      </c>
      <c r="G1031" s="103">
        <v>17.649999999999999</v>
      </c>
    </row>
    <row r="1032" spans="1:7" ht="18" x14ac:dyDescent="0.2">
      <c r="A1032" s="96"/>
      <c r="B1032" s="115"/>
      <c r="C1032" s="95"/>
      <c r="D1032" s="95"/>
      <c r="E1032" s="132"/>
      <c r="F1032" s="110" t="s">
        <v>1800</v>
      </c>
      <c r="G1032" s="104">
        <v>18.95</v>
      </c>
    </row>
    <row r="1033" spans="1:7" ht="22.5" x14ac:dyDescent="0.2">
      <c r="A1033" s="100" t="s">
        <v>1</v>
      </c>
      <c r="B1033" s="113" t="s">
        <v>366</v>
      </c>
      <c r="C1033" s="101" t="s">
        <v>3</v>
      </c>
      <c r="D1033" s="101" t="s">
        <v>542</v>
      </c>
      <c r="E1033" s="130" t="s">
        <v>543</v>
      </c>
      <c r="F1033" s="101" t="s">
        <v>544</v>
      </c>
      <c r="G1033" s="101" t="s">
        <v>545</v>
      </c>
    </row>
    <row r="1034" spans="1:7" x14ac:dyDescent="0.2">
      <c r="A1034" s="102" t="s">
        <v>614</v>
      </c>
      <c r="B1034" s="114" t="s">
        <v>615</v>
      </c>
      <c r="C1034" s="102" t="s">
        <v>13</v>
      </c>
      <c r="D1034" s="102" t="s">
        <v>14</v>
      </c>
      <c r="E1034" s="131">
        <v>0.61899999999999999</v>
      </c>
      <c r="F1034" s="103">
        <v>18</v>
      </c>
      <c r="G1034" s="103">
        <v>11.14</v>
      </c>
    </row>
    <row r="1035" spans="1:7" x14ac:dyDescent="0.2">
      <c r="A1035" s="102" t="s">
        <v>587</v>
      </c>
      <c r="B1035" s="114" t="s">
        <v>588</v>
      </c>
      <c r="C1035" s="102" t="s">
        <v>13</v>
      </c>
      <c r="D1035" s="102" t="s">
        <v>14</v>
      </c>
      <c r="E1035" s="131">
        <v>0.61899999999999999</v>
      </c>
      <c r="F1035" s="103">
        <v>10.9</v>
      </c>
      <c r="G1035" s="103">
        <v>6.74</v>
      </c>
    </row>
    <row r="1036" spans="1:7" ht="18" x14ac:dyDescent="0.2">
      <c r="A1036" s="96"/>
      <c r="B1036" s="115"/>
      <c r="C1036" s="95"/>
      <c r="D1036" s="95"/>
      <c r="E1036" s="132"/>
      <c r="F1036" s="110" t="s">
        <v>1798</v>
      </c>
      <c r="G1036" s="104">
        <v>17.88</v>
      </c>
    </row>
    <row r="1037" spans="1:7" x14ac:dyDescent="0.2">
      <c r="A1037" s="96"/>
      <c r="B1037" s="115"/>
      <c r="C1037" s="95"/>
      <c r="D1037" s="95"/>
      <c r="E1037" s="132"/>
      <c r="F1037" s="111" t="s">
        <v>546</v>
      </c>
      <c r="G1037" s="105">
        <v>32.96</v>
      </c>
    </row>
    <row r="1038" spans="1:7" ht="22.5" x14ac:dyDescent="0.2">
      <c r="A1038" s="98" t="s">
        <v>1807</v>
      </c>
      <c r="B1038" s="112" t="s">
        <v>1833</v>
      </c>
      <c r="C1038" s="99"/>
      <c r="D1038" s="99"/>
      <c r="E1038" s="129"/>
      <c r="F1038" s="99"/>
      <c r="G1038" s="99"/>
    </row>
    <row r="1039" spans="1:7" ht="22.5" x14ac:dyDescent="0.2">
      <c r="A1039" s="100" t="s">
        <v>1</v>
      </c>
      <c r="B1039" s="113" t="s">
        <v>367</v>
      </c>
      <c r="C1039" s="101" t="s">
        <v>3</v>
      </c>
      <c r="D1039" s="101" t="s">
        <v>542</v>
      </c>
      <c r="E1039" s="130" t="s">
        <v>543</v>
      </c>
      <c r="F1039" s="101" t="s">
        <v>544</v>
      </c>
      <c r="G1039" s="101" t="s">
        <v>545</v>
      </c>
    </row>
    <row r="1040" spans="1:7" ht="22.5" x14ac:dyDescent="0.2">
      <c r="A1040" s="102" t="s">
        <v>1351</v>
      </c>
      <c r="B1040" s="114" t="s">
        <v>1915</v>
      </c>
      <c r="C1040" s="102" t="s">
        <v>22</v>
      </c>
      <c r="D1040" s="102" t="s">
        <v>73</v>
      </c>
      <c r="E1040" s="131">
        <v>1</v>
      </c>
      <c r="F1040" s="103">
        <v>8.49</v>
      </c>
      <c r="G1040" s="103">
        <v>8.49</v>
      </c>
    </row>
    <row r="1041" spans="1:7" ht="18" x14ac:dyDescent="0.2">
      <c r="A1041" s="96"/>
      <c r="B1041" s="115"/>
      <c r="C1041" s="95"/>
      <c r="D1041" s="95"/>
      <c r="E1041" s="132"/>
      <c r="F1041" s="110" t="s">
        <v>1800</v>
      </c>
      <c r="G1041" s="104">
        <v>8.49</v>
      </c>
    </row>
    <row r="1042" spans="1:7" ht="22.5" x14ac:dyDescent="0.2">
      <c r="A1042" s="100" t="s">
        <v>1</v>
      </c>
      <c r="B1042" s="113" t="s">
        <v>366</v>
      </c>
      <c r="C1042" s="101" t="s">
        <v>3</v>
      </c>
      <c r="D1042" s="101" t="s">
        <v>542</v>
      </c>
      <c r="E1042" s="130" t="s">
        <v>543</v>
      </c>
      <c r="F1042" s="101" t="s">
        <v>544</v>
      </c>
      <c r="G1042" s="101" t="s">
        <v>545</v>
      </c>
    </row>
    <row r="1043" spans="1:7" x14ac:dyDescent="0.2">
      <c r="A1043" s="102" t="s">
        <v>614</v>
      </c>
      <c r="B1043" s="114" t="s">
        <v>615</v>
      </c>
      <c r="C1043" s="102" t="s">
        <v>13</v>
      </c>
      <c r="D1043" s="102" t="s">
        <v>14</v>
      </c>
      <c r="E1043" s="131">
        <v>0.31900000000000001</v>
      </c>
      <c r="F1043" s="103">
        <v>18</v>
      </c>
      <c r="G1043" s="103">
        <v>5.74</v>
      </c>
    </row>
    <row r="1044" spans="1:7" x14ac:dyDescent="0.2">
      <c r="A1044" s="102" t="s">
        <v>587</v>
      </c>
      <c r="B1044" s="114" t="s">
        <v>588</v>
      </c>
      <c r="C1044" s="102" t="s">
        <v>13</v>
      </c>
      <c r="D1044" s="102" t="s">
        <v>14</v>
      </c>
      <c r="E1044" s="131">
        <v>0.21199999999999999</v>
      </c>
      <c r="F1044" s="103">
        <v>10.9</v>
      </c>
      <c r="G1044" s="103">
        <v>2.31</v>
      </c>
    </row>
    <row r="1045" spans="1:7" ht="18" x14ac:dyDescent="0.2">
      <c r="A1045" s="96"/>
      <c r="B1045" s="115"/>
      <c r="C1045" s="95"/>
      <c r="D1045" s="95"/>
      <c r="E1045" s="132"/>
      <c r="F1045" s="110" t="s">
        <v>1798</v>
      </c>
      <c r="G1045" s="104">
        <v>8.0500000000000007</v>
      </c>
    </row>
    <row r="1046" spans="1:7" x14ac:dyDescent="0.2">
      <c r="A1046" s="96"/>
      <c r="B1046" s="115"/>
      <c r="C1046" s="95"/>
      <c r="D1046" s="95"/>
      <c r="E1046" s="132"/>
      <c r="F1046" s="111" t="s">
        <v>546</v>
      </c>
      <c r="G1046" s="105">
        <v>16.54</v>
      </c>
    </row>
    <row r="1047" spans="1:7" ht="45" x14ac:dyDescent="0.2">
      <c r="A1047" s="98" t="s">
        <v>1807</v>
      </c>
      <c r="B1047" s="112" t="s">
        <v>1352</v>
      </c>
      <c r="C1047" s="99"/>
      <c r="D1047" s="99"/>
      <c r="E1047" s="129"/>
      <c r="F1047" s="99"/>
      <c r="G1047" s="99"/>
    </row>
    <row r="1048" spans="1:7" ht="22.5" x14ac:dyDescent="0.2">
      <c r="A1048" s="100" t="s">
        <v>1</v>
      </c>
      <c r="B1048" s="113" t="s">
        <v>367</v>
      </c>
      <c r="C1048" s="101" t="s">
        <v>3</v>
      </c>
      <c r="D1048" s="101" t="s">
        <v>542</v>
      </c>
      <c r="E1048" s="130" t="s">
        <v>543</v>
      </c>
      <c r="F1048" s="101" t="s">
        <v>544</v>
      </c>
      <c r="G1048" s="101" t="s">
        <v>545</v>
      </c>
    </row>
    <row r="1049" spans="1:7" ht="22.5" x14ac:dyDescent="0.2">
      <c r="A1049" s="102" t="s">
        <v>1070</v>
      </c>
      <c r="B1049" s="114" t="s">
        <v>1071</v>
      </c>
      <c r="C1049" s="102" t="s">
        <v>13</v>
      </c>
      <c r="D1049" s="102" t="s">
        <v>69</v>
      </c>
      <c r="E1049" s="131">
        <v>1.1599999999999999</v>
      </c>
      <c r="F1049" s="103">
        <v>59.5</v>
      </c>
      <c r="G1049" s="103">
        <v>69.02</v>
      </c>
    </row>
    <row r="1050" spans="1:7" x14ac:dyDescent="0.2">
      <c r="A1050" s="102" t="s">
        <v>1072</v>
      </c>
      <c r="B1050" s="114" t="s">
        <v>1073</v>
      </c>
      <c r="C1050" s="102" t="s">
        <v>13</v>
      </c>
      <c r="D1050" s="102" t="s">
        <v>595</v>
      </c>
      <c r="E1050" s="131">
        <v>116.4</v>
      </c>
      <c r="F1050" s="103">
        <v>1.54</v>
      </c>
      <c r="G1050" s="103">
        <v>179.25</v>
      </c>
    </row>
    <row r="1051" spans="1:7" x14ac:dyDescent="0.2">
      <c r="A1051" s="102" t="s">
        <v>860</v>
      </c>
      <c r="B1051" s="114" t="s">
        <v>861</v>
      </c>
      <c r="C1051" s="102" t="s">
        <v>13</v>
      </c>
      <c r="D1051" s="102" t="s">
        <v>595</v>
      </c>
      <c r="E1051" s="131">
        <v>261.89</v>
      </c>
      <c r="F1051" s="103">
        <v>0.85</v>
      </c>
      <c r="G1051" s="103">
        <v>222.6</v>
      </c>
    </row>
    <row r="1052" spans="1:7" ht="18" x14ac:dyDescent="0.2">
      <c r="A1052" s="96"/>
      <c r="B1052" s="115"/>
      <c r="C1052" s="95"/>
      <c r="D1052" s="95"/>
      <c r="E1052" s="132"/>
      <c r="F1052" s="110" t="s">
        <v>1800</v>
      </c>
      <c r="G1052" s="104">
        <v>470.87</v>
      </c>
    </row>
    <row r="1053" spans="1:7" ht="22.5" x14ac:dyDescent="0.2">
      <c r="A1053" s="100" t="s">
        <v>1</v>
      </c>
      <c r="B1053" s="113" t="s">
        <v>366</v>
      </c>
      <c r="C1053" s="101" t="s">
        <v>3</v>
      </c>
      <c r="D1053" s="101" t="s">
        <v>542</v>
      </c>
      <c r="E1053" s="130" t="s">
        <v>543</v>
      </c>
      <c r="F1053" s="101" t="s">
        <v>544</v>
      </c>
      <c r="G1053" s="101" t="s">
        <v>545</v>
      </c>
    </row>
    <row r="1054" spans="1:7" x14ac:dyDescent="0.2">
      <c r="A1054" s="102" t="s">
        <v>587</v>
      </c>
      <c r="B1054" s="114" t="s">
        <v>588</v>
      </c>
      <c r="C1054" s="102" t="s">
        <v>13</v>
      </c>
      <c r="D1054" s="102" t="s">
        <v>14</v>
      </c>
      <c r="E1054" s="131">
        <v>11.23</v>
      </c>
      <c r="F1054" s="103">
        <v>10.9</v>
      </c>
      <c r="G1054" s="103">
        <v>122.4</v>
      </c>
    </row>
    <row r="1055" spans="1:7" ht="18" x14ac:dyDescent="0.2">
      <c r="A1055" s="96"/>
      <c r="B1055" s="115"/>
      <c r="C1055" s="95"/>
      <c r="D1055" s="95"/>
      <c r="E1055" s="132"/>
      <c r="F1055" s="110" t="s">
        <v>1798</v>
      </c>
      <c r="G1055" s="104">
        <v>122.4</v>
      </c>
    </row>
    <row r="1056" spans="1:7" x14ac:dyDescent="0.2">
      <c r="A1056" s="96"/>
      <c r="B1056" s="115"/>
      <c r="C1056" s="95"/>
      <c r="D1056" s="95"/>
      <c r="E1056" s="132"/>
      <c r="F1056" s="111" t="s">
        <v>546</v>
      </c>
      <c r="G1056" s="105">
        <v>593.27</v>
      </c>
    </row>
    <row r="1057" spans="1:7" ht="22.5" x14ac:dyDescent="0.2">
      <c r="A1057" s="98" t="s">
        <v>1807</v>
      </c>
      <c r="B1057" s="112" t="s">
        <v>1353</v>
      </c>
      <c r="C1057" s="99"/>
      <c r="D1057" s="99"/>
      <c r="E1057" s="129"/>
      <c r="F1057" s="99"/>
      <c r="G1057" s="99"/>
    </row>
    <row r="1058" spans="1:7" ht="22.5" x14ac:dyDescent="0.2">
      <c r="A1058" s="100" t="s">
        <v>1</v>
      </c>
      <c r="B1058" s="113" t="s">
        <v>367</v>
      </c>
      <c r="C1058" s="101" t="s">
        <v>3</v>
      </c>
      <c r="D1058" s="101" t="s">
        <v>542</v>
      </c>
      <c r="E1058" s="130" t="s">
        <v>543</v>
      </c>
      <c r="F1058" s="101" t="s">
        <v>544</v>
      </c>
      <c r="G1058" s="101" t="s">
        <v>545</v>
      </c>
    </row>
    <row r="1059" spans="1:7" ht="22.5" x14ac:dyDescent="0.2">
      <c r="A1059" s="102" t="s">
        <v>1354</v>
      </c>
      <c r="B1059" s="114" t="s">
        <v>1355</v>
      </c>
      <c r="C1059" s="102" t="s">
        <v>22</v>
      </c>
      <c r="D1059" s="102" t="s">
        <v>73</v>
      </c>
      <c r="E1059" s="131">
        <v>1</v>
      </c>
      <c r="F1059" s="103">
        <v>20.57</v>
      </c>
      <c r="G1059" s="103">
        <v>20.57</v>
      </c>
    </row>
    <row r="1060" spans="1:7" ht="18" x14ac:dyDescent="0.2">
      <c r="A1060" s="96"/>
      <c r="B1060" s="115"/>
      <c r="C1060" s="95"/>
      <c r="D1060" s="95"/>
      <c r="E1060" s="132"/>
      <c r="F1060" s="110" t="s">
        <v>1800</v>
      </c>
      <c r="G1060" s="104">
        <v>20.57</v>
      </c>
    </row>
    <row r="1061" spans="1:7" ht="22.5" x14ac:dyDescent="0.2">
      <c r="A1061" s="100" t="s">
        <v>1</v>
      </c>
      <c r="B1061" s="113" t="s">
        <v>366</v>
      </c>
      <c r="C1061" s="101" t="s">
        <v>3</v>
      </c>
      <c r="D1061" s="101" t="s">
        <v>542</v>
      </c>
      <c r="E1061" s="130" t="s">
        <v>543</v>
      </c>
      <c r="F1061" s="101" t="s">
        <v>544</v>
      </c>
      <c r="G1061" s="101" t="s">
        <v>545</v>
      </c>
    </row>
    <row r="1062" spans="1:7" x14ac:dyDescent="0.2">
      <c r="A1062" s="102" t="s">
        <v>614</v>
      </c>
      <c r="B1062" s="114" t="s">
        <v>615</v>
      </c>
      <c r="C1062" s="102" t="s">
        <v>13</v>
      </c>
      <c r="D1062" s="102" t="s">
        <v>14</v>
      </c>
      <c r="E1062" s="131">
        <v>0.82499999999999996</v>
      </c>
      <c r="F1062" s="103">
        <v>18</v>
      </c>
      <c r="G1062" s="103">
        <v>14.85</v>
      </c>
    </row>
    <row r="1063" spans="1:7" x14ac:dyDescent="0.2">
      <c r="A1063" s="102" t="s">
        <v>587</v>
      </c>
      <c r="B1063" s="114" t="s">
        <v>588</v>
      </c>
      <c r="C1063" s="102" t="s">
        <v>13</v>
      </c>
      <c r="D1063" s="102" t="s">
        <v>14</v>
      </c>
      <c r="E1063" s="131">
        <v>1.6080000000000001</v>
      </c>
      <c r="F1063" s="103">
        <v>10.9</v>
      </c>
      <c r="G1063" s="103">
        <v>17.52</v>
      </c>
    </row>
    <row r="1064" spans="1:7" ht="18" x14ac:dyDescent="0.2">
      <c r="A1064" s="96"/>
      <c r="B1064" s="115"/>
      <c r="C1064" s="95"/>
      <c r="D1064" s="95"/>
      <c r="E1064" s="132"/>
      <c r="F1064" s="110" t="s">
        <v>1798</v>
      </c>
      <c r="G1064" s="104">
        <v>32.369999999999997</v>
      </c>
    </row>
    <row r="1065" spans="1:7" x14ac:dyDescent="0.2">
      <c r="A1065" s="96"/>
      <c r="B1065" s="115"/>
      <c r="C1065" s="95"/>
      <c r="D1065" s="95"/>
      <c r="E1065" s="132"/>
      <c r="F1065" s="111" t="s">
        <v>546</v>
      </c>
      <c r="G1065" s="105">
        <v>52.94</v>
      </c>
    </row>
    <row r="1066" spans="1:7" ht="33.75" x14ac:dyDescent="0.2">
      <c r="A1066" s="98" t="s">
        <v>1807</v>
      </c>
      <c r="B1066" s="112" t="s">
        <v>1834</v>
      </c>
      <c r="C1066" s="99"/>
      <c r="D1066" s="99"/>
      <c r="E1066" s="129"/>
      <c r="F1066" s="99"/>
      <c r="G1066" s="99"/>
    </row>
    <row r="1067" spans="1:7" ht="22.5" x14ac:dyDescent="0.2">
      <c r="A1067" s="100" t="s">
        <v>1</v>
      </c>
      <c r="B1067" s="113" t="s">
        <v>367</v>
      </c>
      <c r="C1067" s="101" t="s">
        <v>3</v>
      </c>
      <c r="D1067" s="101" t="s">
        <v>542</v>
      </c>
      <c r="E1067" s="130" t="s">
        <v>543</v>
      </c>
      <c r="F1067" s="101" t="s">
        <v>544</v>
      </c>
      <c r="G1067" s="101" t="s">
        <v>545</v>
      </c>
    </row>
    <row r="1068" spans="1:7" x14ac:dyDescent="0.2">
      <c r="A1068" s="102" t="s">
        <v>1356</v>
      </c>
      <c r="B1068" s="114" t="s">
        <v>1916</v>
      </c>
      <c r="C1068" s="102" t="s">
        <v>158</v>
      </c>
      <c r="D1068" s="102" t="s">
        <v>595</v>
      </c>
      <c r="E1068" s="131">
        <v>2.1560000000000001</v>
      </c>
      <c r="F1068" s="103">
        <v>9.01</v>
      </c>
      <c r="G1068" s="103">
        <v>19.420000000000002</v>
      </c>
    </row>
    <row r="1069" spans="1:7" ht="22.5" x14ac:dyDescent="0.2">
      <c r="A1069" s="102" t="s">
        <v>1235</v>
      </c>
      <c r="B1069" s="114" t="s">
        <v>1071</v>
      </c>
      <c r="C1069" s="102" t="s">
        <v>158</v>
      </c>
      <c r="D1069" s="102" t="s">
        <v>69</v>
      </c>
      <c r="E1069" s="131">
        <v>1</v>
      </c>
      <c r="F1069" s="103">
        <v>78.930000000000007</v>
      </c>
      <c r="G1069" s="103">
        <v>78.930000000000007</v>
      </c>
    </row>
    <row r="1070" spans="1:7" x14ac:dyDescent="0.2">
      <c r="A1070" s="102" t="s">
        <v>1232</v>
      </c>
      <c r="B1070" s="114" t="s">
        <v>1073</v>
      </c>
      <c r="C1070" s="102" t="s">
        <v>158</v>
      </c>
      <c r="D1070" s="102" t="s">
        <v>595</v>
      </c>
      <c r="E1070" s="131">
        <v>3.0095999999999998</v>
      </c>
      <c r="F1070" s="103">
        <v>0.85</v>
      </c>
      <c r="G1070" s="103">
        <v>2.5499999999999998</v>
      </c>
    </row>
    <row r="1071" spans="1:7" ht="33.75" x14ac:dyDescent="0.2">
      <c r="A1071" s="102" t="s">
        <v>1357</v>
      </c>
      <c r="B1071" s="114" t="s">
        <v>1917</v>
      </c>
      <c r="C1071" s="102" t="s">
        <v>158</v>
      </c>
      <c r="D1071" s="102" t="s">
        <v>51</v>
      </c>
      <c r="E1071" s="131">
        <v>0.06</v>
      </c>
      <c r="F1071" s="103">
        <v>49.05</v>
      </c>
      <c r="G1071" s="103">
        <v>2.94</v>
      </c>
    </row>
    <row r="1072" spans="1:7" x14ac:dyDescent="0.2">
      <c r="A1072" s="102" t="s">
        <v>1181</v>
      </c>
      <c r="B1072" s="114" t="s">
        <v>861</v>
      </c>
      <c r="C1072" s="102" t="s">
        <v>158</v>
      </c>
      <c r="D1072" s="102" t="s">
        <v>595</v>
      </c>
      <c r="E1072" s="131">
        <v>18.508400000000002</v>
      </c>
      <c r="F1072" s="103">
        <v>1.02</v>
      </c>
      <c r="G1072" s="103">
        <v>18.87</v>
      </c>
    </row>
    <row r="1073" spans="1:7" ht="22.5" x14ac:dyDescent="0.2">
      <c r="A1073" s="102" t="s">
        <v>710</v>
      </c>
      <c r="B1073" s="114" t="s">
        <v>1753</v>
      </c>
      <c r="C1073" s="102" t="s">
        <v>158</v>
      </c>
      <c r="D1073" s="102" t="s">
        <v>69</v>
      </c>
      <c r="E1073" s="131">
        <v>4.4999999999999997E-3</v>
      </c>
      <c r="F1073" s="103">
        <v>82.28</v>
      </c>
      <c r="G1073" s="103">
        <v>0.37</v>
      </c>
    </row>
    <row r="1074" spans="1:7" ht="22.5" x14ac:dyDescent="0.2">
      <c r="A1074" s="102" t="s">
        <v>711</v>
      </c>
      <c r="B1074" s="114" t="s">
        <v>1564</v>
      </c>
      <c r="C1074" s="102" t="s">
        <v>158</v>
      </c>
      <c r="D1074" s="102" t="s">
        <v>69</v>
      </c>
      <c r="E1074" s="131">
        <v>4.4999999999999997E-3</v>
      </c>
      <c r="F1074" s="103">
        <v>77.72</v>
      </c>
      <c r="G1074" s="103">
        <v>0.34</v>
      </c>
    </row>
    <row r="1075" spans="1:7" ht="22.5" x14ac:dyDescent="0.2">
      <c r="A1075" s="102" t="s">
        <v>1358</v>
      </c>
      <c r="B1075" s="114" t="s">
        <v>1566</v>
      </c>
      <c r="C1075" s="102" t="s">
        <v>158</v>
      </c>
      <c r="D1075" s="102" t="s">
        <v>73</v>
      </c>
      <c r="E1075" s="131">
        <v>60.48</v>
      </c>
      <c r="F1075" s="103">
        <v>0.33</v>
      </c>
      <c r="G1075" s="103">
        <v>19.95</v>
      </c>
    </row>
    <row r="1076" spans="1:7" ht="18" x14ac:dyDescent="0.2">
      <c r="A1076" s="96"/>
      <c r="B1076" s="115"/>
      <c r="C1076" s="95"/>
      <c r="D1076" s="95"/>
      <c r="E1076" s="132"/>
      <c r="F1076" s="110" t="s">
        <v>1800</v>
      </c>
      <c r="G1076" s="104">
        <v>143.37</v>
      </c>
    </row>
    <row r="1077" spans="1:7" ht="22.5" x14ac:dyDescent="0.2">
      <c r="A1077" s="100" t="s">
        <v>1</v>
      </c>
      <c r="B1077" s="113" t="s">
        <v>366</v>
      </c>
      <c r="C1077" s="101" t="s">
        <v>3</v>
      </c>
      <c r="D1077" s="101" t="s">
        <v>542</v>
      </c>
      <c r="E1077" s="130" t="s">
        <v>543</v>
      </c>
      <c r="F1077" s="101" t="s">
        <v>544</v>
      </c>
      <c r="G1077" s="101" t="s">
        <v>545</v>
      </c>
    </row>
    <row r="1078" spans="1:7" x14ac:dyDescent="0.2">
      <c r="A1078" s="102" t="s">
        <v>599</v>
      </c>
      <c r="B1078" s="114" t="s">
        <v>600</v>
      </c>
      <c r="C1078" s="102" t="s">
        <v>13</v>
      </c>
      <c r="D1078" s="102" t="s">
        <v>14</v>
      </c>
      <c r="E1078" s="131">
        <v>1.6789000000000001</v>
      </c>
      <c r="F1078" s="103">
        <v>14.77</v>
      </c>
      <c r="G1078" s="103">
        <v>24.79</v>
      </c>
    </row>
    <row r="1079" spans="1:7" x14ac:dyDescent="0.2">
      <c r="A1079" s="102" t="s">
        <v>587</v>
      </c>
      <c r="B1079" s="114" t="s">
        <v>588</v>
      </c>
      <c r="C1079" s="102" t="s">
        <v>13</v>
      </c>
      <c r="D1079" s="102" t="s">
        <v>14</v>
      </c>
      <c r="E1079" s="131">
        <v>4.4832000000000001</v>
      </c>
      <c r="F1079" s="103">
        <v>10.9</v>
      </c>
      <c r="G1079" s="103">
        <v>48.86</v>
      </c>
    </row>
    <row r="1080" spans="1:7" ht="18" x14ac:dyDescent="0.2">
      <c r="A1080" s="96"/>
      <c r="B1080" s="115"/>
      <c r="C1080" s="95"/>
      <c r="D1080" s="95"/>
      <c r="E1080" s="132"/>
      <c r="F1080" s="110" t="s">
        <v>1798</v>
      </c>
      <c r="G1080" s="104">
        <v>73.650000000000006</v>
      </c>
    </row>
    <row r="1081" spans="1:7" x14ac:dyDescent="0.2">
      <c r="A1081" s="96"/>
      <c r="B1081" s="115"/>
      <c r="C1081" s="95"/>
      <c r="D1081" s="95"/>
      <c r="E1081" s="132"/>
      <c r="F1081" s="111" t="s">
        <v>546</v>
      </c>
      <c r="G1081" s="105">
        <v>217.02</v>
      </c>
    </row>
    <row r="1082" spans="1:7" ht="22.5" x14ac:dyDescent="0.2">
      <c r="A1082" s="98" t="s">
        <v>1807</v>
      </c>
      <c r="B1082" s="112" t="s">
        <v>1835</v>
      </c>
      <c r="C1082" s="99"/>
      <c r="D1082" s="99"/>
      <c r="E1082" s="129"/>
      <c r="F1082" s="99"/>
      <c r="G1082" s="99"/>
    </row>
    <row r="1083" spans="1:7" ht="22.5" x14ac:dyDescent="0.2">
      <c r="A1083" s="100" t="s">
        <v>1</v>
      </c>
      <c r="B1083" s="113" t="s">
        <v>367</v>
      </c>
      <c r="C1083" s="101" t="s">
        <v>3</v>
      </c>
      <c r="D1083" s="101" t="s">
        <v>542</v>
      </c>
      <c r="E1083" s="130" t="s">
        <v>543</v>
      </c>
      <c r="F1083" s="101" t="s">
        <v>544</v>
      </c>
      <c r="G1083" s="101" t="s">
        <v>545</v>
      </c>
    </row>
    <row r="1084" spans="1:7" x14ac:dyDescent="0.2">
      <c r="A1084" s="102" t="s">
        <v>1359</v>
      </c>
      <c r="B1084" s="114" t="s">
        <v>1956</v>
      </c>
      <c r="C1084" s="102" t="s">
        <v>22</v>
      </c>
      <c r="D1084" s="102" t="s">
        <v>65</v>
      </c>
      <c r="E1084" s="131">
        <v>3.2000000000000001E-2</v>
      </c>
      <c r="F1084" s="103">
        <v>0.94</v>
      </c>
      <c r="G1084" s="103">
        <v>0.03</v>
      </c>
    </row>
    <row r="1085" spans="1:7" ht="18" x14ac:dyDescent="0.2">
      <c r="A1085" s="96"/>
      <c r="B1085" s="115"/>
      <c r="C1085" s="95"/>
      <c r="D1085" s="95"/>
      <c r="E1085" s="132"/>
      <c r="F1085" s="110" t="s">
        <v>1800</v>
      </c>
      <c r="G1085" s="104">
        <v>0.03</v>
      </c>
    </row>
    <row r="1086" spans="1:7" ht="22.5" x14ac:dyDescent="0.2">
      <c r="A1086" s="100" t="s">
        <v>1</v>
      </c>
      <c r="B1086" s="113" t="s">
        <v>366</v>
      </c>
      <c r="C1086" s="101" t="s">
        <v>3</v>
      </c>
      <c r="D1086" s="101" t="s">
        <v>542</v>
      </c>
      <c r="E1086" s="130" t="s">
        <v>543</v>
      </c>
      <c r="F1086" s="101" t="s">
        <v>544</v>
      </c>
      <c r="G1086" s="101" t="s">
        <v>545</v>
      </c>
    </row>
    <row r="1087" spans="1:7" x14ac:dyDescent="0.2">
      <c r="A1087" s="102" t="s">
        <v>587</v>
      </c>
      <c r="B1087" s="114" t="s">
        <v>588</v>
      </c>
      <c r="C1087" s="102" t="s">
        <v>13</v>
      </c>
      <c r="D1087" s="102" t="s">
        <v>14</v>
      </c>
      <c r="E1087" s="131">
        <v>9.8000000000000004E-2</v>
      </c>
      <c r="F1087" s="103">
        <v>10.9</v>
      </c>
      <c r="G1087" s="103">
        <v>1.06</v>
      </c>
    </row>
    <row r="1088" spans="1:7" ht="18" x14ac:dyDescent="0.2">
      <c r="A1088" s="96"/>
      <c r="B1088" s="115"/>
      <c r="C1088" s="95"/>
      <c r="D1088" s="95"/>
      <c r="E1088" s="132"/>
      <c r="F1088" s="110" t="s">
        <v>1798</v>
      </c>
      <c r="G1088" s="104">
        <v>1.06</v>
      </c>
    </row>
    <row r="1089" spans="1:7" x14ac:dyDescent="0.2">
      <c r="A1089" s="96"/>
      <c r="B1089" s="115"/>
      <c r="C1089" s="95"/>
      <c r="D1089" s="95"/>
      <c r="E1089" s="132"/>
      <c r="F1089" s="111" t="s">
        <v>546</v>
      </c>
      <c r="G1089" s="105">
        <v>1.0900000000000001</v>
      </c>
    </row>
    <row r="1090" spans="1:7" ht="45" x14ac:dyDescent="0.2">
      <c r="A1090" s="98" t="s">
        <v>1807</v>
      </c>
      <c r="B1090" s="112" t="s">
        <v>1360</v>
      </c>
      <c r="C1090" s="99"/>
      <c r="D1090" s="99"/>
      <c r="E1090" s="129"/>
      <c r="F1090" s="99"/>
      <c r="G1090" s="99"/>
    </row>
    <row r="1091" spans="1:7" ht="22.5" x14ac:dyDescent="0.2">
      <c r="A1091" s="100" t="s">
        <v>1</v>
      </c>
      <c r="B1091" s="113" t="s">
        <v>367</v>
      </c>
      <c r="C1091" s="101" t="s">
        <v>3</v>
      </c>
      <c r="D1091" s="101" t="s">
        <v>542</v>
      </c>
      <c r="E1091" s="130" t="s">
        <v>543</v>
      </c>
      <c r="F1091" s="101" t="s">
        <v>544</v>
      </c>
      <c r="G1091" s="101" t="s">
        <v>545</v>
      </c>
    </row>
    <row r="1092" spans="1:7" ht="33.75" x14ac:dyDescent="0.2">
      <c r="A1092" s="102" t="s">
        <v>1361</v>
      </c>
      <c r="B1092" s="114" t="s">
        <v>1362</v>
      </c>
      <c r="C1092" s="102" t="s">
        <v>13</v>
      </c>
      <c r="D1092" s="102" t="s">
        <v>65</v>
      </c>
      <c r="E1092" s="131">
        <v>1.1000000000000001</v>
      </c>
      <c r="F1092" s="103">
        <v>32.39</v>
      </c>
      <c r="G1092" s="103">
        <v>35.619999999999997</v>
      </c>
    </row>
    <row r="1093" spans="1:7" ht="18" x14ac:dyDescent="0.2">
      <c r="A1093" s="96"/>
      <c r="B1093" s="115"/>
      <c r="C1093" s="95"/>
      <c r="D1093" s="95"/>
      <c r="E1093" s="132"/>
      <c r="F1093" s="110" t="s">
        <v>1800</v>
      </c>
      <c r="G1093" s="104">
        <v>35.619999999999997</v>
      </c>
    </row>
    <row r="1094" spans="1:7" ht="22.5" x14ac:dyDescent="0.2">
      <c r="A1094" s="100" t="s">
        <v>1</v>
      </c>
      <c r="B1094" s="113" t="s">
        <v>366</v>
      </c>
      <c r="C1094" s="101" t="s">
        <v>3</v>
      </c>
      <c r="D1094" s="101" t="s">
        <v>542</v>
      </c>
      <c r="E1094" s="130" t="s">
        <v>543</v>
      </c>
      <c r="F1094" s="101" t="s">
        <v>544</v>
      </c>
      <c r="G1094" s="101" t="s">
        <v>545</v>
      </c>
    </row>
    <row r="1095" spans="1:7" x14ac:dyDescent="0.2">
      <c r="A1095" s="102" t="s">
        <v>614</v>
      </c>
      <c r="B1095" s="114" t="s">
        <v>615</v>
      </c>
      <c r="C1095" s="102" t="s">
        <v>13</v>
      </c>
      <c r="D1095" s="102" t="s">
        <v>14</v>
      </c>
      <c r="E1095" s="131">
        <v>0.15110000000000001</v>
      </c>
      <c r="F1095" s="103">
        <v>18</v>
      </c>
      <c r="G1095" s="103">
        <v>2.71</v>
      </c>
    </row>
    <row r="1096" spans="1:7" x14ac:dyDescent="0.2">
      <c r="A1096" s="102" t="s">
        <v>587</v>
      </c>
      <c r="B1096" s="114" t="s">
        <v>588</v>
      </c>
      <c r="C1096" s="102" t="s">
        <v>13</v>
      </c>
      <c r="D1096" s="102" t="s">
        <v>14</v>
      </c>
      <c r="E1096" s="131">
        <v>0.15110000000000001</v>
      </c>
      <c r="F1096" s="103">
        <v>10.9</v>
      </c>
      <c r="G1096" s="103">
        <v>1.64</v>
      </c>
    </row>
    <row r="1097" spans="1:7" ht="18" x14ac:dyDescent="0.2">
      <c r="A1097" s="96"/>
      <c r="B1097" s="115"/>
      <c r="C1097" s="95"/>
      <c r="D1097" s="95"/>
      <c r="E1097" s="132"/>
      <c r="F1097" s="110" t="s">
        <v>1798</v>
      </c>
      <c r="G1097" s="104">
        <v>4.3499999999999996</v>
      </c>
    </row>
    <row r="1098" spans="1:7" x14ac:dyDescent="0.2">
      <c r="A1098" s="96"/>
      <c r="B1098" s="115"/>
      <c r="C1098" s="95"/>
      <c r="D1098" s="95"/>
      <c r="E1098" s="132"/>
      <c r="F1098" s="111" t="s">
        <v>546</v>
      </c>
      <c r="G1098" s="105">
        <v>39.97</v>
      </c>
    </row>
    <row r="1099" spans="1:7" ht="22.5" x14ac:dyDescent="0.2">
      <c r="A1099" s="98" t="s">
        <v>1807</v>
      </c>
      <c r="B1099" s="112" t="s">
        <v>1363</v>
      </c>
      <c r="C1099" s="99"/>
      <c r="D1099" s="99"/>
      <c r="E1099" s="129"/>
      <c r="F1099" s="99"/>
      <c r="G1099" s="99"/>
    </row>
    <row r="1100" spans="1:7" ht="22.5" x14ac:dyDescent="0.2">
      <c r="A1100" s="100" t="s">
        <v>1</v>
      </c>
      <c r="B1100" s="113" t="s">
        <v>366</v>
      </c>
      <c r="C1100" s="101" t="s">
        <v>3</v>
      </c>
      <c r="D1100" s="101" t="s">
        <v>542</v>
      </c>
      <c r="E1100" s="130" t="s">
        <v>543</v>
      </c>
      <c r="F1100" s="101" t="s">
        <v>544</v>
      </c>
      <c r="G1100" s="101" t="s">
        <v>545</v>
      </c>
    </row>
    <row r="1101" spans="1:7" x14ac:dyDescent="0.2">
      <c r="A1101" s="102" t="s">
        <v>587</v>
      </c>
      <c r="B1101" s="114" t="s">
        <v>588</v>
      </c>
      <c r="C1101" s="102" t="s">
        <v>13</v>
      </c>
      <c r="D1101" s="102" t="s">
        <v>14</v>
      </c>
      <c r="E1101" s="131">
        <v>9.4000000000000004E-3</v>
      </c>
      <c r="F1101" s="103">
        <v>10.9</v>
      </c>
      <c r="G1101" s="103">
        <v>0.1</v>
      </c>
    </row>
    <row r="1102" spans="1:7" ht="18" x14ac:dyDescent="0.2">
      <c r="A1102" s="96"/>
      <c r="B1102" s="115"/>
      <c r="C1102" s="95"/>
      <c r="D1102" s="95"/>
      <c r="E1102" s="132"/>
      <c r="F1102" s="110" t="s">
        <v>1798</v>
      </c>
      <c r="G1102" s="104">
        <v>0.1</v>
      </c>
    </row>
    <row r="1103" spans="1:7" x14ac:dyDescent="0.2">
      <c r="A1103" s="96"/>
      <c r="B1103" s="115"/>
      <c r="C1103" s="95"/>
      <c r="D1103" s="95"/>
      <c r="E1103" s="132"/>
      <c r="F1103" s="111" t="s">
        <v>546</v>
      </c>
      <c r="G1103" s="105">
        <v>0.1</v>
      </c>
    </row>
    <row r="1104" spans="1:7" ht="22.5" x14ac:dyDescent="0.2">
      <c r="A1104" s="98" t="s">
        <v>1807</v>
      </c>
      <c r="B1104" s="112" t="s">
        <v>1364</v>
      </c>
      <c r="C1104" s="99"/>
      <c r="D1104" s="99"/>
      <c r="E1104" s="129"/>
      <c r="F1104" s="99"/>
      <c r="G1104" s="99"/>
    </row>
    <row r="1105" spans="1:7" ht="22.5" x14ac:dyDescent="0.2">
      <c r="A1105" s="100" t="s">
        <v>1</v>
      </c>
      <c r="B1105" s="113" t="s">
        <v>1810</v>
      </c>
      <c r="C1105" s="101" t="s">
        <v>3</v>
      </c>
      <c r="D1105" s="101" t="s">
        <v>542</v>
      </c>
      <c r="E1105" s="130" t="s">
        <v>543</v>
      </c>
      <c r="F1105" s="101" t="s">
        <v>544</v>
      </c>
      <c r="G1105" s="101" t="s">
        <v>545</v>
      </c>
    </row>
    <row r="1106" spans="1:7" x14ac:dyDescent="0.2">
      <c r="A1106" s="102" t="s">
        <v>1121</v>
      </c>
      <c r="B1106" s="114" t="s">
        <v>1122</v>
      </c>
      <c r="C1106" s="102" t="s">
        <v>13</v>
      </c>
      <c r="D1106" s="102" t="s">
        <v>14</v>
      </c>
      <c r="E1106" s="131">
        <v>1</v>
      </c>
      <c r="F1106" s="103">
        <v>0</v>
      </c>
      <c r="G1106" s="103">
        <v>0</v>
      </c>
    </row>
    <row r="1107" spans="1:7" ht="22.5" x14ac:dyDescent="0.2">
      <c r="A1107" s="102" t="s">
        <v>1123</v>
      </c>
      <c r="B1107" s="114" t="s">
        <v>1124</v>
      </c>
      <c r="C1107" s="102" t="s">
        <v>13</v>
      </c>
      <c r="D1107" s="102" t="s">
        <v>14</v>
      </c>
      <c r="E1107" s="131">
        <v>1</v>
      </c>
      <c r="F1107" s="103">
        <v>0</v>
      </c>
      <c r="G1107" s="103">
        <v>0</v>
      </c>
    </row>
    <row r="1108" spans="1:7" x14ac:dyDescent="0.2">
      <c r="A1108" s="102" t="s">
        <v>1125</v>
      </c>
      <c r="B1108" s="114" t="s">
        <v>1126</v>
      </c>
      <c r="C1108" s="102" t="s">
        <v>13</v>
      </c>
      <c r="D1108" s="102" t="s">
        <v>14</v>
      </c>
      <c r="E1108" s="131">
        <v>1</v>
      </c>
      <c r="F1108" s="103">
        <v>0</v>
      </c>
      <c r="G1108" s="103">
        <v>0</v>
      </c>
    </row>
    <row r="1109" spans="1:7" ht="22.5" x14ac:dyDescent="0.2">
      <c r="A1109" s="102" t="s">
        <v>1127</v>
      </c>
      <c r="B1109" s="114" t="s">
        <v>1128</v>
      </c>
      <c r="C1109" s="102" t="s">
        <v>13</v>
      </c>
      <c r="D1109" s="102" t="s">
        <v>14</v>
      </c>
      <c r="E1109" s="131">
        <v>1</v>
      </c>
      <c r="F1109" s="103">
        <v>0</v>
      </c>
      <c r="G1109" s="103">
        <v>0</v>
      </c>
    </row>
    <row r="1110" spans="1:7" x14ac:dyDescent="0.2">
      <c r="A1110" s="102" t="s">
        <v>1129</v>
      </c>
      <c r="B1110" s="114" t="s">
        <v>1130</v>
      </c>
      <c r="C1110" s="102" t="s">
        <v>13</v>
      </c>
      <c r="D1110" s="102" t="s">
        <v>14</v>
      </c>
      <c r="E1110" s="131">
        <v>1</v>
      </c>
      <c r="F1110" s="103">
        <v>0</v>
      </c>
      <c r="G1110" s="103">
        <v>0</v>
      </c>
    </row>
    <row r="1111" spans="1:7" x14ac:dyDescent="0.2">
      <c r="A1111" s="102" t="s">
        <v>1131</v>
      </c>
      <c r="B1111" s="114" t="s">
        <v>1132</v>
      </c>
      <c r="C1111" s="102" t="s">
        <v>13</v>
      </c>
      <c r="D1111" s="102" t="s">
        <v>14</v>
      </c>
      <c r="E1111" s="131">
        <v>1</v>
      </c>
      <c r="F1111" s="103">
        <v>0</v>
      </c>
      <c r="G1111" s="103">
        <v>0</v>
      </c>
    </row>
    <row r="1112" spans="1:7" ht="36" x14ac:dyDescent="0.2">
      <c r="A1112" s="96"/>
      <c r="B1112" s="115"/>
      <c r="C1112" s="95"/>
      <c r="D1112" s="95"/>
      <c r="E1112" s="132"/>
      <c r="F1112" s="110" t="s">
        <v>1925</v>
      </c>
      <c r="G1112" s="104">
        <v>0</v>
      </c>
    </row>
    <row r="1113" spans="1:7" ht="22.5" x14ac:dyDescent="0.2">
      <c r="A1113" s="100" t="s">
        <v>1</v>
      </c>
      <c r="B1113" s="113" t="s">
        <v>366</v>
      </c>
      <c r="C1113" s="101" t="s">
        <v>3</v>
      </c>
      <c r="D1113" s="101" t="s">
        <v>542</v>
      </c>
      <c r="E1113" s="130" t="s">
        <v>543</v>
      </c>
      <c r="F1113" s="101" t="s">
        <v>544</v>
      </c>
      <c r="G1113" s="101" t="s">
        <v>545</v>
      </c>
    </row>
    <row r="1114" spans="1:7" x14ac:dyDescent="0.2">
      <c r="A1114" s="102" t="s">
        <v>587</v>
      </c>
      <c r="B1114" s="114" t="s">
        <v>588</v>
      </c>
      <c r="C1114" s="102" t="s">
        <v>13</v>
      </c>
      <c r="D1114" s="102" t="s">
        <v>14</v>
      </c>
      <c r="E1114" s="131">
        <v>1</v>
      </c>
      <c r="F1114" s="103">
        <v>10.9</v>
      </c>
      <c r="G1114" s="103">
        <v>10.9</v>
      </c>
    </row>
    <row r="1115" spans="1:7" ht="18" x14ac:dyDescent="0.2">
      <c r="A1115" s="96"/>
      <c r="B1115" s="115"/>
      <c r="C1115" s="95"/>
      <c r="D1115" s="95"/>
      <c r="E1115" s="132"/>
      <c r="F1115" s="110" t="s">
        <v>1798</v>
      </c>
      <c r="G1115" s="104">
        <v>10.9</v>
      </c>
    </row>
    <row r="1116" spans="1:7" ht="22.5" x14ac:dyDescent="0.2">
      <c r="A1116" s="100" t="s">
        <v>1</v>
      </c>
      <c r="B1116" s="113" t="s">
        <v>1681</v>
      </c>
      <c r="C1116" s="101" t="s">
        <v>3</v>
      </c>
      <c r="D1116" s="101" t="s">
        <v>542</v>
      </c>
      <c r="E1116" s="130" t="s">
        <v>543</v>
      </c>
      <c r="F1116" s="101" t="s">
        <v>544</v>
      </c>
      <c r="G1116" s="101" t="s">
        <v>545</v>
      </c>
    </row>
    <row r="1117" spans="1:7" ht="22.5" x14ac:dyDescent="0.2">
      <c r="A1117" s="102" t="s">
        <v>1365</v>
      </c>
      <c r="B1117" s="114" t="s">
        <v>1366</v>
      </c>
      <c r="C1117" s="102" t="s">
        <v>13</v>
      </c>
      <c r="D1117" s="102" t="s">
        <v>14</v>
      </c>
      <c r="E1117" s="131">
        <v>1</v>
      </c>
      <c r="F1117" s="103">
        <v>0.1</v>
      </c>
      <c r="G1117" s="103">
        <v>0.1</v>
      </c>
    </row>
    <row r="1118" spans="1:7" ht="18" x14ac:dyDescent="0.2">
      <c r="A1118" s="96"/>
      <c r="B1118" s="115"/>
      <c r="C1118" s="95"/>
      <c r="D1118" s="95"/>
      <c r="E1118" s="132"/>
      <c r="F1118" s="110" t="s">
        <v>1799</v>
      </c>
      <c r="G1118" s="104">
        <v>0.1</v>
      </c>
    </row>
    <row r="1119" spans="1:7" x14ac:dyDescent="0.2">
      <c r="A1119" s="96"/>
      <c r="B1119" s="115"/>
      <c r="C1119" s="95"/>
      <c r="D1119" s="95"/>
      <c r="E1119" s="132"/>
      <c r="F1119" s="111" t="s">
        <v>546</v>
      </c>
      <c r="G1119" s="105">
        <v>11</v>
      </c>
    </row>
    <row r="1120" spans="1:7" ht="22.5" x14ac:dyDescent="0.2">
      <c r="A1120" s="98" t="s">
        <v>1807</v>
      </c>
      <c r="B1120" s="112" t="s">
        <v>1367</v>
      </c>
      <c r="C1120" s="99"/>
      <c r="D1120" s="99"/>
      <c r="E1120" s="129"/>
      <c r="F1120" s="99"/>
      <c r="G1120" s="99"/>
    </row>
    <row r="1121" spans="1:7" ht="22.5" x14ac:dyDescent="0.2">
      <c r="A1121" s="100" t="s">
        <v>1</v>
      </c>
      <c r="B1121" s="113" t="s">
        <v>366</v>
      </c>
      <c r="C1121" s="101" t="s">
        <v>3</v>
      </c>
      <c r="D1121" s="101" t="s">
        <v>542</v>
      </c>
      <c r="E1121" s="130" t="s">
        <v>543</v>
      </c>
      <c r="F1121" s="101" t="s">
        <v>544</v>
      </c>
      <c r="G1121" s="101" t="s">
        <v>545</v>
      </c>
    </row>
    <row r="1122" spans="1:7" x14ac:dyDescent="0.2">
      <c r="A1122" s="102" t="s">
        <v>708</v>
      </c>
      <c r="B1122" s="114" t="s">
        <v>709</v>
      </c>
      <c r="C1122" s="102" t="s">
        <v>13</v>
      </c>
      <c r="D1122" s="102" t="s">
        <v>14</v>
      </c>
      <c r="E1122" s="131">
        <v>9.4000000000000004E-3</v>
      </c>
      <c r="F1122" s="103">
        <v>14.77</v>
      </c>
      <c r="G1122" s="103">
        <v>0.13</v>
      </c>
    </row>
    <row r="1123" spans="1:7" ht="18" x14ac:dyDescent="0.2">
      <c r="A1123" s="96"/>
      <c r="B1123" s="115"/>
      <c r="C1123" s="95"/>
      <c r="D1123" s="95"/>
      <c r="E1123" s="132"/>
      <c r="F1123" s="110" t="s">
        <v>1798</v>
      </c>
      <c r="G1123" s="104">
        <v>0.13</v>
      </c>
    </row>
    <row r="1124" spans="1:7" x14ac:dyDescent="0.2">
      <c r="A1124" s="96"/>
      <c r="B1124" s="115"/>
      <c r="C1124" s="95"/>
      <c r="D1124" s="95"/>
      <c r="E1124" s="132"/>
      <c r="F1124" s="111" t="s">
        <v>546</v>
      </c>
      <c r="G1124" s="105">
        <v>0.13</v>
      </c>
    </row>
    <row r="1125" spans="1:7" ht="22.5" x14ac:dyDescent="0.2">
      <c r="A1125" s="98" t="s">
        <v>1807</v>
      </c>
      <c r="B1125" s="112" t="s">
        <v>1368</v>
      </c>
      <c r="C1125" s="99"/>
      <c r="D1125" s="99"/>
      <c r="E1125" s="129"/>
      <c r="F1125" s="99"/>
      <c r="G1125" s="99"/>
    </row>
    <row r="1126" spans="1:7" ht="22.5" x14ac:dyDescent="0.2">
      <c r="A1126" s="100" t="s">
        <v>1</v>
      </c>
      <c r="B1126" s="113" t="s">
        <v>1810</v>
      </c>
      <c r="C1126" s="101" t="s">
        <v>3</v>
      </c>
      <c r="D1126" s="101" t="s">
        <v>542</v>
      </c>
      <c r="E1126" s="130" t="s">
        <v>543</v>
      </c>
      <c r="F1126" s="101" t="s">
        <v>544</v>
      </c>
      <c r="G1126" s="101" t="s">
        <v>545</v>
      </c>
    </row>
    <row r="1127" spans="1:7" x14ac:dyDescent="0.2">
      <c r="A1127" s="102" t="s">
        <v>1121</v>
      </c>
      <c r="B1127" s="114" t="s">
        <v>1122</v>
      </c>
      <c r="C1127" s="102" t="s">
        <v>13</v>
      </c>
      <c r="D1127" s="102" t="s">
        <v>14</v>
      </c>
      <c r="E1127" s="131">
        <v>1</v>
      </c>
      <c r="F1127" s="103">
        <v>0</v>
      </c>
      <c r="G1127" s="103">
        <v>0</v>
      </c>
    </row>
    <row r="1128" spans="1:7" ht="22.5" x14ac:dyDescent="0.2">
      <c r="A1128" s="102" t="s">
        <v>1123</v>
      </c>
      <c r="B1128" s="114" t="s">
        <v>1124</v>
      </c>
      <c r="C1128" s="102" t="s">
        <v>13</v>
      </c>
      <c r="D1128" s="102" t="s">
        <v>14</v>
      </c>
      <c r="E1128" s="131">
        <v>1</v>
      </c>
      <c r="F1128" s="103">
        <v>0</v>
      </c>
      <c r="G1128" s="103">
        <v>0</v>
      </c>
    </row>
    <row r="1129" spans="1:7" x14ac:dyDescent="0.2">
      <c r="A1129" s="102" t="s">
        <v>1125</v>
      </c>
      <c r="B1129" s="114" t="s">
        <v>1126</v>
      </c>
      <c r="C1129" s="102" t="s">
        <v>13</v>
      </c>
      <c r="D1129" s="102" t="s">
        <v>14</v>
      </c>
      <c r="E1129" s="131">
        <v>1</v>
      </c>
      <c r="F1129" s="103">
        <v>0</v>
      </c>
      <c r="G1129" s="103">
        <v>0</v>
      </c>
    </row>
    <row r="1130" spans="1:7" ht="22.5" x14ac:dyDescent="0.2">
      <c r="A1130" s="102" t="s">
        <v>1127</v>
      </c>
      <c r="B1130" s="114" t="s">
        <v>1128</v>
      </c>
      <c r="C1130" s="102" t="s">
        <v>13</v>
      </c>
      <c r="D1130" s="102" t="s">
        <v>14</v>
      </c>
      <c r="E1130" s="131">
        <v>1</v>
      </c>
      <c r="F1130" s="103">
        <v>0</v>
      </c>
      <c r="G1130" s="103">
        <v>0</v>
      </c>
    </row>
    <row r="1131" spans="1:7" x14ac:dyDescent="0.2">
      <c r="A1131" s="102" t="s">
        <v>1129</v>
      </c>
      <c r="B1131" s="114" t="s">
        <v>1130</v>
      </c>
      <c r="C1131" s="102" t="s">
        <v>13</v>
      </c>
      <c r="D1131" s="102" t="s">
        <v>14</v>
      </c>
      <c r="E1131" s="131">
        <v>1</v>
      </c>
      <c r="F1131" s="103">
        <v>0</v>
      </c>
      <c r="G1131" s="103">
        <v>0</v>
      </c>
    </row>
    <row r="1132" spans="1:7" x14ac:dyDescent="0.2">
      <c r="A1132" s="102" t="s">
        <v>1131</v>
      </c>
      <c r="B1132" s="114" t="s">
        <v>1132</v>
      </c>
      <c r="C1132" s="102" t="s">
        <v>13</v>
      </c>
      <c r="D1132" s="102" t="s">
        <v>14</v>
      </c>
      <c r="E1132" s="131">
        <v>1</v>
      </c>
      <c r="F1132" s="103">
        <v>0</v>
      </c>
      <c r="G1132" s="103">
        <v>0</v>
      </c>
    </row>
    <row r="1133" spans="1:7" ht="36" x14ac:dyDescent="0.2">
      <c r="A1133" s="96"/>
      <c r="B1133" s="115"/>
      <c r="C1133" s="95"/>
      <c r="D1133" s="95"/>
      <c r="E1133" s="132"/>
      <c r="F1133" s="110" t="s">
        <v>1925</v>
      </c>
      <c r="G1133" s="104">
        <v>0</v>
      </c>
    </row>
    <row r="1134" spans="1:7" ht="22.5" x14ac:dyDescent="0.2">
      <c r="A1134" s="100" t="s">
        <v>1</v>
      </c>
      <c r="B1134" s="113" t="s">
        <v>366</v>
      </c>
      <c r="C1134" s="101" t="s">
        <v>3</v>
      </c>
      <c r="D1134" s="101" t="s">
        <v>542</v>
      </c>
      <c r="E1134" s="130" t="s">
        <v>543</v>
      </c>
      <c r="F1134" s="101" t="s">
        <v>544</v>
      </c>
      <c r="G1134" s="101" t="s">
        <v>545</v>
      </c>
    </row>
    <row r="1135" spans="1:7" x14ac:dyDescent="0.2">
      <c r="A1135" s="102" t="s">
        <v>708</v>
      </c>
      <c r="B1135" s="114" t="s">
        <v>709</v>
      </c>
      <c r="C1135" s="102" t="s">
        <v>13</v>
      </c>
      <c r="D1135" s="102" t="s">
        <v>14</v>
      </c>
      <c r="E1135" s="131">
        <v>1</v>
      </c>
      <c r="F1135" s="103">
        <v>14.77</v>
      </c>
      <c r="G1135" s="103">
        <v>14.77</v>
      </c>
    </row>
    <row r="1136" spans="1:7" ht="18" x14ac:dyDescent="0.2">
      <c r="A1136" s="96"/>
      <c r="B1136" s="115"/>
      <c r="C1136" s="95"/>
      <c r="D1136" s="95"/>
      <c r="E1136" s="132"/>
      <c r="F1136" s="110" t="s">
        <v>1798</v>
      </c>
      <c r="G1136" s="104">
        <v>14.77</v>
      </c>
    </row>
    <row r="1137" spans="1:7" ht="22.5" x14ac:dyDescent="0.2">
      <c r="A1137" s="100" t="s">
        <v>1</v>
      </c>
      <c r="B1137" s="113" t="s">
        <v>1681</v>
      </c>
      <c r="C1137" s="101" t="s">
        <v>3</v>
      </c>
      <c r="D1137" s="101" t="s">
        <v>542</v>
      </c>
      <c r="E1137" s="130" t="s">
        <v>543</v>
      </c>
      <c r="F1137" s="101" t="s">
        <v>544</v>
      </c>
      <c r="G1137" s="101" t="s">
        <v>545</v>
      </c>
    </row>
    <row r="1138" spans="1:7" ht="22.5" x14ac:dyDescent="0.2">
      <c r="A1138" s="102" t="s">
        <v>1369</v>
      </c>
      <c r="B1138" s="114" t="s">
        <v>1370</v>
      </c>
      <c r="C1138" s="102" t="s">
        <v>13</v>
      </c>
      <c r="D1138" s="102" t="s">
        <v>14</v>
      </c>
      <c r="E1138" s="131">
        <v>1</v>
      </c>
      <c r="F1138" s="103">
        <v>0.13</v>
      </c>
      <c r="G1138" s="103">
        <v>0.13</v>
      </c>
    </row>
    <row r="1139" spans="1:7" ht="18" x14ac:dyDescent="0.2">
      <c r="A1139" s="96"/>
      <c r="B1139" s="115"/>
      <c r="C1139" s="95"/>
      <c r="D1139" s="95"/>
      <c r="E1139" s="132"/>
      <c r="F1139" s="110" t="s">
        <v>1799</v>
      </c>
      <c r="G1139" s="104">
        <v>0.13</v>
      </c>
    </row>
    <row r="1140" spans="1:7" x14ac:dyDescent="0.2">
      <c r="A1140" s="96"/>
      <c r="B1140" s="115"/>
      <c r="C1140" s="95"/>
      <c r="D1140" s="95"/>
      <c r="E1140" s="132"/>
      <c r="F1140" s="111" t="s">
        <v>546</v>
      </c>
      <c r="G1140" s="105">
        <v>14.9</v>
      </c>
    </row>
    <row r="1141" spans="1:7" ht="22.5" x14ac:dyDescent="0.2">
      <c r="A1141" s="98" t="s">
        <v>1807</v>
      </c>
      <c r="B1141" s="112" t="s">
        <v>1371</v>
      </c>
      <c r="C1141" s="99"/>
      <c r="D1141" s="99"/>
      <c r="E1141" s="129"/>
      <c r="F1141" s="99"/>
      <c r="G1141" s="99"/>
    </row>
    <row r="1142" spans="1:7" ht="22.5" x14ac:dyDescent="0.2">
      <c r="A1142" s="100" t="s">
        <v>1</v>
      </c>
      <c r="B1142" s="113" t="s">
        <v>367</v>
      </c>
      <c r="C1142" s="101" t="s">
        <v>3</v>
      </c>
      <c r="D1142" s="101" t="s">
        <v>542</v>
      </c>
      <c r="E1142" s="130" t="s">
        <v>543</v>
      </c>
      <c r="F1142" s="101" t="s">
        <v>544</v>
      </c>
      <c r="G1142" s="101" t="s">
        <v>545</v>
      </c>
    </row>
    <row r="1143" spans="1:7" ht="22.5" x14ac:dyDescent="0.2">
      <c r="A1143" s="102" t="s">
        <v>1372</v>
      </c>
      <c r="B1143" s="114" t="s">
        <v>1373</v>
      </c>
      <c r="C1143" s="102" t="s">
        <v>13</v>
      </c>
      <c r="D1143" s="102" t="s">
        <v>595</v>
      </c>
      <c r="E1143" s="131">
        <v>1.07</v>
      </c>
      <c r="F1143" s="103">
        <v>8.77</v>
      </c>
      <c r="G1143" s="103">
        <v>9.3800000000000008</v>
      </c>
    </row>
    <row r="1144" spans="1:7" ht="18" x14ac:dyDescent="0.2">
      <c r="A1144" s="96"/>
      <c r="B1144" s="115"/>
      <c r="C1144" s="95"/>
      <c r="D1144" s="95"/>
      <c r="E1144" s="132"/>
      <c r="F1144" s="110" t="s">
        <v>1800</v>
      </c>
      <c r="G1144" s="104">
        <v>9.3800000000000008</v>
      </c>
    </row>
    <row r="1145" spans="1:7" ht="22.5" x14ac:dyDescent="0.2">
      <c r="A1145" s="100" t="s">
        <v>1</v>
      </c>
      <c r="B1145" s="113" t="s">
        <v>1681</v>
      </c>
      <c r="C1145" s="101" t="s">
        <v>3</v>
      </c>
      <c r="D1145" s="101" t="s">
        <v>542</v>
      </c>
      <c r="E1145" s="130" t="s">
        <v>543</v>
      </c>
      <c r="F1145" s="101" t="s">
        <v>544</v>
      </c>
      <c r="G1145" s="101" t="s">
        <v>545</v>
      </c>
    </row>
    <row r="1146" spans="1:7" ht="22.5" x14ac:dyDescent="0.2">
      <c r="A1146" s="102" t="s">
        <v>1374</v>
      </c>
      <c r="B1146" s="114" t="s">
        <v>1375</v>
      </c>
      <c r="C1146" s="102" t="s">
        <v>13</v>
      </c>
      <c r="D1146" s="102" t="s">
        <v>14</v>
      </c>
      <c r="E1146" s="131">
        <v>9.4999999999999998E-3</v>
      </c>
      <c r="F1146" s="103">
        <v>11</v>
      </c>
      <c r="G1146" s="103">
        <v>0.1</v>
      </c>
    </row>
    <row r="1147" spans="1:7" x14ac:dyDescent="0.2">
      <c r="A1147" s="102" t="s">
        <v>1376</v>
      </c>
      <c r="B1147" s="114" t="s">
        <v>1377</v>
      </c>
      <c r="C1147" s="102" t="s">
        <v>13</v>
      </c>
      <c r="D1147" s="102" t="s">
        <v>14</v>
      </c>
      <c r="E1147" s="131">
        <v>5.8099999999999999E-2</v>
      </c>
      <c r="F1147" s="103">
        <v>14.9</v>
      </c>
      <c r="G1147" s="103">
        <v>0.86</v>
      </c>
    </row>
    <row r="1148" spans="1:7" ht="18" x14ac:dyDescent="0.2">
      <c r="A1148" s="96"/>
      <c r="B1148" s="115"/>
      <c r="C1148" s="95"/>
      <c r="D1148" s="95"/>
      <c r="E1148" s="132"/>
      <c r="F1148" s="110" t="s">
        <v>1799</v>
      </c>
      <c r="G1148" s="104">
        <v>0.96</v>
      </c>
    </row>
    <row r="1149" spans="1:7" x14ac:dyDescent="0.2">
      <c r="A1149" s="96"/>
      <c r="B1149" s="115"/>
      <c r="C1149" s="95"/>
      <c r="D1149" s="95"/>
      <c r="E1149" s="132"/>
      <c r="F1149" s="111" t="s">
        <v>546</v>
      </c>
      <c r="G1149" s="105">
        <v>10.34</v>
      </c>
    </row>
    <row r="1150" spans="1:7" ht="33.75" x14ac:dyDescent="0.2">
      <c r="A1150" s="98" t="s">
        <v>1807</v>
      </c>
      <c r="B1150" s="112" t="s">
        <v>1378</v>
      </c>
      <c r="C1150" s="99"/>
      <c r="D1150" s="99"/>
      <c r="E1150" s="129"/>
      <c r="F1150" s="99"/>
      <c r="G1150" s="99"/>
    </row>
    <row r="1151" spans="1:7" ht="22.5" x14ac:dyDescent="0.2">
      <c r="A1151" s="100" t="s">
        <v>1</v>
      </c>
      <c r="B1151" s="113" t="s">
        <v>367</v>
      </c>
      <c r="C1151" s="101" t="s">
        <v>3</v>
      </c>
      <c r="D1151" s="101" t="s">
        <v>542</v>
      </c>
      <c r="E1151" s="130" t="s">
        <v>543</v>
      </c>
      <c r="F1151" s="101" t="s">
        <v>544</v>
      </c>
      <c r="G1151" s="101" t="s">
        <v>545</v>
      </c>
    </row>
    <row r="1152" spans="1:7" ht="22.5" x14ac:dyDescent="0.2">
      <c r="A1152" s="102" t="s">
        <v>1281</v>
      </c>
      <c r="B1152" s="114" t="s">
        <v>1282</v>
      </c>
      <c r="C1152" s="102" t="s">
        <v>13</v>
      </c>
      <c r="D1152" s="102" t="s">
        <v>595</v>
      </c>
      <c r="E1152" s="131">
        <v>2.5000000000000001E-2</v>
      </c>
      <c r="F1152" s="103">
        <v>26.6</v>
      </c>
      <c r="G1152" s="103">
        <v>0.66</v>
      </c>
    </row>
    <row r="1153" spans="1:7" ht="33.75" x14ac:dyDescent="0.2">
      <c r="A1153" s="102" t="s">
        <v>1379</v>
      </c>
      <c r="B1153" s="114" t="s">
        <v>1380</v>
      </c>
      <c r="C1153" s="102" t="s">
        <v>13</v>
      </c>
      <c r="D1153" s="102" t="s">
        <v>73</v>
      </c>
      <c r="E1153" s="131" t="s">
        <v>1934</v>
      </c>
      <c r="F1153" s="103">
        <v>0.18</v>
      </c>
      <c r="G1153" s="103">
        <v>0.35</v>
      </c>
    </row>
    <row r="1154" spans="1:7" ht="18" x14ac:dyDescent="0.2">
      <c r="A1154" s="96"/>
      <c r="B1154" s="115"/>
      <c r="C1154" s="95"/>
      <c r="D1154" s="95"/>
      <c r="E1154" s="132"/>
      <c r="F1154" s="110" t="s">
        <v>1800</v>
      </c>
      <c r="G1154" s="104">
        <v>1.01</v>
      </c>
    </row>
    <row r="1155" spans="1:7" ht="22.5" x14ac:dyDescent="0.2">
      <c r="A1155" s="100" t="s">
        <v>1</v>
      </c>
      <c r="B1155" s="113" t="s">
        <v>1681</v>
      </c>
      <c r="C1155" s="101" t="s">
        <v>3</v>
      </c>
      <c r="D1155" s="101" t="s">
        <v>542</v>
      </c>
      <c r="E1155" s="130" t="s">
        <v>543</v>
      </c>
      <c r="F1155" s="101" t="s">
        <v>544</v>
      </c>
      <c r="G1155" s="101" t="s">
        <v>545</v>
      </c>
    </row>
    <row r="1156" spans="1:7" ht="22.5" x14ac:dyDescent="0.2">
      <c r="A1156" s="102" t="s">
        <v>1374</v>
      </c>
      <c r="B1156" s="114" t="s">
        <v>1375</v>
      </c>
      <c r="C1156" s="102" t="s">
        <v>13</v>
      </c>
      <c r="D1156" s="102" t="s">
        <v>14</v>
      </c>
      <c r="E1156" s="131">
        <v>6.3500000000000001E-2</v>
      </c>
      <c r="F1156" s="103">
        <v>11</v>
      </c>
      <c r="G1156" s="103">
        <v>0.69</v>
      </c>
    </row>
    <row r="1157" spans="1:7" x14ac:dyDescent="0.2">
      <c r="A1157" s="102" t="s">
        <v>1376</v>
      </c>
      <c r="B1157" s="114" t="s">
        <v>1377</v>
      </c>
      <c r="C1157" s="102" t="s">
        <v>13</v>
      </c>
      <c r="D1157" s="102" t="s">
        <v>14</v>
      </c>
      <c r="E1157" s="131" t="s">
        <v>1935</v>
      </c>
      <c r="F1157" s="103">
        <v>14.9</v>
      </c>
      <c r="G1157" s="103">
        <v>2.89</v>
      </c>
    </row>
    <row r="1158" spans="1:7" ht="22.5" x14ac:dyDescent="0.2">
      <c r="A1158" s="102" t="s">
        <v>1381</v>
      </c>
      <c r="B1158" s="114" t="s">
        <v>1382</v>
      </c>
      <c r="C1158" s="102" t="s">
        <v>13</v>
      </c>
      <c r="D1158" s="102" t="s">
        <v>595</v>
      </c>
      <c r="E1158" s="131">
        <v>1</v>
      </c>
      <c r="F1158" s="103">
        <v>10.34</v>
      </c>
      <c r="G1158" s="103">
        <v>10.34</v>
      </c>
    </row>
    <row r="1159" spans="1:7" ht="18" x14ac:dyDescent="0.2">
      <c r="A1159" s="96"/>
      <c r="B1159" s="115"/>
      <c r="C1159" s="95"/>
      <c r="D1159" s="95"/>
      <c r="E1159" s="132"/>
      <c r="F1159" s="110" t="s">
        <v>1799</v>
      </c>
      <c r="G1159" s="104">
        <v>13.92</v>
      </c>
    </row>
    <row r="1160" spans="1:7" x14ac:dyDescent="0.2">
      <c r="A1160" s="96"/>
      <c r="B1160" s="115"/>
      <c r="C1160" s="95"/>
      <c r="D1160" s="95"/>
      <c r="E1160" s="132"/>
      <c r="F1160" s="111" t="s">
        <v>546</v>
      </c>
      <c r="G1160" s="105">
        <v>14.93</v>
      </c>
    </row>
    <row r="1161" spans="1:7" ht="22.5" x14ac:dyDescent="0.2">
      <c r="A1161" s="98" t="s">
        <v>1807</v>
      </c>
      <c r="B1161" s="112" t="s">
        <v>1383</v>
      </c>
      <c r="C1161" s="99"/>
      <c r="D1161" s="99"/>
      <c r="E1161" s="129"/>
      <c r="F1161" s="99"/>
      <c r="G1161" s="99"/>
    </row>
    <row r="1162" spans="1:7" ht="22.5" x14ac:dyDescent="0.2">
      <c r="A1162" s="100" t="s">
        <v>1</v>
      </c>
      <c r="B1162" s="113" t="s">
        <v>367</v>
      </c>
      <c r="C1162" s="101" t="s">
        <v>3</v>
      </c>
      <c r="D1162" s="101" t="s">
        <v>542</v>
      </c>
      <c r="E1162" s="130" t="s">
        <v>543</v>
      </c>
      <c r="F1162" s="101" t="s">
        <v>544</v>
      </c>
      <c r="G1162" s="101" t="s">
        <v>545</v>
      </c>
    </row>
    <row r="1163" spans="1:7" x14ac:dyDescent="0.2">
      <c r="A1163" s="102" t="s">
        <v>1384</v>
      </c>
      <c r="B1163" s="114" t="s">
        <v>1385</v>
      </c>
      <c r="C1163" s="102" t="s">
        <v>13</v>
      </c>
      <c r="D1163" s="102" t="s">
        <v>595</v>
      </c>
      <c r="E1163" s="131">
        <v>1.1100000000000001</v>
      </c>
      <c r="F1163" s="103">
        <v>9.27</v>
      </c>
      <c r="G1163" s="103">
        <v>10.28</v>
      </c>
    </row>
    <row r="1164" spans="1:7" ht="18" x14ac:dyDescent="0.2">
      <c r="A1164" s="96"/>
      <c r="B1164" s="115"/>
      <c r="C1164" s="95"/>
      <c r="D1164" s="95"/>
      <c r="E1164" s="132"/>
      <c r="F1164" s="110" t="s">
        <v>1800</v>
      </c>
      <c r="G1164" s="104">
        <v>10.28</v>
      </c>
    </row>
    <row r="1165" spans="1:7" ht="22.5" x14ac:dyDescent="0.2">
      <c r="A1165" s="100" t="s">
        <v>1</v>
      </c>
      <c r="B1165" s="113" t="s">
        <v>1681</v>
      </c>
      <c r="C1165" s="101" t="s">
        <v>3</v>
      </c>
      <c r="D1165" s="101" t="s">
        <v>542</v>
      </c>
      <c r="E1165" s="130" t="s">
        <v>543</v>
      </c>
      <c r="F1165" s="101" t="s">
        <v>544</v>
      </c>
      <c r="G1165" s="101" t="s">
        <v>545</v>
      </c>
    </row>
    <row r="1166" spans="1:7" ht="22.5" x14ac:dyDescent="0.2">
      <c r="A1166" s="102" t="s">
        <v>1374</v>
      </c>
      <c r="B1166" s="114" t="s">
        <v>1375</v>
      </c>
      <c r="C1166" s="102" t="s">
        <v>13</v>
      </c>
      <c r="D1166" s="102" t="s">
        <v>14</v>
      </c>
      <c r="E1166" s="131">
        <v>1.4E-3</v>
      </c>
      <c r="F1166" s="103">
        <v>11</v>
      </c>
      <c r="G1166" s="103">
        <v>0.01</v>
      </c>
    </row>
    <row r="1167" spans="1:7" x14ac:dyDescent="0.2">
      <c r="A1167" s="102" t="s">
        <v>1376</v>
      </c>
      <c r="B1167" s="114" t="s">
        <v>1377</v>
      </c>
      <c r="C1167" s="102" t="s">
        <v>13</v>
      </c>
      <c r="D1167" s="102" t="s">
        <v>14</v>
      </c>
      <c r="E1167" s="131">
        <v>8.8000000000000005E-3</v>
      </c>
      <c r="F1167" s="103">
        <v>14.9</v>
      </c>
      <c r="G1167" s="103">
        <v>0.13</v>
      </c>
    </row>
    <row r="1168" spans="1:7" ht="18" x14ac:dyDescent="0.2">
      <c r="A1168" s="96"/>
      <c r="B1168" s="115"/>
      <c r="C1168" s="95"/>
      <c r="D1168" s="95"/>
      <c r="E1168" s="132"/>
      <c r="F1168" s="110" t="s">
        <v>1799</v>
      </c>
      <c r="G1168" s="104">
        <v>0.14000000000000001</v>
      </c>
    </row>
    <row r="1169" spans="1:7" x14ac:dyDescent="0.2">
      <c r="A1169" s="96"/>
      <c r="B1169" s="115"/>
      <c r="C1169" s="95"/>
      <c r="D1169" s="95"/>
      <c r="E1169" s="132"/>
      <c r="F1169" s="111" t="s">
        <v>546</v>
      </c>
      <c r="G1169" s="105">
        <v>10.42</v>
      </c>
    </row>
    <row r="1170" spans="1:7" ht="33.75" x14ac:dyDescent="0.2">
      <c r="A1170" s="98" t="s">
        <v>1807</v>
      </c>
      <c r="B1170" s="112" t="s">
        <v>1386</v>
      </c>
      <c r="C1170" s="99"/>
      <c r="D1170" s="99"/>
      <c r="E1170" s="129"/>
      <c r="F1170" s="99"/>
      <c r="G1170" s="99"/>
    </row>
    <row r="1171" spans="1:7" ht="22.5" x14ac:dyDescent="0.2">
      <c r="A1171" s="100" t="s">
        <v>1</v>
      </c>
      <c r="B1171" s="113" t="s">
        <v>367</v>
      </c>
      <c r="C1171" s="101" t="s">
        <v>3</v>
      </c>
      <c r="D1171" s="101" t="s">
        <v>542</v>
      </c>
      <c r="E1171" s="130" t="s">
        <v>543</v>
      </c>
      <c r="F1171" s="101" t="s">
        <v>544</v>
      </c>
      <c r="G1171" s="101" t="s">
        <v>545</v>
      </c>
    </row>
    <row r="1172" spans="1:7" ht="22.5" x14ac:dyDescent="0.2">
      <c r="A1172" s="102" t="s">
        <v>1281</v>
      </c>
      <c r="B1172" s="114" t="s">
        <v>1282</v>
      </c>
      <c r="C1172" s="102" t="s">
        <v>13</v>
      </c>
      <c r="D1172" s="102" t="s">
        <v>595</v>
      </c>
      <c r="E1172" s="131">
        <v>2.5000000000000001E-2</v>
      </c>
      <c r="F1172" s="103">
        <v>26.6</v>
      </c>
      <c r="G1172" s="103">
        <v>0.66</v>
      </c>
    </row>
    <row r="1173" spans="1:7" ht="33.75" x14ac:dyDescent="0.2">
      <c r="A1173" s="102" t="s">
        <v>1379</v>
      </c>
      <c r="B1173" s="114" t="s">
        <v>1380</v>
      </c>
      <c r="C1173" s="102" t="s">
        <v>13</v>
      </c>
      <c r="D1173" s="102" t="s">
        <v>73</v>
      </c>
      <c r="E1173" s="131">
        <v>0.46550000000000002</v>
      </c>
      <c r="F1173" s="103">
        <v>0.18</v>
      </c>
      <c r="G1173" s="103">
        <v>0.08</v>
      </c>
    </row>
    <row r="1174" spans="1:7" ht="18" x14ac:dyDescent="0.2">
      <c r="A1174" s="96"/>
      <c r="B1174" s="115"/>
      <c r="C1174" s="95"/>
      <c r="D1174" s="95"/>
      <c r="E1174" s="132"/>
      <c r="F1174" s="110" t="s">
        <v>1800</v>
      </c>
      <c r="G1174" s="104">
        <v>0.74</v>
      </c>
    </row>
    <row r="1175" spans="1:7" ht="22.5" x14ac:dyDescent="0.2">
      <c r="A1175" s="100" t="s">
        <v>1</v>
      </c>
      <c r="B1175" s="113" t="s">
        <v>1681</v>
      </c>
      <c r="C1175" s="101" t="s">
        <v>3</v>
      </c>
      <c r="D1175" s="101" t="s">
        <v>542</v>
      </c>
      <c r="E1175" s="130" t="s">
        <v>543</v>
      </c>
      <c r="F1175" s="101" t="s">
        <v>544</v>
      </c>
      <c r="G1175" s="101" t="s">
        <v>545</v>
      </c>
    </row>
    <row r="1176" spans="1:7" ht="22.5" x14ac:dyDescent="0.2">
      <c r="A1176" s="102" t="s">
        <v>1374</v>
      </c>
      <c r="B1176" s="114" t="s">
        <v>1375</v>
      </c>
      <c r="C1176" s="102" t="s">
        <v>13</v>
      </c>
      <c r="D1176" s="102" t="s">
        <v>14</v>
      </c>
      <c r="E1176" s="131">
        <v>2.9000000000000001E-2</v>
      </c>
      <c r="F1176" s="103">
        <v>11</v>
      </c>
      <c r="G1176" s="103">
        <v>0.31</v>
      </c>
    </row>
    <row r="1177" spans="1:7" x14ac:dyDescent="0.2">
      <c r="A1177" s="102" t="s">
        <v>1376</v>
      </c>
      <c r="B1177" s="114" t="s">
        <v>1377</v>
      </c>
      <c r="C1177" s="102" t="s">
        <v>13</v>
      </c>
      <c r="D1177" s="102" t="s">
        <v>14</v>
      </c>
      <c r="E1177" s="131">
        <v>8.8999999999999996E-2</v>
      </c>
      <c r="F1177" s="103">
        <v>14.9</v>
      </c>
      <c r="G1177" s="103">
        <v>1.32</v>
      </c>
    </row>
    <row r="1178" spans="1:7" ht="22.5" x14ac:dyDescent="0.2">
      <c r="A1178" s="102" t="s">
        <v>1387</v>
      </c>
      <c r="B1178" s="114" t="s">
        <v>1388</v>
      </c>
      <c r="C1178" s="102" t="s">
        <v>13</v>
      </c>
      <c r="D1178" s="102" t="s">
        <v>595</v>
      </c>
      <c r="E1178" s="131">
        <v>1</v>
      </c>
      <c r="F1178" s="103">
        <v>10.42</v>
      </c>
      <c r="G1178" s="103">
        <v>10.42</v>
      </c>
    </row>
    <row r="1179" spans="1:7" ht="18" x14ac:dyDescent="0.2">
      <c r="A1179" s="96"/>
      <c r="B1179" s="115"/>
      <c r="C1179" s="95"/>
      <c r="D1179" s="95"/>
      <c r="E1179" s="132"/>
      <c r="F1179" s="110" t="s">
        <v>1799</v>
      </c>
      <c r="G1179" s="104">
        <v>12.05</v>
      </c>
    </row>
    <row r="1180" spans="1:7" x14ac:dyDescent="0.2">
      <c r="A1180" s="96"/>
      <c r="B1180" s="115"/>
      <c r="C1180" s="95"/>
      <c r="D1180" s="95"/>
      <c r="E1180" s="132"/>
      <c r="F1180" s="111" t="s">
        <v>546</v>
      </c>
      <c r="G1180" s="105">
        <v>12.79</v>
      </c>
    </row>
    <row r="1181" spans="1:7" ht="22.5" x14ac:dyDescent="0.2">
      <c r="A1181" s="98" t="s">
        <v>1807</v>
      </c>
      <c r="B1181" s="112" t="s">
        <v>1389</v>
      </c>
      <c r="C1181" s="99"/>
      <c r="D1181" s="99"/>
      <c r="E1181" s="129"/>
      <c r="F1181" s="99"/>
      <c r="G1181" s="99"/>
    </row>
    <row r="1182" spans="1:7" ht="22.5" x14ac:dyDescent="0.2">
      <c r="A1182" s="100" t="s">
        <v>1</v>
      </c>
      <c r="B1182" s="113" t="s">
        <v>367</v>
      </c>
      <c r="C1182" s="101" t="s">
        <v>3</v>
      </c>
      <c r="D1182" s="101" t="s">
        <v>542</v>
      </c>
      <c r="E1182" s="130" t="s">
        <v>543</v>
      </c>
      <c r="F1182" s="101" t="s">
        <v>544</v>
      </c>
      <c r="G1182" s="101" t="s">
        <v>545</v>
      </c>
    </row>
    <row r="1183" spans="1:7" x14ac:dyDescent="0.2">
      <c r="A1183" s="102" t="s">
        <v>1390</v>
      </c>
      <c r="B1183" s="114" t="s">
        <v>1391</v>
      </c>
      <c r="C1183" s="102" t="s">
        <v>13</v>
      </c>
      <c r="D1183" s="102" t="s">
        <v>595</v>
      </c>
      <c r="E1183" s="131">
        <v>1.07</v>
      </c>
      <c r="F1183" s="103">
        <v>9.7799999999999994</v>
      </c>
      <c r="G1183" s="103">
        <v>10.46</v>
      </c>
    </row>
    <row r="1184" spans="1:7" ht="18" x14ac:dyDescent="0.2">
      <c r="A1184" s="96"/>
      <c r="B1184" s="115"/>
      <c r="C1184" s="95"/>
      <c r="D1184" s="95"/>
      <c r="E1184" s="132"/>
      <c r="F1184" s="110" t="s">
        <v>1800</v>
      </c>
      <c r="G1184" s="104">
        <v>10.46</v>
      </c>
    </row>
    <row r="1185" spans="1:7" ht="22.5" x14ac:dyDescent="0.2">
      <c r="A1185" s="100" t="s">
        <v>1</v>
      </c>
      <c r="B1185" s="113" t="s">
        <v>1681</v>
      </c>
      <c r="C1185" s="101" t="s">
        <v>3</v>
      </c>
      <c r="D1185" s="101" t="s">
        <v>542</v>
      </c>
      <c r="E1185" s="130" t="s">
        <v>543</v>
      </c>
      <c r="F1185" s="101" t="s">
        <v>544</v>
      </c>
      <c r="G1185" s="101" t="s">
        <v>545</v>
      </c>
    </row>
    <row r="1186" spans="1:7" ht="22.5" x14ac:dyDescent="0.2">
      <c r="A1186" s="102" t="s">
        <v>1374</v>
      </c>
      <c r="B1186" s="114" t="s">
        <v>1375</v>
      </c>
      <c r="C1186" s="102" t="s">
        <v>13</v>
      </c>
      <c r="D1186" s="102" t="s">
        <v>14</v>
      </c>
      <c r="E1186" s="131">
        <v>5.1000000000000004E-3</v>
      </c>
      <c r="F1186" s="103">
        <v>11</v>
      </c>
      <c r="G1186" s="103">
        <v>0.05</v>
      </c>
    </row>
    <row r="1187" spans="1:7" x14ac:dyDescent="0.2">
      <c r="A1187" s="102" t="s">
        <v>1376</v>
      </c>
      <c r="B1187" s="114" t="s">
        <v>1377</v>
      </c>
      <c r="C1187" s="102" t="s">
        <v>13</v>
      </c>
      <c r="D1187" s="102" t="s">
        <v>14</v>
      </c>
      <c r="E1187" s="131">
        <v>3.1E-2</v>
      </c>
      <c r="F1187" s="103">
        <v>14.9</v>
      </c>
      <c r="G1187" s="103">
        <v>0.46</v>
      </c>
    </row>
    <row r="1188" spans="1:7" ht="18" x14ac:dyDescent="0.2">
      <c r="A1188" s="96"/>
      <c r="B1188" s="115"/>
      <c r="C1188" s="95"/>
      <c r="D1188" s="95"/>
      <c r="E1188" s="132"/>
      <c r="F1188" s="110" t="s">
        <v>1799</v>
      </c>
      <c r="G1188" s="104">
        <v>0.51</v>
      </c>
    </row>
    <row r="1189" spans="1:7" x14ac:dyDescent="0.2">
      <c r="A1189" s="96"/>
      <c r="B1189" s="115"/>
      <c r="C1189" s="95"/>
      <c r="D1189" s="95"/>
      <c r="E1189" s="132"/>
      <c r="F1189" s="111" t="s">
        <v>546</v>
      </c>
      <c r="G1189" s="105">
        <v>10.97</v>
      </c>
    </row>
    <row r="1190" spans="1:7" ht="33.75" x14ac:dyDescent="0.2">
      <c r="A1190" s="98" t="s">
        <v>1807</v>
      </c>
      <c r="B1190" s="112" t="s">
        <v>1392</v>
      </c>
      <c r="C1190" s="99"/>
      <c r="D1190" s="99"/>
      <c r="E1190" s="129"/>
      <c r="F1190" s="99"/>
      <c r="G1190" s="99"/>
    </row>
    <row r="1191" spans="1:7" ht="22.5" x14ac:dyDescent="0.2">
      <c r="A1191" s="100" t="s">
        <v>1</v>
      </c>
      <c r="B1191" s="113" t="s">
        <v>367</v>
      </c>
      <c r="C1191" s="101" t="s">
        <v>3</v>
      </c>
      <c r="D1191" s="101" t="s">
        <v>542</v>
      </c>
      <c r="E1191" s="130" t="s">
        <v>543</v>
      </c>
      <c r="F1191" s="101" t="s">
        <v>544</v>
      </c>
      <c r="G1191" s="101" t="s">
        <v>545</v>
      </c>
    </row>
    <row r="1192" spans="1:7" ht="22.5" x14ac:dyDescent="0.2">
      <c r="A1192" s="102" t="s">
        <v>1281</v>
      </c>
      <c r="B1192" s="114" t="s">
        <v>1282</v>
      </c>
      <c r="C1192" s="102" t="s">
        <v>13</v>
      </c>
      <c r="D1192" s="102" t="s">
        <v>595</v>
      </c>
      <c r="E1192" s="131">
        <v>2.5000000000000001E-2</v>
      </c>
      <c r="F1192" s="103">
        <v>26.6</v>
      </c>
      <c r="G1192" s="103">
        <v>0.66</v>
      </c>
    </row>
    <row r="1193" spans="1:7" ht="33.75" x14ac:dyDescent="0.2">
      <c r="A1193" s="102" t="s">
        <v>1379</v>
      </c>
      <c r="B1193" s="114" t="s">
        <v>1380</v>
      </c>
      <c r="C1193" s="102" t="s">
        <v>13</v>
      </c>
      <c r="D1193" s="102" t="s">
        <v>73</v>
      </c>
      <c r="E1193" s="131" t="s">
        <v>1928</v>
      </c>
      <c r="F1193" s="103">
        <v>0.18</v>
      </c>
      <c r="G1193" s="103">
        <v>0.21</v>
      </c>
    </row>
    <row r="1194" spans="1:7" ht="18" x14ac:dyDescent="0.2">
      <c r="A1194" s="96"/>
      <c r="B1194" s="115"/>
      <c r="C1194" s="95"/>
      <c r="D1194" s="95"/>
      <c r="E1194" s="132"/>
      <c r="F1194" s="110" t="s">
        <v>1800</v>
      </c>
      <c r="G1194" s="104">
        <v>0.87</v>
      </c>
    </row>
    <row r="1195" spans="1:7" ht="22.5" x14ac:dyDescent="0.2">
      <c r="A1195" s="100" t="s">
        <v>1</v>
      </c>
      <c r="B1195" s="113" t="s">
        <v>1681</v>
      </c>
      <c r="C1195" s="101" t="s">
        <v>3</v>
      </c>
      <c r="D1195" s="101" t="s">
        <v>542</v>
      </c>
      <c r="E1195" s="130" t="s">
        <v>543</v>
      </c>
      <c r="F1195" s="101" t="s">
        <v>544</v>
      </c>
      <c r="G1195" s="101" t="s">
        <v>545</v>
      </c>
    </row>
    <row r="1196" spans="1:7" ht="22.5" x14ac:dyDescent="0.2">
      <c r="A1196" s="102" t="s">
        <v>1374</v>
      </c>
      <c r="B1196" s="114" t="s">
        <v>1375</v>
      </c>
      <c r="C1196" s="102" t="s">
        <v>13</v>
      </c>
      <c r="D1196" s="102" t="s">
        <v>14</v>
      </c>
      <c r="E1196" s="131">
        <v>4.9000000000000002E-2</v>
      </c>
      <c r="F1196" s="103">
        <v>11</v>
      </c>
      <c r="G1196" s="103">
        <v>0.53</v>
      </c>
    </row>
    <row r="1197" spans="1:7" x14ac:dyDescent="0.2">
      <c r="A1197" s="102" t="s">
        <v>1376</v>
      </c>
      <c r="B1197" s="114" t="s">
        <v>1377</v>
      </c>
      <c r="C1197" s="102" t="s">
        <v>13</v>
      </c>
      <c r="D1197" s="102" t="s">
        <v>14</v>
      </c>
      <c r="E1197" s="131">
        <v>0.151</v>
      </c>
      <c r="F1197" s="103">
        <v>14.9</v>
      </c>
      <c r="G1197" s="103">
        <v>2.2400000000000002</v>
      </c>
    </row>
    <row r="1198" spans="1:7" ht="22.5" x14ac:dyDescent="0.2">
      <c r="A1198" s="102" t="s">
        <v>1393</v>
      </c>
      <c r="B1198" s="114" t="s">
        <v>1394</v>
      </c>
      <c r="C1198" s="102" t="s">
        <v>13</v>
      </c>
      <c r="D1198" s="102" t="s">
        <v>595</v>
      </c>
      <c r="E1198" s="131" t="s">
        <v>6</v>
      </c>
      <c r="F1198" s="103">
        <v>10.97</v>
      </c>
      <c r="G1198" s="103">
        <v>10.97</v>
      </c>
    </row>
    <row r="1199" spans="1:7" ht="18" x14ac:dyDescent="0.2">
      <c r="A1199" s="96"/>
      <c r="B1199" s="115"/>
      <c r="C1199" s="95"/>
      <c r="D1199" s="95"/>
      <c r="E1199" s="132"/>
      <c r="F1199" s="110" t="s">
        <v>1799</v>
      </c>
      <c r="G1199" s="104">
        <v>13.74</v>
      </c>
    </row>
    <row r="1200" spans="1:7" x14ac:dyDescent="0.2">
      <c r="A1200" s="96"/>
      <c r="B1200" s="115"/>
      <c r="C1200" s="95"/>
      <c r="D1200" s="95"/>
      <c r="E1200" s="132"/>
      <c r="F1200" s="111" t="s">
        <v>546</v>
      </c>
      <c r="G1200" s="105">
        <v>14.61</v>
      </c>
    </row>
    <row r="1201" spans="1:7" ht="33.75" x14ac:dyDescent="0.2">
      <c r="A1201" s="98" t="s">
        <v>1807</v>
      </c>
      <c r="B1201" s="112" t="s">
        <v>1395</v>
      </c>
      <c r="C1201" s="99"/>
      <c r="D1201" s="99"/>
      <c r="E1201" s="129"/>
      <c r="F1201" s="99"/>
      <c r="G1201" s="99"/>
    </row>
    <row r="1202" spans="1:7" ht="22.5" x14ac:dyDescent="0.2">
      <c r="A1202" s="100" t="s">
        <v>1</v>
      </c>
      <c r="B1202" s="113" t="s">
        <v>367</v>
      </c>
      <c r="C1202" s="101" t="s">
        <v>3</v>
      </c>
      <c r="D1202" s="101" t="s">
        <v>542</v>
      </c>
      <c r="E1202" s="130" t="s">
        <v>543</v>
      </c>
      <c r="F1202" s="101" t="s">
        <v>544</v>
      </c>
      <c r="G1202" s="101" t="s">
        <v>545</v>
      </c>
    </row>
    <row r="1203" spans="1:7" ht="22.5" x14ac:dyDescent="0.2">
      <c r="A1203" s="102" t="s">
        <v>1281</v>
      </c>
      <c r="B1203" s="114" t="s">
        <v>1282</v>
      </c>
      <c r="C1203" s="102" t="s">
        <v>13</v>
      </c>
      <c r="D1203" s="102" t="s">
        <v>595</v>
      </c>
      <c r="E1203" s="131">
        <v>2.5000000000000001E-2</v>
      </c>
      <c r="F1203" s="103">
        <v>26.6</v>
      </c>
      <c r="G1203" s="103">
        <v>0.66</v>
      </c>
    </row>
    <row r="1204" spans="1:7" ht="33.75" x14ac:dyDescent="0.2">
      <c r="A1204" s="102" t="s">
        <v>1379</v>
      </c>
      <c r="B1204" s="114" t="s">
        <v>1380</v>
      </c>
      <c r="C1204" s="102" t="s">
        <v>13</v>
      </c>
      <c r="D1204" s="102" t="s">
        <v>73</v>
      </c>
      <c r="E1204" s="131">
        <v>0.82699999999999996</v>
      </c>
      <c r="F1204" s="103">
        <v>0.18</v>
      </c>
      <c r="G1204" s="103">
        <v>0.14000000000000001</v>
      </c>
    </row>
    <row r="1205" spans="1:7" ht="18" x14ac:dyDescent="0.2">
      <c r="A1205" s="96"/>
      <c r="B1205" s="115"/>
      <c r="C1205" s="95"/>
      <c r="D1205" s="95"/>
      <c r="E1205" s="132"/>
      <c r="F1205" s="110" t="s">
        <v>1800</v>
      </c>
      <c r="G1205" s="104">
        <v>0.8</v>
      </c>
    </row>
    <row r="1206" spans="1:7" ht="22.5" x14ac:dyDescent="0.2">
      <c r="A1206" s="100" t="s">
        <v>1</v>
      </c>
      <c r="B1206" s="113" t="s">
        <v>1681</v>
      </c>
      <c r="C1206" s="101" t="s">
        <v>3</v>
      </c>
      <c r="D1206" s="101" t="s">
        <v>542</v>
      </c>
      <c r="E1206" s="130" t="s">
        <v>543</v>
      </c>
      <c r="F1206" s="101" t="s">
        <v>544</v>
      </c>
      <c r="G1206" s="101" t="s">
        <v>545</v>
      </c>
    </row>
    <row r="1207" spans="1:7" ht="22.5" x14ac:dyDescent="0.2">
      <c r="A1207" s="102" t="s">
        <v>1374</v>
      </c>
      <c r="B1207" s="114" t="s">
        <v>1375</v>
      </c>
      <c r="C1207" s="102" t="s">
        <v>13</v>
      </c>
      <c r="D1207" s="102" t="s">
        <v>14</v>
      </c>
      <c r="E1207" s="131" t="s">
        <v>1936</v>
      </c>
      <c r="F1207" s="103">
        <v>11</v>
      </c>
      <c r="G1207" s="103">
        <v>0.51</v>
      </c>
    </row>
    <row r="1208" spans="1:7" x14ac:dyDescent="0.2">
      <c r="A1208" s="102" t="s">
        <v>1376</v>
      </c>
      <c r="B1208" s="114" t="s">
        <v>1377</v>
      </c>
      <c r="C1208" s="102" t="s">
        <v>13</v>
      </c>
      <c r="D1208" s="102" t="s">
        <v>14</v>
      </c>
      <c r="E1208" s="131">
        <v>0.29699999999999999</v>
      </c>
      <c r="F1208" s="103">
        <v>14.9</v>
      </c>
      <c r="G1208" s="103">
        <v>4.42</v>
      </c>
    </row>
    <row r="1209" spans="1:7" ht="22.5" x14ac:dyDescent="0.2">
      <c r="A1209" s="102" t="s">
        <v>1393</v>
      </c>
      <c r="B1209" s="114" t="s">
        <v>1394</v>
      </c>
      <c r="C1209" s="102" t="s">
        <v>13</v>
      </c>
      <c r="D1209" s="102" t="s">
        <v>595</v>
      </c>
      <c r="E1209" s="131">
        <v>1</v>
      </c>
      <c r="F1209" s="103">
        <v>10.97</v>
      </c>
      <c r="G1209" s="103">
        <v>10.97</v>
      </c>
    </row>
    <row r="1210" spans="1:7" ht="18" x14ac:dyDescent="0.2">
      <c r="A1210" s="96"/>
      <c r="B1210" s="115"/>
      <c r="C1210" s="95"/>
      <c r="D1210" s="95"/>
      <c r="E1210" s="132"/>
      <c r="F1210" s="110" t="s">
        <v>1799</v>
      </c>
      <c r="G1210" s="104">
        <v>15.9</v>
      </c>
    </row>
    <row r="1211" spans="1:7" x14ac:dyDescent="0.2">
      <c r="A1211" s="96"/>
      <c r="B1211" s="115"/>
      <c r="C1211" s="95"/>
      <c r="D1211" s="95"/>
      <c r="E1211" s="132"/>
      <c r="F1211" s="111" t="s">
        <v>546</v>
      </c>
      <c r="G1211" s="105">
        <v>16.7</v>
      </c>
    </row>
    <row r="1212" spans="1:7" ht="22.5" x14ac:dyDescent="0.2">
      <c r="A1212" s="98" t="s">
        <v>1807</v>
      </c>
      <c r="B1212" s="112" t="s">
        <v>1396</v>
      </c>
      <c r="C1212" s="99"/>
      <c r="D1212" s="99"/>
      <c r="E1212" s="129"/>
      <c r="F1212" s="99"/>
      <c r="G1212" s="99"/>
    </row>
    <row r="1213" spans="1:7" ht="22.5" x14ac:dyDescent="0.2">
      <c r="A1213" s="100" t="s">
        <v>1</v>
      </c>
      <c r="B1213" s="113" t="s">
        <v>367</v>
      </c>
      <c r="C1213" s="101" t="s">
        <v>3</v>
      </c>
      <c r="D1213" s="101" t="s">
        <v>542</v>
      </c>
      <c r="E1213" s="130" t="s">
        <v>543</v>
      </c>
      <c r="F1213" s="101" t="s">
        <v>544</v>
      </c>
      <c r="G1213" s="101" t="s">
        <v>545</v>
      </c>
    </row>
    <row r="1214" spans="1:7" x14ac:dyDescent="0.2">
      <c r="A1214" s="102" t="s">
        <v>1397</v>
      </c>
      <c r="B1214" s="114" t="s">
        <v>1398</v>
      </c>
      <c r="C1214" s="102" t="s">
        <v>13</v>
      </c>
      <c r="D1214" s="102" t="s">
        <v>595</v>
      </c>
      <c r="E1214" s="131">
        <v>1.1100000000000001</v>
      </c>
      <c r="F1214" s="103">
        <v>9.83</v>
      </c>
      <c r="G1214" s="103">
        <v>10.91</v>
      </c>
    </row>
    <row r="1215" spans="1:7" ht="18" x14ac:dyDescent="0.2">
      <c r="A1215" s="96"/>
      <c r="B1215" s="115"/>
      <c r="C1215" s="95"/>
      <c r="D1215" s="95"/>
      <c r="E1215" s="132"/>
      <c r="F1215" s="110" t="s">
        <v>1800</v>
      </c>
      <c r="G1215" s="104">
        <v>10.91</v>
      </c>
    </row>
    <row r="1216" spans="1:7" ht="22.5" x14ac:dyDescent="0.2">
      <c r="A1216" s="100" t="s">
        <v>1</v>
      </c>
      <c r="B1216" s="113" t="s">
        <v>1681</v>
      </c>
      <c r="C1216" s="101" t="s">
        <v>3</v>
      </c>
      <c r="D1216" s="101" t="s">
        <v>542</v>
      </c>
      <c r="E1216" s="130" t="s">
        <v>543</v>
      </c>
      <c r="F1216" s="101" t="s">
        <v>544</v>
      </c>
      <c r="G1216" s="101" t="s">
        <v>545</v>
      </c>
    </row>
    <row r="1217" spans="1:7" ht="22.5" x14ac:dyDescent="0.2">
      <c r="A1217" s="102" t="s">
        <v>1374</v>
      </c>
      <c r="B1217" s="114" t="s">
        <v>1375</v>
      </c>
      <c r="C1217" s="102" t="s">
        <v>13</v>
      </c>
      <c r="D1217" s="102" t="s">
        <v>14</v>
      </c>
      <c r="E1217" s="131">
        <v>2.5999999999999999E-3</v>
      </c>
      <c r="F1217" s="103">
        <v>11</v>
      </c>
      <c r="G1217" s="103">
        <v>0.02</v>
      </c>
    </row>
    <row r="1218" spans="1:7" x14ac:dyDescent="0.2">
      <c r="A1218" s="102" t="s">
        <v>1376</v>
      </c>
      <c r="B1218" s="114" t="s">
        <v>1377</v>
      </c>
      <c r="C1218" s="102" t="s">
        <v>13</v>
      </c>
      <c r="D1218" s="102" t="s">
        <v>14</v>
      </c>
      <c r="E1218" s="131" t="s">
        <v>1937</v>
      </c>
      <c r="F1218" s="103">
        <v>14.9</v>
      </c>
      <c r="G1218" s="103">
        <v>0.24</v>
      </c>
    </row>
    <row r="1219" spans="1:7" ht="18" x14ac:dyDescent="0.2">
      <c r="A1219" s="96"/>
      <c r="B1219" s="115"/>
      <c r="C1219" s="95"/>
      <c r="D1219" s="95"/>
      <c r="E1219" s="132"/>
      <c r="F1219" s="110" t="s">
        <v>1799</v>
      </c>
      <c r="G1219" s="104">
        <v>0.26</v>
      </c>
    </row>
    <row r="1220" spans="1:7" x14ac:dyDescent="0.2">
      <c r="A1220" s="96"/>
      <c r="B1220" s="115"/>
      <c r="C1220" s="95"/>
      <c r="D1220" s="95"/>
      <c r="E1220" s="132"/>
      <c r="F1220" s="111" t="s">
        <v>546</v>
      </c>
      <c r="G1220" s="105">
        <v>11.17</v>
      </c>
    </row>
    <row r="1221" spans="1:7" ht="33.75" x14ac:dyDescent="0.2">
      <c r="A1221" s="98" t="s">
        <v>1807</v>
      </c>
      <c r="B1221" s="112" t="s">
        <v>1399</v>
      </c>
      <c r="C1221" s="99"/>
      <c r="D1221" s="99"/>
      <c r="E1221" s="129"/>
      <c r="F1221" s="99"/>
      <c r="G1221" s="99"/>
    </row>
    <row r="1222" spans="1:7" ht="22.5" x14ac:dyDescent="0.2">
      <c r="A1222" s="100" t="s">
        <v>1</v>
      </c>
      <c r="B1222" s="113" t="s">
        <v>367</v>
      </c>
      <c r="C1222" s="101" t="s">
        <v>3</v>
      </c>
      <c r="D1222" s="101" t="s">
        <v>542</v>
      </c>
      <c r="E1222" s="130" t="s">
        <v>543</v>
      </c>
      <c r="F1222" s="101" t="s">
        <v>544</v>
      </c>
      <c r="G1222" s="101" t="s">
        <v>545</v>
      </c>
    </row>
    <row r="1223" spans="1:7" ht="22.5" x14ac:dyDescent="0.2">
      <c r="A1223" s="102" t="s">
        <v>1281</v>
      </c>
      <c r="B1223" s="114" t="s">
        <v>1282</v>
      </c>
      <c r="C1223" s="102" t="s">
        <v>13</v>
      </c>
      <c r="D1223" s="102" t="s">
        <v>595</v>
      </c>
      <c r="E1223" s="131">
        <v>2.5000000000000001E-2</v>
      </c>
      <c r="F1223" s="103">
        <v>26.6</v>
      </c>
      <c r="G1223" s="103">
        <v>0.66</v>
      </c>
    </row>
    <row r="1224" spans="1:7" ht="33.75" x14ac:dyDescent="0.2">
      <c r="A1224" s="102" t="s">
        <v>1379</v>
      </c>
      <c r="B1224" s="114" t="s">
        <v>1380</v>
      </c>
      <c r="C1224" s="102" t="s">
        <v>13</v>
      </c>
      <c r="D1224" s="102" t="s">
        <v>73</v>
      </c>
      <c r="E1224" s="131">
        <v>0.61299999999999999</v>
      </c>
      <c r="F1224" s="103">
        <v>0.18</v>
      </c>
      <c r="G1224" s="103">
        <v>0.11</v>
      </c>
    </row>
    <row r="1225" spans="1:7" ht="18" x14ac:dyDescent="0.2">
      <c r="A1225" s="96"/>
      <c r="B1225" s="115"/>
      <c r="C1225" s="95"/>
      <c r="D1225" s="95"/>
      <c r="E1225" s="132"/>
      <c r="F1225" s="110" t="s">
        <v>1800</v>
      </c>
      <c r="G1225" s="104">
        <v>0.77</v>
      </c>
    </row>
    <row r="1226" spans="1:7" ht="22.5" x14ac:dyDescent="0.2">
      <c r="A1226" s="100" t="s">
        <v>1</v>
      </c>
      <c r="B1226" s="113" t="s">
        <v>1681</v>
      </c>
      <c r="C1226" s="101" t="s">
        <v>3</v>
      </c>
      <c r="D1226" s="101" t="s">
        <v>542</v>
      </c>
      <c r="E1226" s="130" t="s">
        <v>543</v>
      </c>
      <c r="F1226" s="101" t="s">
        <v>544</v>
      </c>
      <c r="G1226" s="101" t="s">
        <v>545</v>
      </c>
    </row>
    <row r="1227" spans="1:7" ht="22.5" x14ac:dyDescent="0.2">
      <c r="A1227" s="102" t="s">
        <v>1374</v>
      </c>
      <c r="B1227" s="114" t="s">
        <v>1375</v>
      </c>
      <c r="C1227" s="102" t="s">
        <v>13</v>
      </c>
      <c r="D1227" s="102" t="s">
        <v>14</v>
      </c>
      <c r="E1227" s="131">
        <v>2.8000000000000001E-2</v>
      </c>
      <c r="F1227" s="103">
        <v>11</v>
      </c>
      <c r="G1227" s="103">
        <v>0.3</v>
      </c>
    </row>
    <row r="1228" spans="1:7" x14ac:dyDescent="0.2">
      <c r="A1228" s="102" t="s">
        <v>1376</v>
      </c>
      <c r="B1228" s="114" t="s">
        <v>1377</v>
      </c>
      <c r="C1228" s="102" t="s">
        <v>13</v>
      </c>
      <c r="D1228" s="102" t="s">
        <v>14</v>
      </c>
      <c r="E1228" s="131">
        <v>0.17499999999999999</v>
      </c>
      <c r="F1228" s="103">
        <v>14.9</v>
      </c>
      <c r="G1228" s="103">
        <v>2.6</v>
      </c>
    </row>
    <row r="1229" spans="1:7" ht="22.5" x14ac:dyDescent="0.2">
      <c r="A1229" s="102" t="s">
        <v>1400</v>
      </c>
      <c r="B1229" s="114" t="s">
        <v>1401</v>
      </c>
      <c r="C1229" s="102" t="s">
        <v>13</v>
      </c>
      <c r="D1229" s="102" t="s">
        <v>595</v>
      </c>
      <c r="E1229" s="131">
        <v>1</v>
      </c>
      <c r="F1229" s="103">
        <v>11.17</v>
      </c>
      <c r="G1229" s="103">
        <v>11.17</v>
      </c>
    </row>
    <row r="1230" spans="1:7" ht="18" x14ac:dyDescent="0.2">
      <c r="A1230" s="96"/>
      <c r="B1230" s="115"/>
      <c r="C1230" s="95"/>
      <c r="D1230" s="95"/>
      <c r="E1230" s="132"/>
      <c r="F1230" s="110" t="s">
        <v>1799</v>
      </c>
      <c r="G1230" s="104">
        <v>14.07</v>
      </c>
    </row>
    <row r="1231" spans="1:7" x14ac:dyDescent="0.2">
      <c r="A1231" s="96"/>
      <c r="B1231" s="115"/>
      <c r="C1231" s="95"/>
      <c r="D1231" s="95"/>
      <c r="E1231" s="132"/>
      <c r="F1231" s="111" t="s">
        <v>546</v>
      </c>
      <c r="G1231" s="105">
        <v>14.84</v>
      </c>
    </row>
    <row r="1232" spans="1:7" ht="33.75" x14ac:dyDescent="0.2">
      <c r="A1232" s="98" t="s">
        <v>1807</v>
      </c>
      <c r="B1232" s="112" t="s">
        <v>1402</v>
      </c>
      <c r="C1232" s="99"/>
      <c r="D1232" s="99"/>
      <c r="E1232" s="129"/>
      <c r="F1232" s="99"/>
      <c r="G1232" s="99"/>
    </row>
    <row r="1233" spans="1:7" ht="22.5" x14ac:dyDescent="0.2">
      <c r="A1233" s="100" t="s">
        <v>1</v>
      </c>
      <c r="B1233" s="113" t="s">
        <v>367</v>
      </c>
      <c r="C1233" s="101" t="s">
        <v>3</v>
      </c>
      <c r="D1233" s="101" t="s">
        <v>542</v>
      </c>
      <c r="E1233" s="130" t="s">
        <v>543</v>
      </c>
      <c r="F1233" s="101" t="s">
        <v>544</v>
      </c>
      <c r="G1233" s="101" t="s">
        <v>545</v>
      </c>
    </row>
    <row r="1234" spans="1:7" ht="22.5" x14ac:dyDescent="0.2">
      <c r="A1234" s="102" t="s">
        <v>1281</v>
      </c>
      <c r="B1234" s="114" t="s">
        <v>1282</v>
      </c>
      <c r="C1234" s="102" t="s">
        <v>13</v>
      </c>
      <c r="D1234" s="102" t="s">
        <v>595</v>
      </c>
      <c r="E1234" s="131">
        <v>2.5000000000000001E-2</v>
      </c>
      <c r="F1234" s="103">
        <v>26.6</v>
      </c>
      <c r="G1234" s="103">
        <v>0.66</v>
      </c>
    </row>
    <row r="1235" spans="1:7" ht="33.75" x14ac:dyDescent="0.2">
      <c r="A1235" s="102" t="s">
        <v>1379</v>
      </c>
      <c r="B1235" s="114" t="s">
        <v>1380</v>
      </c>
      <c r="C1235" s="102" t="s">
        <v>13</v>
      </c>
      <c r="D1235" s="102" t="s">
        <v>73</v>
      </c>
      <c r="E1235" s="131">
        <v>1.333</v>
      </c>
      <c r="F1235" s="103">
        <v>0.18</v>
      </c>
      <c r="G1235" s="103">
        <v>0.23</v>
      </c>
    </row>
    <row r="1236" spans="1:7" ht="18" x14ac:dyDescent="0.2">
      <c r="A1236" s="96"/>
      <c r="B1236" s="115"/>
      <c r="C1236" s="95"/>
      <c r="D1236" s="95"/>
      <c r="E1236" s="132"/>
      <c r="F1236" s="110" t="s">
        <v>1800</v>
      </c>
      <c r="G1236" s="104">
        <v>0.89</v>
      </c>
    </row>
    <row r="1237" spans="1:7" ht="22.5" x14ac:dyDescent="0.2">
      <c r="A1237" s="100" t="s">
        <v>1</v>
      </c>
      <c r="B1237" s="113" t="s">
        <v>1681</v>
      </c>
      <c r="C1237" s="101" t="s">
        <v>3</v>
      </c>
      <c r="D1237" s="101" t="s">
        <v>542</v>
      </c>
      <c r="E1237" s="130" t="s">
        <v>543</v>
      </c>
      <c r="F1237" s="101" t="s">
        <v>544</v>
      </c>
      <c r="G1237" s="101" t="s">
        <v>545</v>
      </c>
    </row>
    <row r="1238" spans="1:7" ht="22.5" x14ac:dyDescent="0.2">
      <c r="A1238" s="102" t="s">
        <v>1374</v>
      </c>
      <c r="B1238" s="114" t="s">
        <v>1375</v>
      </c>
      <c r="C1238" s="102" t="s">
        <v>13</v>
      </c>
      <c r="D1238" s="102" t="s">
        <v>14</v>
      </c>
      <c r="E1238" s="131">
        <v>9.7999999999999997E-3</v>
      </c>
      <c r="F1238" s="103">
        <v>11</v>
      </c>
      <c r="G1238" s="103">
        <v>0.1</v>
      </c>
    </row>
    <row r="1239" spans="1:7" x14ac:dyDescent="0.2">
      <c r="A1239" s="102" t="s">
        <v>1376</v>
      </c>
      <c r="B1239" s="114" t="s">
        <v>1377</v>
      </c>
      <c r="C1239" s="102" t="s">
        <v>13</v>
      </c>
      <c r="D1239" s="102" t="s">
        <v>14</v>
      </c>
      <c r="E1239" s="131">
        <v>5.9700000000000003E-2</v>
      </c>
      <c r="F1239" s="103">
        <v>14.9</v>
      </c>
      <c r="G1239" s="103">
        <v>0.88</v>
      </c>
    </row>
    <row r="1240" spans="1:7" ht="22.5" x14ac:dyDescent="0.2">
      <c r="A1240" s="102" t="s">
        <v>1393</v>
      </c>
      <c r="B1240" s="114" t="s">
        <v>1394</v>
      </c>
      <c r="C1240" s="102" t="s">
        <v>13</v>
      </c>
      <c r="D1240" s="102" t="s">
        <v>595</v>
      </c>
      <c r="E1240" s="131">
        <v>1</v>
      </c>
      <c r="F1240" s="103">
        <v>10.97</v>
      </c>
      <c r="G1240" s="103">
        <v>10.97</v>
      </c>
    </row>
    <row r="1241" spans="1:7" ht="18" x14ac:dyDescent="0.2">
      <c r="A1241" s="96"/>
      <c r="B1241" s="115"/>
      <c r="C1241" s="95"/>
      <c r="D1241" s="95"/>
      <c r="E1241" s="132"/>
      <c r="F1241" s="110" t="s">
        <v>1799</v>
      </c>
      <c r="G1241" s="104">
        <v>11.95</v>
      </c>
    </row>
    <row r="1242" spans="1:7" x14ac:dyDescent="0.2">
      <c r="A1242" s="96"/>
      <c r="B1242" s="115"/>
      <c r="C1242" s="95"/>
      <c r="D1242" s="95"/>
      <c r="E1242" s="132"/>
      <c r="F1242" s="111" t="s">
        <v>546</v>
      </c>
      <c r="G1242" s="105">
        <v>12.84</v>
      </c>
    </row>
    <row r="1243" spans="1:7" ht="33.75" x14ac:dyDescent="0.2">
      <c r="A1243" s="98" t="s">
        <v>1807</v>
      </c>
      <c r="B1243" s="112" t="s">
        <v>1403</v>
      </c>
      <c r="C1243" s="99"/>
      <c r="D1243" s="99"/>
      <c r="E1243" s="129"/>
      <c r="F1243" s="99"/>
      <c r="G1243" s="99"/>
    </row>
    <row r="1244" spans="1:7" ht="22.5" x14ac:dyDescent="0.2">
      <c r="A1244" s="100" t="s">
        <v>1</v>
      </c>
      <c r="B1244" s="113" t="s">
        <v>367</v>
      </c>
      <c r="C1244" s="101" t="s">
        <v>3</v>
      </c>
      <c r="D1244" s="101" t="s">
        <v>542</v>
      </c>
      <c r="E1244" s="130" t="s">
        <v>543</v>
      </c>
      <c r="F1244" s="101" t="s">
        <v>544</v>
      </c>
      <c r="G1244" s="101" t="s">
        <v>545</v>
      </c>
    </row>
    <row r="1245" spans="1:7" ht="22.5" x14ac:dyDescent="0.2">
      <c r="A1245" s="102" t="s">
        <v>1281</v>
      </c>
      <c r="B1245" s="114" t="s">
        <v>1282</v>
      </c>
      <c r="C1245" s="102" t="s">
        <v>13</v>
      </c>
      <c r="D1245" s="102" t="s">
        <v>595</v>
      </c>
      <c r="E1245" s="131">
        <v>2.5000000000000001E-2</v>
      </c>
      <c r="F1245" s="103">
        <v>26.6</v>
      </c>
      <c r="G1245" s="103">
        <v>0.66</v>
      </c>
    </row>
    <row r="1246" spans="1:7" ht="33.75" x14ac:dyDescent="0.2">
      <c r="A1246" s="102" t="s">
        <v>1379</v>
      </c>
      <c r="B1246" s="114" t="s">
        <v>1380</v>
      </c>
      <c r="C1246" s="102" t="s">
        <v>13</v>
      </c>
      <c r="D1246" s="102" t="s">
        <v>73</v>
      </c>
      <c r="E1246" s="131">
        <v>0.72799999999999998</v>
      </c>
      <c r="F1246" s="103">
        <v>0.18</v>
      </c>
      <c r="G1246" s="103">
        <v>0.13</v>
      </c>
    </row>
    <row r="1247" spans="1:7" ht="18" x14ac:dyDescent="0.2">
      <c r="A1247" s="96"/>
      <c r="B1247" s="115"/>
      <c r="C1247" s="95"/>
      <c r="D1247" s="95"/>
      <c r="E1247" s="132"/>
      <c r="F1247" s="110" t="s">
        <v>1800</v>
      </c>
      <c r="G1247" s="104">
        <v>0.79</v>
      </c>
    </row>
    <row r="1248" spans="1:7" ht="22.5" x14ac:dyDescent="0.2">
      <c r="A1248" s="100" t="s">
        <v>1</v>
      </c>
      <c r="B1248" s="113" t="s">
        <v>1681</v>
      </c>
      <c r="C1248" s="101" t="s">
        <v>3</v>
      </c>
      <c r="D1248" s="101" t="s">
        <v>542</v>
      </c>
      <c r="E1248" s="130" t="s">
        <v>543</v>
      </c>
      <c r="F1248" s="101" t="s">
        <v>544</v>
      </c>
      <c r="G1248" s="101" t="s">
        <v>545</v>
      </c>
    </row>
    <row r="1249" spans="1:7" ht="22.5" x14ac:dyDescent="0.2">
      <c r="A1249" s="102" t="s">
        <v>1374</v>
      </c>
      <c r="B1249" s="114" t="s">
        <v>1375</v>
      </c>
      <c r="C1249" s="102" t="s">
        <v>13</v>
      </c>
      <c r="D1249" s="102" t="s">
        <v>14</v>
      </c>
      <c r="E1249" s="131" t="s">
        <v>1938</v>
      </c>
      <c r="F1249" s="103">
        <v>11</v>
      </c>
      <c r="G1249" s="103">
        <v>7.0000000000000007E-2</v>
      </c>
    </row>
    <row r="1250" spans="1:7" x14ac:dyDescent="0.2">
      <c r="A1250" s="102" t="s">
        <v>1376</v>
      </c>
      <c r="B1250" s="114" t="s">
        <v>1377</v>
      </c>
      <c r="C1250" s="102" t="s">
        <v>13</v>
      </c>
      <c r="D1250" s="102" t="s">
        <v>14</v>
      </c>
      <c r="E1250" s="131">
        <v>4.0300000000000002E-2</v>
      </c>
      <c r="F1250" s="103">
        <v>14.9</v>
      </c>
      <c r="G1250" s="103">
        <v>0.6</v>
      </c>
    </row>
    <row r="1251" spans="1:7" ht="22.5" x14ac:dyDescent="0.2">
      <c r="A1251" s="102" t="s">
        <v>1400</v>
      </c>
      <c r="B1251" s="114" t="s">
        <v>1401</v>
      </c>
      <c r="C1251" s="102" t="s">
        <v>13</v>
      </c>
      <c r="D1251" s="102" t="s">
        <v>595</v>
      </c>
      <c r="E1251" s="131">
        <v>1</v>
      </c>
      <c r="F1251" s="103">
        <v>11.17</v>
      </c>
      <c r="G1251" s="103">
        <v>11.17</v>
      </c>
    </row>
    <row r="1252" spans="1:7" ht="18" x14ac:dyDescent="0.2">
      <c r="A1252" s="96"/>
      <c r="B1252" s="115"/>
      <c r="C1252" s="95"/>
      <c r="D1252" s="95"/>
      <c r="E1252" s="132"/>
      <c r="F1252" s="110" t="s">
        <v>1799</v>
      </c>
      <c r="G1252" s="104">
        <v>11.84</v>
      </c>
    </row>
    <row r="1253" spans="1:7" x14ac:dyDescent="0.2">
      <c r="A1253" s="96"/>
      <c r="B1253" s="115"/>
      <c r="C1253" s="95"/>
      <c r="D1253" s="95"/>
      <c r="E1253" s="132"/>
      <c r="F1253" s="111" t="s">
        <v>546</v>
      </c>
      <c r="G1253" s="105">
        <v>12.63</v>
      </c>
    </row>
    <row r="1254" spans="1:7" ht="33.75" x14ac:dyDescent="0.2">
      <c r="A1254" s="98" t="s">
        <v>1807</v>
      </c>
      <c r="B1254" s="112" t="s">
        <v>1404</v>
      </c>
      <c r="C1254" s="99"/>
      <c r="D1254" s="99"/>
      <c r="E1254" s="129"/>
      <c r="F1254" s="99"/>
      <c r="G1254" s="99"/>
    </row>
    <row r="1255" spans="1:7" ht="22.5" x14ac:dyDescent="0.2">
      <c r="A1255" s="100" t="s">
        <v>1</v>
      </c>
      <c r="B1255" s="113" t="s">
        <v>367</v>
      </c>
      <c r="C1255" s="101" t="s">
        <v>3</v>
      </c>
      <c r="D1255" s="101" t="s">
        <v>542</v>
      </c>
      <c r="E1255" s="130" t="s">
        <v>543</v>
      </c>
      <c r="F1255" s="101" t="s">
        <v>544</v>
      </c>
      <c r="G1255" s="101" t="s">
        <v>545</v>
      </c>
    </row>
    <row r="1256" spans="1:7" ht="22.5" x14ac:dyDescent="0.2">
      <c r="A1256" s="102" t="s">
        <v>1281</v>
      </c>
      <c r="B1256" s="114" t="s">
        <v>1282</v>
      </c>
      <c r="C1256" s="102" t="s">
        <v>13</v>
      </c>
      <c r="D1256" s="102" t="s">
        <v>595</v>
      </c>
      <c r="E1256" s="131">
        <v>2.5000000000000001E-2</v>
      </c>
      <c r="F1256" s="103">
        <v>26.6</v>
      </c>
      <c r="G1256" s="103">
        <v>0.66</v>
      </c>
    </row>
    <row r="1257" spans="1:7" ht="33.75" x14ac:dyDescent="0.2">
      <c r="A1257" s="102" t="s">
        <v>1379</v>
      </c>
      <c r="B1257" s="114" t="s">
        <v>1380</v>
      </c>
      <c r="C1257" s="102" t="s">
        <v>13</v>
      </c>
      <c r="D1257" s="102" t="s">
        <v>73</v>
      </c>
      <c r="E1257" s="131" t="s">
        <v>1939</v>
      </c>
      <c r="F1257" s="103">
        <v>0.18</v>
      </c>
      <c r="G1257" s="103">
        <v>0.38</v>
      </c>
    </row>
    <row r="1258" spans="1:7" ht="18" x14ac:dyDescent="0.2">
      <c r="A1258" s="96"/>
      <c r="B1258" s="115"/>
      <c r="C1258" s="95"/>
      <c r="D1258" s="95"/>
      <c r="E1258" s="132"/>
      <c r="F1258" s="110" t="s">
        <v>1800</v>
      </c>
      <c r="G1258" s="104">
        <v>1.04</v>
      </c>
    </row>
    <row r="1259" spans="1:7" ht="22.5" x14ac:dyDescent="0.2">
      <c r="A1259" s="100" t="s">
        <v>1</v>
      </c>
      <c r="B1259" s="113" t="s">
        <v>1681</v>
      </c>
      <c r="C1259" s="101" t="s">
        <v>3</v>
      </c>
      <c r="D1259" s="101" t="s">
        <v>542</v>
      </c>
      <c r="E1259" s="130" t="s">
        <v>543</v>
      </c>
      <c r="F1259" s="101" t="s">
        <v>544</v>
      </c>
      <c r="G1259" s="101" t="s">
        <v>545</v>
      </c>
    </row>
    <row r="1260" spans="1:7" ht="22.5" x14ac:dyDescent="0.2">
      <c r="A1260" s="102" t="s">
        <v>1374</v>
      </c>
      <c r="B1260" s="114" t="s">
        <v>1375</v>
      </c>
      <c r="C1260" s="102" t="s">
        <v>13</v>
      </c>
      <c r="D1260" s="102" t="s">
        <v>14</v>
      </c>
      <c r="E1260" s="131">
        <v>1.3599999999999999E-2</v>
      </c>
      <c r="F1260" s="103">
        <v>11</v>
      </c>
      <c r="G1260" s="103">
        <v>0.14000000000000001</v>
      </c>
    </row>
    <row r="1261" spans="1:7" x14ac:dyDescent="0.2">
      <c r="A1261" s="102" t="s">
        <v>1376</v>
      </c>
      <c r="B1261" s="114" t="s">
        <v>1377</v>
      </c>
      <c r="C1261" s="102" t="s">
        <v>13</v>
      </c>
      <c r="D1261" s="102" t="s">
        <v>14</v>
      </c>
      <c r="E1261" s="131">
        <v>8.3599999999999994E-2</v>
      </c>
      <c r="F1261" s="103">
        <v>14.9</v>
      </c>
      <c r="G1261" s="103">
        <v>1.24</v>
      </c>
    </row>
    <row r="1262" spans="1:7" ht="22.5" x14ac:dyDescent="0.2">
      <c r="A1262" s="102" t="s">
        <v>1381</v>
      </c>
      <c r="B1262" s="114" t="s">
        <v>1382</v>
      </c>
      <c r="C1262" s="102" t="s">
        <v>13</v>
      </c>
      <c r="D1262" s="102" t="s">
        <v>595</v>
      </c>
      <c r="E1262" s="131">
        <v>1</v>
      </c>
      <c r="F1262" s="103">
        <v>10.34</v>
      </c>
      <c r="G1262" s="103">
        <v>10.34</v>
      </c>
    </row>
    <row r="1263" spans="1:7" ht="18" x14ac:dyDescent="0.2">
      <c r="A1263" s="96"/>
      <c r="B1263" s="115"/>
      <c r="C1263" s="95"/>
      <c r="D1263" s="95"/>
      <c r="E1263" s="132"/>
      <c r="F1263" s="110" t="s">
        <v>1799</v>
      </c>
      <c r="G1263" s="104">
        <v>11.72</v>
      </c>
    </row>
    <row r="1264" spans="1:7" x14ac:dyDescent="0.2">
      <c r="A1264" s="96"/>
      <c r="B1264" s="115"/>
      <c r="C1264" s="95"/>
      <c r="D1264" s="95"/>
      <c r="E1264" s="132"/>
      <c r="F1264" s="111" t="s">
        <v>546</v>
      </c>
      <c r="G1264" s="105">
        <v>12.76</v>
      </c>
    </row>
    <row r="1265" spans="1:7" ht="33.75" x14ac:dyDescent="0.2">
      <c r="A1265" s="98" t="s">
        <v>1807</v>
      </c>
      <c r="B1265" s="112" t="s">
        <v>1405</v>
      </c>
      <c r="C1265" s="99"/>
      <c r="D1265" s="99"/>
      <c r="E1265" s="129"/>
      <c r="F1265" s="99"/>
      <c r="G1265" s="99"/>
    </row>
    <row r="1266" spans="1:7" ht="22.5" x14ac:dyDescent="0.2">
      <c r="A1266" s="100" t="s">
        <v>1</v>
      </c>
      <c r="B1266" s="113" t="s">
        <v>367</v>
      </c>
      <c r="C1266" s="101" t="s">
        <v>3</v>
      </c>
      <c r="D1266" s="101" t="s">
        <v>542</v>
      </c>
      <c r="E1266" s="130" t="s">
        <v>543</v>
      </c>
      <c r="F1266" s="101" t="s">
        <v>544</v>
      </c>
      <c r="G1266" s="101" t="s">
        <v>545</v>
      </c>
    </row>
    <row r="1267" spans="1:7" ht="22.5" x14ac:dyDescent="0.2">
      <c r="A1267" s="102" t="s">
        <v>1281</v>
      </c>
      <c r="B1267" s="114" t="s">
        <v>1282</v>
      </c>
      <c r="C1267" s="102" t="s">
        <v>13</v>
      </c>
      <c r="D1267" s="102" t="s">
        <v>595</v>
      </c>
      <c r="E1267" s="131">
        <v>2.5000000000000001E-2</v>
      </c>
      <c r="F1267" s="103">
        <v>26.6</v>
      </c>
      <c r="G1267" s="103">
        <v>0.66</v>
      </c>
    </row>
    <row r="1268" spans="1:7" ht="33.75" x14ac:dyDescent="0.2">
      <c r="A1268" s="102" t="s">
        <v>1379</v>
      </c>
      <c r="B1268" s="114" t="s">
        <v>1380</v>
      </c>
      <c r="C1268" s="102" t="s">
        <v>13</v>
      </c>
      <c r="D1268" s="102" t="s">
        <v>73</v>
      </c>
      <c r="E1268" s="131">
        <v>0.54300000000000004</v>
      </c>
      <c r="F1268" s="103">
        <v>0.18</v>
      </c>
      <c r="G1268" s="103">
        <v>0.09</v>
      </c>
    </row>
    <row r="1269" spans="1:7" ht="18" x14ac:dyDescent="0.2">
      <c r="A1269" s="96"/>
      <c r="B1269" s="115"/>
      <c r="C1269" s="95"/>
      <c r="D1269" s="95"/>
      <c r="E1269" s="132"/>
      <c r="F1269" s="110" t="s">
        <v>1800</v>
      </c>
      <c r="G1269" s="104">
        <v>0.75</v>
      </c>
    </row>
    <row r="1270" spans="1:7" ht="22.5" x14ac:dyDescent="0.2">
      <c r="A1270" s="100" t="s">
        <v>1</v>
      </c>
      <c r="B1270" s="113" t="s">
        <v>1681</v>
      </c>
      <c r="C1270" s="101" t="s">
        <v>3</v>
      </c>
      <c r="D1270" s="101" t="s">
        <v>542</v>
      </c>
      <c r="E1270" s="130" t="s">
        <v>543</v>
      </c>
      <c r="F1270" s="101" t="s">
        <v>544</v>
      </c>
      <c r="G1270" s="101" t="s">
        <v>545</v>
      </c>
    </row>
    <row r="1271" spans="1:7" ht="22.5" x14ac:dyDescent="0.2">
      <c r="A1271" s="102" t="s">
        <v>1374</v>
      </c>
      <c r="B1271" s="114" t="s">
        <v>1375</v>
      </c>
      <c r="C1271" s="102" t="s">
        <v>13</v>
      </c>
      <c r="D1271" s="102" t="s">
        <v>14</v>
      </c>
      <c r="E1271" s="131">
        <v>6.4000000000000003E-3</v>
      </c>
      <c r="F1271" s="103">
        <v>11</v>
      </c>
      <c r="G1271" s="103">
        <v>7.0000000000000007E-2</v>
      </c>
    </row>
    <row r="1272" spans="1:7" x14ac:dyDescent="0.2">
      <c r="A1272" s="102" t="s">
        <v>1376</v>
      </c>
      <c r="B1272" s="114" t="s">
        <v>1377</v>
      </c>
      <c r="C1272" s="102" t="s">
        <v>13</v>
      </c>
      <c r="D1272" s="102" t="s">
        <v>14</v>
      </c>
      <c r="E1272" s="131" t="s">
        <v>1940</v>
      </c>
      <c r="F1272" s="103">
        <v>14.9</v>
      </c>
      <c r="G1272" s="103">
        <v>0.57999999999999996</v>
      </c>
    </row>
    <row r="1273" spans="1:7" ht="22.5" x14ac:dyDescent="0.2">
      <c r="A1273" s="102" t="s">
        <v>1387</v>
      </c>
      <c r="B1273" s="114" t="s">
        <v>1388</v>
      </c>
      <c r="C1273" s="102" t="s">
        <v>13</v>
      </c>
      <c r="D1273" s="102" t="s">
        <v>595</v>
      </c>
      <c r="E1273" s="131">
        <v>1</v>
      </c>
      <c r="F1273" s="103">
        <v>10.42</v>
      </c>
      <c r="G1273" s="103">
        <v>10.42</v>
      </c>
    </row>
    <row r="1274" spans="1:7" ht="18" x14ac:dyDescent="0.2">
      <c r="A1274" s="96"/>
      <c r="B1274" s="115"/>
      <c r="C1274" s="95"/>
      <c r="D1274" s="95"/>
      <c r="E1274" s="132"/>
      <c r="F1274" s="110" t="s">
        <v>1799</v>
      </c>
      <c r="G1274" s="104">
        <v>11.07</v>
      </c>
    </row>
    <row r="1275" spans="1:7" x14ac:dyDescent="0.2">
      <c r="A1275" s="96"/>
      <c r="B1275" s="115"/>
      <c r="C1275" s="95"/>
      <c r="D1275" s="95"/>
      <c r="E1275" s="132"/>
      <c r="F1275" s="111" t="s">
        <v>546</v>
      </c>
      <c r="G1275" s="105">
        <v>11.82</v>
      </c>
    </row>
    <row r="1276" spans="1:7" ht="22.5" x14ac:dyDescent="0.2">
      <c r="A1276" s="98" t="s">
        <v>1807</v>
      </c>
      <c r="B1276" s="112" t="s">
        <v>1406</v>
      </c>
      <c r="C1276" s="99"/>
      <c r="D1276" s="99"/>
      <c r="E1276" s="129"/>
      <c r="F1276" s="99"/>
      <c r="G1276" s="99"/>
    </row>
    <row r="1277" spans="1:7" ht="22.5" x14ac:dyDescent="0.2">
      <c r="A1277" s="100" t="s">
        <v>1</v>
      </c>
      <c r="B1277" s="113" t="s">
        <v>367</v>
      </c>
      <c r="C1277" s="101" t="s">
        <v>3</v>
      </c>
      <c r="D1277" s="101" t="s">
        <v>542</v>
      </c>
      <c r="E1277" s="130" t="s">
        <v>543</v>
      </c>
      <c r="F1277" s="101" t="s">
        <v>544</v>
      </c>
      <c r="G1277" s="101" t="s">
        <v>545</v>
      </c>
    </row>
    <row r="1278" spans="1:7" x14ac:dyDescent="0.2">
      <c r="A1278" s="102" t="s">
        <v>1407</v>
      </c>
      <c r="B1278" s="114" t="s">
        <v>1408</v>
      </c>
      <c r="C1278" s="102" t="s">
        <v>13</v>
      </c>
      <c r="D1278" s="102" t="s">
        <v>595</v>
      </c>
      <c r="E1278" s="131">
        <v>1.1100000000000001</v>
      </c>
      <c r="F1278" s="103">
        <v>8.0299999999999994</v>
      </c>
      <c r="G1278" s="103">
        <v>8.91</v>
      </c>
    </row>
    <row r="1279" spans="1:7" ht="18" x14ac:dyDescent="0.2">
      <c r="A1279" s="96"/>
      <c r="B1279" s="115"/>
      <c r="C1279" s="95"/>
      <c r="D1279" s="95"/>
      <c r="E1279" s="132"/>
      <c r="F1279" s="110" t="s">
        <v>1800</v>
      </c>
      <c r="G1279" s="104">
        <v>8.91</v>
      </c>
    </row>
    <row r="1280" spans="1:7" ht="22.5" x14ac:dyDescent="0.2">
      <c r="A1280" s="100" t="s">
        <v>1</v>
      </c>
      <c r="B1280" s="113" t="s">
        <v>1681</v>
      </c>
      <c r="C1280" s="101" t="s">
        <v>3</v>
      </c>
      <c r="D1280" s="101" t="s">
        <v>542</v>
      </c>
      <c r="E1280" s="130" t="s">
        <v>543</v>
      </c>
      <c r="F1280" s="101" t="s">
        <v>544</v>
      </c>
      <c r="G1280" s="101" t="s">
        <v>545</v>
      </c>
    </row>
    <row r="1281" spans="1:7" ht="22.5" x14ac:dyDescent="0.2">
      <c r="A1281" s="102" t="s">
        <v>1374</v>
      </c>
      <c r="B1281" s="114" t="s">
        <v>1375</v>
      </c>
      <c r="C1281" s="102" t="s">
        <v>13</v>
      </c>
      <c r="D1281" s="102" t="s">
        <v>14</v>
      </c>
      <c r="E1281" s="131">
        <v>8.0000000000000004E-4</v>
      </c>
      <c r="F1281" s="103">
        <v>11</v>
      </c>
      <c r="G1281" s="103">
        <v>0</v>
      </c>
    </row>
    <row r="1282" spans="1:7" x14ac:dyDescent="0.2">
      <c r="A1282" s="102" t="s">
        <v>1376</v>
      </c>
      <c r="B1282" s="114" t="s">
        <v>1377</v>
      </c>
      <c r="C1282" s="102" t="s">
        <v>13</v>
      </c>
      <c r="D1282" s="102" t="s">
        <v>14</v>
      </c>
      <c r="E1282" s="131">
        <v>4.7999999999999996E-3</v>
      </c>
      <c r="F1282" s="103">
        <v>14.9</v>
      </c>
      <c r="G1282" s="103">
        <v>7.0000000000000007E-2</v>
      </c>
    </row>
    <row r="1283" spans="1:7" ht="18" x14ac:dyDescent="0.2">
      <c r="A1283" s="96"/>
      <c r="B1283" s="115"/>
      <c r="C1283" s="95"/>
      <c r="D1283" s="95"/>
      <c r="E1283" s="132"/>
      <c r="F1283" s="110" t="s">
        <v>1799</v>
      </c>
      <c r="G1283" s="104">
        <v>7.0000000000000007E-2</v>
      </c>
    </row>
    <row r="1284" spans="1:7" x14ac:dyDescent="0.2">
      <c r="A1284" s="96"/>
      <c r="B1284" s="115"/>
      <c r="C1284" s="95"/>
      <c r="D1284" s="95"/>
      <c r="E1284" s="132"/>
      <c r="F1284" s="111" t="s">
        <v>546</v>
      </c>
      <c r="G1284" s="105">
        <v>8.98</v>
      </c>
    </row>
    <row r="1285" spans="1:7" ht="33.75" x14ac:dyDescent="0.2">
      <c r="A1285" s="98" t="s">
        <v>1807</v>
      </c>
      <c r="B1285" s="112" t="s">
        <v>1409</v>
      </c>
      <c r="C1285" s="99"/>
      <c r="D1285" s="99"/>
      <c r="E1285" s="129"/>
      <c r="F1285" s="99"/>
      <c r="G1285" s="99"/>
    </row>
    <row r="1286" spans="1:7" ht="22.5" x14ac:dyDescent="0.2">
      <c r="A1286" s="100" t="s">
        <v>1</v>
      </c>
      <c r="B1286" s="113" t="s">
        <v>367</v>
      </c>
      <c r="C1286" s="101" t="s">
        <v>3</v>
      </c>
      <c r="D1286" s="101" t="s">
        <v>542</v>
      </c>
      <c r="E1286" s="130" t="s">
        <v>543</v>
      </c>
      <c r="F1286" s="101" t="s">
        <v>544</v>
      </c>
      <c r="G1286" s="101" t="s">
        <v>545</v>
      </c>
    </row>
    <row r="1287" spans="1:7" ht="22.5" x14ac:dyDescent="0.2">
      <c r="A1287" s="102" t="s">
        <v>1281</v>
      </c>
      <c r="B1287" s="114" t="s">
        <v>1282</v>
      </c>
      <c r="C1287" s="102" t="s">
        <v>13</v>
      </c>
      <c r="D1287" s="102" t="s">
        <v>595</v>
      </c>
      <c r="E1287" s="131">
        <v>2.5000000000000001E-2</v>
      </c>
      <c r="F1287" s="103">
        <v>26.6</v>
      </c>
      <c r="G1287" s="103">
        <v>0.66</v>
      </c>
    </row>
    <row r="1288" spans="1:7" ht="33.75" x14ac:dyDescent="0.2">
      <c r="A1288" s="102" t="s">
        <v>1379</v>
      </c>
      <c r="B1288" s="114" t="s">
        <v>1380</v>
      </c>
      <c r="C1288" s="102" t="s">
        <v>13</v>
      </c>
      <c r="D1288" s="102" t="s">
        <v>73</v>
      </c>
      <c r="E1288" s="131" t="s">
        <v>1941</v>
      </c>
      <c r="F1288" s="103">
        <v>0.18</v>
      </c>
      <c r="G1288" s="103">
        <v>0.06</v>
      </c>
    </row>
    <row r="1289" spans="1:7" ht="18" x14ac:dyDescent="0.2">
      <c r="A1289" s="96"/>
      <c r="B1289" s="115"/>
      <c r="C1289" s="95"/>
      <c r="D1289" s="95"/>
      <c r="E1289" s="132"/>
      <c r="F1289" s="110" t="s">
        <v>1800</v>
      </c>
      <c r="G1289" s="104">
        <v>0.72</v>
      </c>
    </row>
    <row r="1290" spans="1:7" ht="22.5" x14ac:dyDescent="0.2">
      <c r="A1290" s="100" t="s">
        <v>1</v>
      </c>
      <c r="B1290" s="113" t="s">
        <v>1681</v>
      </c>
      <c r="C1290" s="101" t="s">
        <v>3</v>
      </c>
      <c r="D1290" s="101" t="s">
        <v>542</v>
      </c>
      <c r="E1290" s="130" t="s">
        <v>543</v>
      </c>
      <c r="F1290" s="101" t="s">
        <v>544</v>
      </c>
      <c r="G1290" s="101" t="s">
        <v>545</v>
      </c>
    </row>
    <row r="1291" spans="1:7" ht="22.5" x14ac:dyDescent="0.2">
      <c r="A1291" s="102" t="s">
        <v>1374</v>
      </c>
      <c r="B1291" s="114" t="s">
        <v>1375</v>
      </c>
      <c r="C1291" s="102" t="s">
        <v>13</v>
      </c>
      <c r="D1291" s="102" t="s">
        <v>14</v>
      </c>
      <c r="E1291" s="131">
        <v>4.1999999999999997E-3</v>
      </c>
      <c r="F1291" s="103">
        <v>11</v>
      </c>
      <c r="G1291" s="103">
        <v>0.04</v>
      </c>
    </row>
    <row r="1292" spans="1:7" x14ac:dyDescent="0.2">
      <c r="A1292" s="102" t="s">
        <v>1376</v>
      </c>
      <c r="B1292" s="114" t="s">
        <v>1377</v>
      </c>
      <c r="C1292" s="102" t="s">
        <v>13</v>
      </c>
      <c r="D1292" s="102" t="s">
        <v>14</v>
      </c>
      <c r="E1292" s="131">
        <v>2.5700000000000001E-2</v>
      </c>
      <c r="F1292" s="103">
        <v>14.9</v>
      </c>
      <c r="G1292" s="103">
        <v>0.38</v>
      </c>
    </row>
    <row r="1293" spans="1:7" ht="22.5" x14ac:dyDescent="0.2">
      <c r="A1293" s="102" t="s">
        <v>1410</v>
      </c>
      <c r="B1293" s="114" t="s">
        <v>1411</v>
      </c>
      <c r="C1293" s="102" t="s">
        <v>13</v>
      </c>
      <c r="D1293" s="102" t="s">
        <v>595</v>
      </c>
      <c r="E1293" s="131" t="s">
        <v>6</v>
      </c>
      <c r="F1293" s="103">
        <v>8.98</v>
      </c>
      <c r="G1293" s="103">
        <v>8.98</v>
      </c>
    </row>
    <row r="1294" spans="1:7" ht="18" x14ac:dyDescent="0.2">
      <c r="A1294" s="96"/>
      <c r="B1294" s="115"/>
      <c r="C1294" s="95"/>
      <c r="D1294" s="95"/>
      <c r="E1294" s="132"/>
      <c r="F1294" s="110" t="s">
        <v>1799</v>
      </c>
      <c r="G1294" s="104">
        <v>9.4</v>
      </c>
    </row>
    <row r="1295" spans="1:7" x14ac:dyDescent="0.2">
      <c r="A1295" s="96"/>
      <c r="B1295" s="115"/>
      <c r="C1295" s="95"/>
      <c r="D1295" s="95"/>
      <c r="E1295" s="132"/>
      <c r="F1295" s="111" t="s">
        <v>546</v>
      </c>
      <c r="G1295" s="105">
        <v>10.119999999999999</v>
      </c>
    </row>
    <row r="1296" spans="1:7" ht="22.5" x14ac:dyDescent="0.2">
      <c r="A1296" s="98" t="s">
        <v>1807</v>
      </c>
      <c r="B1296" s="112" t="s">
        <v>1412</v>
      </c>
      <c r="C1296" s="99"/>
      <c r="D1296" s="99"/>
      <c r="E1296" s="129"/>
      <c r="F1296" s="99"/>
      <c r="G1296" s="99"/>
    </row>
    <row r="1297" spans="1:7" ht="22.5" x14ac:dyDescent="0.2">
      <c r="A1297" s="100" t="s">
        <v>1</v>
      </c>
      <c r="B1297" s="113" t="s">
        <v>367</v>
      </c>
      <c r="C1297" s="101" t="s">
        <v>3</v>
      </c>
      <c r="D1297" s="101" t="s">
        <v>542</v>
      </c>
      <c r="E1297" s="130" t="s">
        <v>543</v>
      </c>
      <c r="F1297" s="101" t="s">
        <v>544</v>
      </c>
      <c r="G1297" s="101" t="s">
        <v>545</v>
      </c>
    </row>
    <row r="1298" spans="1:7" x14ac:dyDescent="0.2">
      <c r="A1298" s="102" t="s">
        <v>1407</v>
      </c>
      <c r="B1298" s="114" t="s">
        <v>1408</v>
      </c>
      <c r="C1298" s="102" t="s">
        <v>13</v>
      </c>
      <c r="D1298" s="102" t="s">
        <v>595</v>
      </c>
      <c r="E1298" s="131">
        <v>1.1100000000000001</v>
      </c>
      <c r="F1298" s="103">
        <v>8.0299999999999994</v>
      </c>
      <c r="G1298" s="103">
        <v>8.91</v>
      </c>
    </row>
    <row r="1299" spans="1:7" ht="18" x14ac:dyDescent="0.2">
      <c r="A1299" s="96"/>
      <c r="B1299" s="115"/>
      <c r="C1299" s="95"/>
      <c r="D1299" s="95"/>
      <c r="E1299" s="132"/>
      <c r="F1299" s="110" t="s">
        <v>1800</v>
      </c>
      <c r="G1299" s="104">
        <v>8.91</v>
      </c>
    </row>
    <row r="1300" spans="1:7" ht="22.5" x14ac:dyDescent="0.2">
      <c r="A1300" s="100" t="s">
        <v>1</v>
      </c>
      <c r="B1300" s="113" t="s">
        <v>1681</v>
      </c>
      <c r="C1300" s="101" t="s">
        <v>3</v>
      </c>
      <c r="D1300" s="101" t="s">
        <v>542</v>
      </c>
      <c r="E1300" s="130" t="s">
        <v>543</v>
      </c>
      <c r="F1300" s="101" t="s">
        <v>544</v>
      </c>
      <c r="G1300" s="101" t="s">
        <v>545</v>
      </c>
    </row>
    <row r="1301" spans="1:7" x14ac:dyDescent="0.2">
      <c r="A1301" s="102" t="s">
        <v>1376</v>
      </c>
      <c r="B1301" s="114" t="s">
        <v>1377</v>
      </c>
      <c r="C1301" s="102" t="s">
        <v>13</v>
      </c>
      <c r="D1301" s="102" t="s">
        <v>14</v>
      </c>
      <c r="E1301" s="131">
        <v>2.5000000000000001E-3</v>
      </c>
      <c r="F1301" s="103">
        <v>14.9</v>
      </c>
      <c r="G1301" s="103">
        <v>0.03</v>
      </c>
    </row>
    <row r="1302" spans="1:7" ht="18" x14ac:dyDescent="0.2">
      <c r="A1302" s="96"/>
      <c r="B1302" s="115"/>
      <c r="C1302" s="95"/>
      <c r="D1302" s="95"/>
      <c r="E1302" s="132"/>
      <c r="F1302" s="110" t="s">
        <v>1799</v>
      </c>
      <c r="G1302" s="104">
        <v>0.03</v>
      </c>
    </row>
    <row r="1303" spans="1:7" x14ac:dyDescent="0.2">
      <c r="A1303" s="96"/>
      <c r="B1303" s="115"/>
      <c r="C1303" s="95"/>
      <c r="D1303" s="95"/>
      <c r="E1303" s="132"/>
      <c r="F1303" s="111" t="s">
        <v>546</v>
      </c>
      <c r="G1303" s="105">
        <v>8.94</v>
      </c>
    </row>
    <row r="1304" spans="1:7" ht="33.75" x14ac:dyDescent="0.2">
      <c r="A1304" s="98" t="s">
        <v>1807</v>
      </c>
      <c r="B1304" s="112" t="s">
        <v>1413</v>
      </c>
      <c r="C1304" s="99"/>
      <c r="D1304" s="99"/>
      <c r="E1304" s="129"/>
      <c r="F1304" s="99"/>
      <c r="G1304" s="99"/>
    </row>
    <row r="1305" spans="1:7" ht="22.5" x14ac:dyDescent="0.2">
      <c r="A1305" s="100" t="s">
        <v>1</v>
      </c>
      <c r="B1305" s="113" t="s">
        <v>367</v>
      </c>
      <c r="C1305" s="101" t="s">
        <v>3</v>
      </c>
      <c r="D1305" s="101" t="s">
        <v>542</v>
      </c>
      <c r="E1305" s="130" t="s">
        <v>543</v>
      </c>
      <c r="F1305" s="101" t="s">
        <v>544</v>
      </c>
      <c r="G1305" s="101" t="s">
        <v>545</v>
      </c>
    </row>
    <row r="1306" spans="1:7" ht="22.5" x14ac:dyDescent="0.2">
      <c r="A1306" s="102" t="s">
        <v>1281</v>
      </c>
      <c r="B1306" s="114" t="s">
        <v>1282</v>
      </c>
      <c r="C1306" s="102" t="s">
        <v>13</v>
      </c>
      <c r="D1306" s="102" t="s">
        <v>595</v>
      </c>
      <c r="E1306" s="131">
        <v>2.5000000000000001E-2</v>
      </c>
      <c r="F1306" s="103">
        <v>26.6</v>
      </c>
      <c r="G1306" s="103">
        <v>0.66</v>
      </c>
    </row>
    <row r="1307" spans="1:7" ht="33.75" x14ac:dyDescent="0.2">
      <c r="A1307" s="102" t="s">
        <v>1379</v>
      </c>
      <c r="B1307" s="114" t="s">
        <v>1380</v>
      </c>
      <c r="C1307" s="102" t="s">
        <v>13</v>
      </c>
      <c r="D1307" s="102" t="s">
        <v>73</v>
      </c>
      <c r="E1307" s="131">
        <v>0.21199999999999999</v>
      </c>
      <c r="F1307" s="103">
        <v>0.18</v>
      </c>
      <c r="G1307" s="103">
        <v>0.03</v>
      </c>
    </row>
    <row r="1308" spans="1:7" ht="18" x14ac:dyDescent="0.2">
      <c r="A1308" s="96"/>
      <c r="B1308" s="115"/>
      <c r="C1308" s="95"/>
      <c r="D1308" s="95"/>
      <c r="E1308" s="132"/>
      <c r="F1308" s="110" t="s">
        <v>1800</v>
      </c>
      <c r="G1308" s="104">
        <v>0.69</v>
      </c>
    </row>
    <row r="1309" spans="1:7" ht="22.5" x14ac:dyDescent="0.2">
      <c r="A1309" s="100" t="s">
        <v>1</v>
      </c>
      <c r="B1309" s="113" t="s">
        <v>1681</v>
      </c>
      <c r="C1309" s="101" t="s">
        <v>3</v>
      </c>
      <c r="D1309" s="101" t="s">
        <v>542</v>
      </c>
      <c r="E1309" s="130" t="s">
        <v>543</v>
      </c>
      <c r="F1309" s="101" t="s">
        <v>544</v>
      </c>
      <c r="G1309" s="101" t="s">
        <v>545</v>
      </c>
    </row>
    <row r="1310" spans="1:7" ht="22.5" x14ac:dyDescent="0.2">
      <c r="A1310" s="102" t="s">
        <v>1374</v>
      </c>
      <c r="B1310" s="114" t="s">
        <v>1375</v>
      </c>
      <c r="C1310" s="102" t="s">
        <v>13</v>
      </c>
      <c r="D1310" s="102" t="s">
        <v>14</v>
      </c>
      <c r="E1310" s="131">
        <v>3.2000000000000002E-3</v>
      </c>
      <c r="F1310" s="103">
        <v>11</v>
      </c>
      <c r="G1310" s="103">
        <v>0.03</v>
      </c>
    </row>
    <row r="1311" spans="1:7" x14ac:dyDescent="0.2">
      <c r="A1311" s="102" t="s">
        <v>1376</v>
      </c>
      <c r="B1311" s="114" t="s">
        <v>1377</v>
      </c>
      <c r="C1311" s="102" t="s">
        <v>13</v>
      </c>
      <c r="D1311" s="102" t="s">
        <v>14</v>
      </c>
      <c r="E1311" s="131">
        <v>1.9400000000000001E-2</v>
      </c>
      <c r="F1311" s="103">
        <v>14.9</v>
      </c>
      <c r="G1311" s="103">
        <v>0.28000000000000003</v>
      </c>
    </row>
    <row r="1312" spans="1:7" ht="22.5" x14ac:dyDescent="0.2">
      <c r="A1312" s="102" t="s">
        <v>1414</v>
      </c>
      <c r="B1312" s="114" t="s">
        <v>1415</v>
      </c>
      <c r="C1312" s="102" t="s">
        <v>13</v>
      </c>
      <c r="D1312" s="102" t="s">
        <v>595</v>
      </c>
      <c r="E1312" s="131">
        <v>1</v>
      </c>
      <c r="F1312" s="103">
        <v>8.94</v>
      </c>
      <c r="G1312" s="103">
        <v>8.94</v>
      </c>
    </row>
    <row r="1313" spans="1:7" ht="18" x14ac:dyDescent="0.2">
      <c r="A1313" s="96"/>
      <c r="B1313" s="115"/>
      <c r="C1313" s="95"/>
      <c r="D1313" s="95"/>
      <c r="E1313" s="132"/>
      <c r="F1313" s="110" t="s">
        <v>1799</v>
      </c>
      <c r="G1313" s="104">
        <v>9.25</v>
      </c>
    </row>
    <row r="1314" spans="1:7" x14ac:dyDescent="0.2">
      <c r="A1314" s="96"/>
      <c r="B1314" s="115"/>
      <c r="C1314" s="95"/>
      <c r="D1314" s="95"/>
      <c r="E1314" s="132"/>
      <c r="F1314" s="111" t="s">
        <v>546</v>
      </c>
      <c r="G1314" s="105">
        <v>9.94</v>
      </c>
    </row>
    <row r="1315" spans="1:7" ht="22.5" x14ac:dyDescent="0.2">
      <c r="A1315" s="98" t="s">
        <v>1807</v>
      </c>
      <c r="B1315" s="112" t="s">
        <v>1416</v>
      </c>
      <c r="C1315" s="99"/>
      <c r="D1315" s="99"/>
      <c r="E1315" s="129"/>
      <c r="F1315" s="99"/>
      <c r="G1315" s="99"/>
    </row>
    <row r="1316" spans="1:7" ht="22.5" x14ac:dyDescent="0.2">
      <c r="A1316" s="100" t="s">
        <v>1</v>
      </c>
      <c r="B1316" s="113" t="s">
        <v>367</v>
      </c>
      <c r="C1316" s="101" t="s">
        <v>3</v>
      </c>
      <c r="D1316" s="101" t="s">
        <v>542</v>
      </c>
      <c r="E1316" s="130" t="s">
        <v>543</v>
      </c>
      <c r="F1316" s="101" t="s">
        <v>544</v>
      </c>
      <c r="G1316" s="101" t="s">
        <v>545</v>
      </c>
    </row>
    <row r="1317" spans="1:7" x14ac:dyDescent="0.2">
      <c r="A1317" s="102" t="s">
        <v>1417</v>
      </c>
      <c r="B1317" s="114" t="s">
        <v>1418</v>
      </c>
      <c r="C1317" s="102" t="s">
        <v>13</v>
      </c>
      <c r="D1317" s="102" t="s">
        <v>595</v>
      </c>
      <c r="E1317" s="131" t="s">
        <v>1923</v>
      </c>
      <c r="F1317" s="103">
        <v>9.26</v>
      </c>
      <c r="G1317" s="103">
        <v>10.55</v>
      </c>
    </row>
    <row r="1318" spans="1:7" ht="18" x14ac:dyDescent="0.2">
      <c r="A1318" s="96"/>
      <c r="B1318" s="115"/>
      <c r="C1318" s="95"/>
      <c r="D1318" s="95"/>
      <c r="E1318" s="132"/>
      <c r="F1318" s="110" t="s">
        <v>1800</v>
      </c>
      <c r="G1318" s="104">
        <v>10.55</v>
      </c>
    </row>
    <row r="1319" spans="1:7" ht="22.5" x14ac:dyDescent="0.2">
      <c r="A1319" s="100" t="s">
        <v>1</v>
      </c>
      <c r="B1319" s="113" t="s">
        <v>1681</v>
      </c>
      <c r="C1319" s="101" t="s">
        <v>3</v>
      </c>
      <c r="D1319" s="101" t="s">
        <v>542</v>
      </c>
      <c r="E1319" s="130" t="s">
        <v>543</v>
      </c>
      <c r="F1319" s="101" t="s">
        <v>544</v>
      </c>
      <c r="G1319" s="101" t="s">
        <v>545</v>
      </c>
    </row>
    <row r="1320" spans="1:7" x14ac:dyDescent="0.2">
      <c r="A1320" s="102" t="s">
        <v>1376</v>
      </c>
      <c r="B1320" s="114" t="s">
        <v>1377</v>
      </c>
      <c r="C1320" s="102" t="s">
        <v>13</v>
      </c>
      <c r="D1320" s="102" t="s">
        <v>14</v>
      </c>
      <c r="E1320" s="131">
        <v>1.2999999999999999E-3</v>
      </c>
      <c r="F1320" s="103">
        <v>14.9</v>
      </c>
      <c r="G1320" s="103">
        <v>0.01</v>
      </c>
    </row>
    <row r="1321" spans="1:7" ht="18" x14ac:dyDescent="0.2">
      <c r="A1321" s="96"/>
      <c r="B1321" s="115"/>
      <c r="C1321" s="95"/>
      <c r="D1321" s="95"/>
      <c r="E1321" s="132"/>
      <c r="F1321" s="110" t="s">
        <v>1799</v>
      </c>
      <c r="G1321" s="104">
        <v>0.01</v>
      </c>
    </row>
    <row r="1322" spans="1:7" x14ac:dyDescent="0.2">
      <c r="A1322" s="96"/>
      <c r="B1322" s="115"/>
      <c r="C1322" s="95"/>
      <c r="D1322" s="95"/>
      <c r="E1322" s="132"/>
      <c r="F1322" s="111" t="s">
        <v>546</v>
      </c>
      <c r="G1322" s="105">
        <v>10.56</v>
      </c>
    </row>
    <row r="1323" spans="1:7" ht="33.75" x14ac:dyDescent="0.2">
      <c r="A1323" s="98" t="s">
        <v>1807</v>
      </c>
      <c r="B1323" s="112" t="s">
        <v>1419</v>
      </c>
      <c r="C1323" s="99"/>
      <c r="D1323" s="99"/>
      <c r="E1323" s="129"/>
      <c r="F1323" s="99"/>
      <c r="G1323" s="99"/>
    </row>
    <row r="1324" spans="1:7" ht="22.5" x14ac:dyDescent="0.2">
      <c r="A1324" s="100" t="s">
        <v>1</v>
      </c>
      <c r="B1324" s="113" t="s">
        <v>367</v>
      </c>
      <c r="C1324" s="101" t="s">
        <v>3</v>
      </c>
      <c r="D1324" s="101" t="s">
        <v>542</v>
      </c>
      <c r="E1324" s="130" t="s">
        <v>543</v>
      </c>
      <c r="F1324" s="101" t="s">
        <v>544</v>
      </c>
      <c r="G1324" s="101" t="s">
        <v>545</v>
      </c>
    </row>
    <row r="1325" spans="1:7" ht="22.5" x14ac:dyDescent="0.2">
      <c r="A1325" s="102" t="s">
        <v>1281</v>
      </c>
      <c r="B1325" s="114" t="s">
        <v>1282</v>
      </c>
      <c r="C1325" s="102" t="s">
        <v>13</v>
      </c>
      <c r="D1325" s="102" t="s">
        <v>595</v>
      </c>
      <c r="E1325" s="131" t="s">
        <v>1803</v>
      </c>
      <c r="F1325" s="103">
        <v>26.6</v>
      </c>
      <c r="G1325" s="103">
        <v>0.66</v>
      </c>
    </row>
    <row r="1326" spans="1:7" ht="33.75" x14ac:dyDescent="0.2">
      <c r="A1326" s="102" t="s">
        <v>1379</v>
      </c>
      <c r="B1326" s="114" t="s">
        <v>1380</v>
      </c>
      <c r="C1326" s="102" t="s">
        <v>13</v>
      </c>
      <c r="D1326" s="102" t="s">
        <v>73</v>
      </c>
      <c r="E1326" s="131">
        <v>0.113</v>
      </c>
      <c r="F1326" s="103">
        <v>0.18</v>
      </c>
      <c r="G1326" s="103">
        <v>0.02</v>
      </c>
    </row>
    <row r="1327" spans="1:7" ht="18" x14ac:dyDescent="0.2">
      <c r="A1327" s="96"/>
      <c r="B1327" s="115"/>
      <c r="C1327" s="95"/>
      <c r="D1327" s="95"/>
      <c r="E1327" s="132"/>
      <c r="F1327" s="110" t="s">
        <v>1800</v>
      </c>
      <c r="G1327" s="104">
        <v>0.68</v>
      </c>
    </row>
    <row r="1328" spans="1:7" ht="22.5" x14ac:dyDescent="0.2">
      <c r="A1328" s="100" t="s">
        <v>1</v>
      </c>
      <c r="B1328" s="113" t="s">
        <v>1681</v>
      </c>
      <c r="C1328" s="101" t="s">
        <v>3</v>
      </c>
      <c r="D1328" s="101" t="s">
        <v>542</v>
      </c>
      <c r="E1328" s="130" t="s">
        <v>543</v>
      </c>
      <c r="F1328" s="101" t="s">
        <v>544</v>
      </c>
      <c r="G1328" s="101" t="s">
        <v>545</v>
      </c>
    </row>
    <row r="1329" spans="1:7" ht="22.5" x14ac:dyDescent="0.2">
      <c r="A1329" s="102" t="s">
        <v>1374</v>
      </c>
      <c r="B1329" s="114" t="s">
        <v>1375</v>
      </c>
      <c r="C1329" s="102" t="s">
        <v>13</v>
      </c>
      <c r="D1329" s="102" t="s">
        <v>14</v>
      </c>
      <c r="E1329" s="131">
        <v>2.5000000000000001E-3</v>
      </c>
      <c r="F1329" s="103">
        <v>11</v>
      </c>
      <c r="G1329" s="103">
        <v>0.02</v>
      </c>
    </row>
    <row r="1330" spans="1:7" x14ac:dyDescent="0.2">
      <c r="A1330" s="102" t="s">
        <v>1376</v>
      </c>
      <c r="B1330" s="114" t="s">
        <v>1377</v>
      </c>
      <c r="C1330" s="102" t="s">
        <v>13</v>
      </c>
      <c r="D1330" s="102" t="s">
        <v>14</v>
      </c>
      <c r="E1330" s="131">
        <v>1.52E-2</v>
      </c>
      <c r="F1330" s="103">
        <v>14.9</v>
      </c>
      <c r="G1330" s="103">
        <v>0.22</v>
      </c>
    </row>
    <row r="1331" spans="1:7" ht="22.5" x14ac:dyDescent="0.2">
      <c r="A1331" s="102" t="s">
        <v>1420</v>
      </c>
      <c r="B1331" s="114" t="s">
        <v>1421</v>
      </c>
      <c r="C1331" s="102" t="s">
        <v>13</v>
      </c>
      <c r="D1331" s="102" t="s">
        <v>595</v>
      </c>
      <c r="E1331" s="131">
        <v>1</v>
      </c>
      <c r="F1331" s="103">
        <v>10.56</v>
      </c>
      <c r="G1331" s="103">
        <v>10.56</v>
      </c>
    </row>
    <row r="1332" spans="1:7" ht="18" x14ac:dyDescent="0.2">
      <c r="A1332" s="96"/>
      <c r="B1332" s="115"/>
      <c r="C1332" s="95"/>
      <c r="D1332" s="95"/>
      <c r="E1332" s="132"/>
      <c r="F1332" s="110" t="s">
        <v>1799</v>
      </c>
      <c r="G1332" s="104">
        <v>10.8</v>
      </c>
    </row>
    <row r="1333" spans="1:7" x14ac:dyDescent="0.2">
      <c r="A1333" s="96"/>
      <c r="B1333" s="115"/>
      <c r="C1333" s="95"/>
      <c r="D1333" s="95"/>
      <c r="E1333" s="132"/>
      <c r="F1333" s="111" t="s">
        <v>546</v>
      </c>
      <c r="G1333" s="105">
        <v>11.48</v>
      </c>
    </row>
    <row r="1334" spans="1:7" ht="22.5" x14ac:dyDescent="0.2">
      <c r="A1334" s="98" t="s">
        <v>1807</v>
      </c>
      <c r="B1334" s="112" t="s">
        <v>1422</v>
      </c>
      <c r="C1334" s="99"/>
      <c r="D1334" s="99"/>
      <c r="E1334" s="129"/>
      <c r="F1334" s="99"/>
      <c r="G1334" s="99"/>
    </row>
    <row r="1335" spans="1:7" ht="22.5" x14ac:dyDescent="0.2">
      <c r="A1335" s="100" t="s">
        <v>1</v>
      </c>
      <c r="B1335" s="113" t="s">
        <v>367</v>
      </c>
      <c r="C1335" s="101" t="s">
        <v>3</v>
      </c>
      <c r="D1335" s="101" t="s">
        <v>542</v>
      </c>
      <c r="E1335" s="130" t="s">
        <v>543</v>
      </c>
      <c r="F1335" s="101" t="s">
        <v>544</v>
      </c>
      <c r="G1335" s="101" t="s">
        <v>545</v>
      </c>
    </row>
    <row r="1336" spans="1:7" x14ac:dyDescent="0.2">
      <c r="A1336" s="102" t="s">
        <v>1417</v>
      </c>
      <c r="B1336" s="114" t="s">
        <v>1418</v>
      </c>
      <c r="C1336" s="102" t="s">
        <v>13</v>
      </c>
      <c r="D1336" s="102" t="s">
        <v>595</v>
      </c>
      <c r="E1336" s="131">
        <v>1.1399999999999999</v>
      </c>
      <c r="F1336" s="103">
        <v>9.26</v>
      </c>
      <c r="G1336" s="103">
        <v>10.55</v>
      </c>
    </row>
    <row r="1337" spans="1:7" ht="18" x14ac:dyDescent="0.2">
      <c r="A1337" s="96"/>
      <c r="B1337" s="115"/>
      <c r="C1337" s="95"/>
      <c r="D1337" s="95"/>
      <c r="E1337" s="132"/>
      <c r="F1337" s="110" t="s">
        <v>1800</v>
      </c>
      <c r="G1337" s="104">
        <v>10.55</v>
      </c>
    </row>
    <row r="1338" spans="1:7" ht="22.5" x14ac:dyDescent="0.2">
      <c r="A1338" s="100" t="s">
        <v>1</v>
      </c>
      <c r="B1338" s="113" t="s">
        <v>1681</v>
      </c>
      <c r="C1338" s="101" t="s">
        <v>3</v>
      </c>
      <c r="D1338" s="101" t="s">
        <v>542</v>
      </c>
      <c r="E1338" s="130" t="s">
        <v>543</v>
      </c>
      <c r="F1338" s="101" t="s">
        <v>544</v>
      </c>
      <c r="G1338" s="101" t="s">
        <v>545</v>
      </c>
    </row>
    <row r="1339" spans="1:7" x14ac:dyDescent="0.2">
      <c r="A1339" s="102" t="s">
        <v>1376</v>
      </c>
      <c r="B1339" s="114" t="s">
        <v>1377</v>
      </c>
      <c r="C1339" s="102" t="s">
        <v>13</v>
      </c>
      <c r="D1339" s="102" t="s">
        <v>14</v>
      </c>
      <c r="E1339" s="131">
        <v>1.1000000000000001E-3</v>
      </c>
      <c r="F1339" s="103">
        <v>14.9</v>
      </c>
      <c r="G1339" s="103">
        <v>0.01</v>
      </c>
    </row>
    <row r="1340" spans="1:7" ht="18" x14ac:dyDescent="0.2">
      <c r="A1340" s="96"/>
      <c r="B1340" s="115"/>
      <c r="C1340" s="95"/>
      <c r="D1340" s="95"/>
      <c r="E1340" s="132"/>
      <c r="F1340" s="110" t="s">
        <v>1799</v>
      </c>
      <c r="G1340" s="104">
        <v>0.01</v>
      </c>
    </row>
    <row r="1341" spans="1:7" x14ac:dyDescent="0.2">
      <c r="A1341" s="96"/>
      <c r="B1341" s="115"/>
      <c r="C1341" s="95"/>
      <c r="D1341" s="95"/>
      <c r="E1341" s="132"/>
      <c r="F1341" s="111" t="s">
        <v>546</v>
      </c>
      <c r="G1341" s="105">
        <v>10.56</v>
      </c>
    </row>
    <row r="1342" spans="1:7" ht="33.75" x14ac:dyDescent="0.2">
      <c r="A1342" s="98" t="s">
        <v>1807</v>
      </c>
      <c r="B1342" s="112" t="s">
        <v>1423</v>
      </c>
      <c r="C1342" s="99"/>
      <c r="D1342" s="99"/>
      <c r="E1342" s="129"/>
      <c r="F1342" s="99"/>
      <c r="G1342" s="99"/>
    </row>
    <row r="1343" spans="1:7" ht="22.5" x14ac:dyDescent="0.2">
      <c r="A1343" s="100" t="s">
        <v>1</v>
      </c>
      <c r="B1343" s="113" t="s">
        <v>367</v>
      </c>
      <c r="C1343" s="101" t="s">
        <v>3</v>
      </c>
      <c r="D1343" s="101" t="s">
        <v>542</v>
      </c>
      <c r="E1343" s="130" t="s">
        <v>543</v>
      </c>
      <c r="F1343" s="101" t="s">
        <v>544</v>
      </c>
      <c r="G1343" s="101" t="s">
        <v>545</v>
      </c>
    </row>
    <row r="1344" spans="1:7" ht="22.5" x14ac:dyDescent="0.2">
      <c r="A1344" s="102" t="s">
        <v>1281</v>
      </c>
      <c r="B1344" s="114" t="s">
        <v>1282</v>
      </c>
      <c r="C1344" s="102" t="s">
        <v>13</v>
      </c>
      <c r="D1344" s="102" t="s">
        <v>595</v>
      </c>
      <c r="E1344" s="131">
        <v>2.5000000000000001E-2</v>
      </c>
      <c r="F1344" s="103">
        <v>26.6</v>
      </c>
      <c r="G1344" s="103">
        <v>0.66</v>
      </c>
    </row>
    <row r="1345" spans="1:7" ht="33.75" x14ac:dyDescent="0.2">
      <c r="A1345" s="102" t="s">
        <v>1379</v>
      </c>
      <c r="B1345" s="114" t="s">
        <v>1380</v>
      </c>
      <c r="C1345" s="102" t="s">
        <v>13</v>
      </c>
      <c r="D1345" s="102" t="s">
        <v>73</v>
      </c>
      <c r="E1345" s="131">
        <v>5.1999999999999998E-2</v>
      </c>
      <c r="F1345" s="103">
        <v>0.18</v>
      </c>
      <c r="G1345" s="103">
        <v>0</v>
      </c>
    </row>
    <row r="1346" spans="1:7" ht="18" x14ac:dyDescent="0.2">
      <c r="A1346" s="96"/>
      <c r="B1346" s="115"/>
      <c r="C1346" s="95"/>
      <c r="D1346" s="95"/>
      <c r="E1346" s="132"/>
      <c r="F1346" s="110" t="s">
        <v>1800</v>
      </c>
      <c r="G1346" s="104">
        <v>0.66</v>
      </c>
    </row>
    <row r="1347" spans="1:7" ht="22.5" x14ac:dyDescent="0.2">
      <c r="A1347" s="100" t="s">
        <v>1</v>
      </c>
      <c r="B1347" s="113" t="s">
        <v>1681</v>
      </c>
      <c r="C1347" s="101" t="s">
        <v>3</v>
      </c>
      <c r="D1347" s="101" t="s">
        <v>542</v>
      </c>
      <c r="E1347" s="130" t="s">
        <v>543</v>
      </c>
      <c r="F1347" s="101" t="s">
        <v>544</v>
      </c>
      <c r="G1347" s="101" t="s">
        <v>545</v>
      </c>
    </row>
    <row r="1348" spans="1:7" ht="22.5" x14ac:dyDescent="0.2">
      <c r="A1348" s="102" t="s">
        <v>1374</v>
      </c>
      <c r="B1348" s="114" t="s">
        <v>1375</v>
      </c>
      <c r="C1348" s="102" t="s">
        <v>13</v>
      </c>
      <c r="D1348" s="102" t="s">
        <v>14</v>
      </c>
      <c r="E1348" s="131" t="s">
        <v>1933</v>
      </c>
      <c r="F1348" s="103">
        <v>11</v>
      </c>
      <c r="G1348" s="103">
        <v>0.02</v>
      </c>
    </row>
    <row r="1349" spans="1:7" x14ac:dyDescent="0.2">
      <c r="A1349" s="102" t="s">
        <v>1376</v>
      </c>
      <c r="B1349" s="114" t="s">
        <v>1377</v>
      </c>
      <c r="C1349" s="102" t="s">
        <v>13</v>
      </c>
      <c r="D1349" s="102" t="s">
        <v>14</v>
      </c>
      <c r="E1349" s="131">
        <v>1.2E-2</v>
      </c>
      <c r="F1349" s="103">
        <v>14.9</v>
      </c>
      <c r="G1349" s="103">
        <v>0.17</v>
      </c>
    </row>
    <row r="1350" spans="1:7" ht="22.5" x14ac:dyDescent="0.2">
      <c r="A1350" s="102" t="s">
        <v>1424</v>
      </c>
      <c r="B1350" s="114" t="s">
        <v>1425</v>
      </c>
      <c r="C1350" s="102" t="s">
        <v>13</v>
      </c>
      <c r="D1350" s="102" t="s">
        <v>595</v>
      </c>
      <c r="E1350" s="131" t="s">
        <v>6</v>
      </c>
      <c r="F1350" s="103">
        <v>10.56</v>
      </c>
      <c r="G1350" s="103">
        <v>10.56</v>
      </c>
    </row>
    <row r="1351" spans="1:7" ht="18" x14ac:dyDescent="0.2">
      <c r="A1351" s="96"/>
      <c r="B1351" s="115"/>
      <c r="C1351" s="95"/>
      <c r="D1351" s="95"/>
      <c r="E1351" s="132"/>
      <c r="F1351" s="110" t="s">
        <v>1799</v>
      </c>
      <c r="G1351" s="104">
        <v>10.75</v>
      </c>
    </row>
    <row r="1352" spans="1:7" x14ac:dyDescent="0.2">
      <c r="A1352" s="96"/>
      <c r="B1352" s="115"/>
      <c r="C1352" s="95"/>
      <c r="D1352" s="95"/>
      <c r="E1352" s="132"/>
      <c r="F1352" s="111" t="s">
        <v>546</v>
      </c>
      <c r="G1352" s="105">
        <v>11.41</v>
      </c>
    </row>
    <row r="1353" spans="1:7" ht="33.75" x14ac:dyDescent="0.2">
      <c r="A1353" s="98" t="s">
        <v>1807</v>
      </c>
      <c r="B1353" s="112" t="s">
        <v>1426</v>
      </c>
      <c r="C1353" s="99"/>
      <c r="D1353" s="99"/>
      <c r="E1353" s="129"/>
      <c r="F1353" s="99"/>
      <c r="G1353" s="99"/>
    </row>
    <row r="1354" spans="1:7" ht="22.5" x14ac:dyDescent="0.2">
      <c r="A1354" s="100" t="s">
        <v>1</v>
      </c>
      <c r="B1354" s="113" t="s">
        <v>367</v>
      </c>
      <c r="C1354" s="101" t="s">
        <v>3</v>
      </c>
      <c r="D1354" s="101" t="s">
        <v>542</v>
      </c>
      <c r="E1354" s="130" t="s">
        <v>543</v>
      </c>
      <c r="F1354" s="101" t="s">
        <v>544</v>
      </c>
      <c r="G1354" s="101" t="s">
        <v>545</v>
      </c>
    </row>
    <row r="1355" spans="1:7" ht="22.5" x14ac:dyDescent="0.2">
      <c r="A1355" s="102" t="s">
        <v>1281</v>
      </c>
      <c r="B1355" s="114" t="s">
        <v>1282</v>
      </c>
      <c r="C1355" s="102" t="s">
        <v>13</v>
      </c>
      <c r="D1355" s="102" t="s">
        <v>595</v>
      </c>
      <c r="E1355" s="131">
        <v>2.5000000000000001E-2</v>
      </c>
      <c r="F1355" s="103">
        <v>26.6</v>
      </c>
      <c r="G1355" s="103">
        <v>0.66</v>
      </c>
    </row>
    <row r="1356" spans="1:7" ht="33.75" x14ac:dyDescent="0.2">
      <c r="A1356" s="102" t="s">
        <v>1379</v>
      </c>
      <c r="B1356" s="114" t="s">
        <v>1380</v>
      </c>
      <c r="C1356" s="102" t="s">
        <v>13</v>
      </c>
      <c r="D1356" s="102" t="s">
        <v>73</v>
      </c>
      <c r="E1356" s="131">
        <v>0.97</v>
      </c>
      <c r="F1356" s="103">
        <v>0.18</v>
      </c>
      <c r="G1356" s="103">
        <v>0.17</v>
      </c>
    </row>
    <row r="1357" spans="1:7" ht="18" x14ac:dyDescent="0.2">
      <c r="A1357" s="96"/>
      <c r="B1357" s="115"/>
      <c r="C1357" s="95"/>
      <c r="D1357" s="95"/>
      <c r="E1357" s="132"/>
      <c r="F1357" s="110" t="s">
        <v>1800</v>
      </c>
      <c r="G1357" s="104">
        <v>0.83</v>
      </c>
    </row>
    <row r="1358" spans="1:7" ht="22.5" x14ac:dyDescent="0.2">
      <c r="A1358" s="100" t="s">
        <v>1</v>
      </c>
      <c r="B1358" s="113" t="s">
        <v>1681</v>
      </c>
      <c r="C1358" s="101" t="s">
        <v>3</v>
      </c>
      <c r="D1358" s="101" t="s">
        <v>542</v>
      </c>
      <c r="E1358" s="130" t="s">
        <v>543</v>
      </c>
      <c r="F1358" s="101" t="s">
        <v>544</v>
      </c>
      <c r="G1358" s="101" t="s">
        <v>545</v>
      </c>
    </row>
    <row r="1359" spans="1:7" ht="22.5" x14ac:dyDescent="0.2">
      <c r="A1359" s="102" t="s">
        <v>1374</v>
      </c>
      <c r="B1359" s="114" t="s">
        <v>1375</v>
      </c>
      <c r="C1359" s="102" t="s">
        <v>13</v>
      </c>
      <c r="D1359" s="102" t="s">
        <v>14</v>
      </c>
      <c r="E1359" s="131">
        <v>1.29E-2</v>
      </c>
      <c r="F1359" s="103">
        <v>11</v>
      </c>
      <c r="G1359" s="103">
        <v>0.14000000000000001</v>
      </c>
    </row>
    <row r="1360" spans="1:7" x14ac:dyDescent="0.2">
      <c r="A1360" s="102" t="s">
        <v>1376</v>
      </c>
      <c r="B1360" s="114" t="s">
        <v>1377</v>
      </c>
      <c r="C1360" s="102" t="s">
        <v>13</v>
      </c>
      <c r="D1360" s="102" t="s">
        <v>14</v>
      </c>
      <c r="E1360" s="131">
        <v>7.9000000000000001E-2</v>
      </c>
      <c r="F1360" s="103">
        <v>14.9</v>
      </c>
      <c r="G1360" s="103">
        <v>1.17</v>
      </c>
    </row>
    <row r="1361" spans="1:7" ht="22.5" x14ac:dyDescent="0.2">
      <c r="A1361" s="102" t="s">
        <v>1393</v>
      </c>
      <c r="B1361" s="114" t="s">
        <v>1394</v>
      </c>
      <c r="C1361" s="102" t="s">
        <v>13</v>
      </c>
      <c r="D1361" s="102" t="s">
        <v>595</v>
      </c>
      <c r="E1361" s="131">
        <v>1</v>
      </c>
      <c r="F1361" s="103">
        <v>10.97</v>
      </c>
      <c r="G1361" s="103">
        <v>10.97</v>
      </c>
    </row>
    <row r="1362" spans="1:7" ht="18" x14ac:dyDescent="0.2">
      <c r="A1362" s="96"/>
      <c r="B1362" s="115"/>
      <c r="C1362" s="95"/>
      <c r="D1362" s="95"/>
      <c r="E1362" s="132"/>
      <c r="F1362" s="110" t="s">
        <v>1799</v>
      </c>
      <c r="G1362" s="104">
        <v>12.28</v>
      </c>
    </row>
    <row r="1363" spans="1:7" x14ac:dyDescent="0.2">
      <c r="A1363" s="96"/>
      <c r="B1363" s="115"/>
      <c r="C1363" s="95"/>
      <c r="D1363" s="95"/>
      <c r="E1363" s="132"/>
      <c r="F1363" s="111" t="s">
        <v>546</v>
      </c>
      <c r="G1363" s="105">
        <v>13.11</v>
      </c>
    </row>
    <row r="1364" spans="1:7" ht="33.75" x14ac:dyDescent="0.2">
      <c r="A1364" s="98" t="s">
        <v>1807</v>
      </c>
      <c r="B1364" s="112" t="s">
        <v>1427</v>
      </c>
      <c r="C1364" s="99"/>
      <c r="D1364" s="99"/>
      <c r="E1364" s="129"/>
      <c r="F1364" s="99"/>
      <c r="G1364" s="99"/>
    </row>
    <row r="1365" spans="1:7" ht="22.5" x14ac:dyDescent="0.2">
      <c r="A1365" s="100" t="s">
        <v>1</v>
      </c>
      <c r="B1365" s="113" t="s">
        <v>367</v>
      </c>
      <c r="C1365" s="101" t="s">
        <v>3</v>
      </c>
      <c r="D1365" s="101" t="s">
        <v>542</v>
      </c>
      <c r="E1365" s="130" t="s">
        <v>543</v>
      </c>
      <c r="F1365" s="101" t="s">
        <v>544</v>
      </c>
      <c r="G1365" s="101" t="s">
        <v>545</v>
      </c>
    </row>
    <row r="1366" spans="1:7" ht="22.5" x14ac:dyDescent="0.2">
      <c r="A1366" s="102" t="s">
        <v>1281</v>
      </c>
      <c r="B1366" s="114" t="s">
        <v>1282</v>
      </c>
      <c r="C1366" s="102" t="s">
        <v>13</v>
      </c>
      <c r="D1366" s="102" t="s">
        <v>595</v>
      </c>
      <c r="E1366" s="131">
        <v>2.5000000000000001E-2</v>
      </c>
      <c r="F1366" s="103">
        <v>26.6</v>
      </c>
      <c r="G1366" s="103">
        <v>0.66</v>
      </c>
    </row>
    <row r="1367" spans="1:7" ht="33.75" x14ac:dyDescent="0.2">
      <c r="A1367" s="102" t="s">
        <v>1379</v>
      </c>
      <c r="B1367" s="114" t="s">
        <v>1380</v>
      </c>
      <c r="C1367" s="102" t="s">
        <v>13</v>
      </c>
      <c r="D1367" s="102" t="s">
        <v>73</v>
      </c>
      <c r="E1367" s="131" t="s">
        <v>1942</v>
      </c>
      <c r="F1367" s="103">
        <v>0.18</v>
      </c>
      <c r="G1367" s="103">
        <v>0.13</v>
      </c>
    </row>
    <row r="1368" spans="1:7" ht="18" x14ac:dyDescent="0.2">
      <c r="A1368" s="96"/>
      <c r="B1368" s="115"/>
      <c r="C1368" s="95"/>
      <c r="D1368" s="95"/>
      <c r="E1368" s="132"/>
      <c r="F1368" s="110" t="s">
        <v>1800</v>
      </c>
      <c r="G1368" s="104">
        <v>0.79</v>
      </c>
    </row>
    <row r="1369" spans="1:7" ht="22.5" x14ac:dyDescent="0.2">
      <c r="A1369" s="100" t="s">
        <v>1</v>
      </c>
      <c r="B1369" s="113" t="s">
        <v>1681</v>
      </c>
      <c r="C1369" s="101" t="s">
        <v>3</v>
      </c>
      <c r="D1369" s="101" t="s">
        <v>542</v>
      </c>
      <c r="E1369" s="130" t="s">
        <v>543</v>
      </c>
      <c r="F1369" s="101" t="s">
        <v>544</v>
      </c>
      <c r="G1369" s="101" t="s">
        <v>545</v>
      </c>
    </row>
    <row r="1370" spans="1:7" ht="22.5" x14ac:dyDescent="0.2">
      <c r="A1370" s="102" t="s">
        <v>1374</v>
      </c>
      <c r="B1370" s="114" t="s">
        <v>1375</v>
      </c>
      <c r="C1370" s="102" t="s">
        <v>13</v>
      </c>
      <c r="D1370" s="102" t="s">
        <v>14</v>
      </c>
      <c r="E1370" s="131">
        <v>9.1999999999999998E-3</v>
      </c>
      <c r="F1370" s="103">
        <v>11</v>
      </c>
      <c r="G1370" s="103">
        <v>0.1</v>
      </c>
    </row>
    <row r="1371" spans="1:7" x14ac:dyDescent="0.2">
      <c r="A1371" s="102" t="s">
        <v>1376</v>
      </c>
      <c r="B1371" s="114" t="s">
        <v>1377</v>
      </c>
      <c r="C1371" s="102" t="s">
        <v>13</v>
      </c>
      <c r="D1371" s="102" t="s">
        <v>14</v>
      </c>
      <c r="E1371" s="131">
        <v>5.6099999999999997E-2</v>
      </c>
      <c r="F1371" s="103">
        <v>14.9</v>
      </c>
      <c r="G1371" s="103">
        <v>0.83</v>
      </c>
    </row>
    <row r="1372" spans="1:7" ht="22.5" x14ac:dyDescent="0.2">
      <c r="A1372" s="102" t="s">
        <v>1400</v>
      </c>
      <c r="B1372" s="114" t="s">
        <v>1401</v>
      </c>
      <c r="C1372" s="102" t="s">
        <v>13</v>
      </c>
      <c r="D1372" s="102" t="s">
        <v>595</v>
      </c>
      <c r="E1372" s="131">
        <v>1</v>
      </c>
      <c r="F1372" s="103">
        <v>11.17</v>
      </c>
      <c r="G1372" s="103">
        <v>11.17</v>
      </c>
    </row>
    <row r="1373" spans="1:7" ht="18" x14ac:dyDescent="0.2">
      <c r="A1373" s="96"/>
      <c r="B1373" s="115"/>
      <c r="C1373" s="95"/>
      <c r="D1373" s="95"/>
      <c r="E1373" s="132"/>
      <c r="F1373" s="110" t="s">
        <v>1799</v>
      </c>
      <c r="G1373" s="104">
        <v>12.1</v>
      </c>
    </row>
    <row r="1374" spans="1:7" x14ac:dyDescent="0.2">
      <c r="A1374" s="96"/>
      <c r="B1374" s="115"/>
      <c r="C1374" s="95"/>
      <c r="D1374" s="95"/>
      <c r="E1374" s="132"/>
      <c r="F1374" s="111" t="s">
        <v>546</v>
      </c>
      <c r="G1374" s="105">
        <v>12.89</v>
      </c>
    </row>
    <row r="1375" spans="1:7" ht="33.75" x14ac:dyDescent="0.2">
      <c r="A1375" s="98" t="s">
        <v>1807</v>
      </c>
      <c r="B1375" s="112" t="s">
        <v>1428</v>
      </c>
      <c r="C1375" s="99"/>
      <c r="D1375" s="99"/>
      <c r="E1375" s="129"/>
      <c r="F1375" s="99"/>
      <c r="G1375" s="99"/>
    </row>
    <row r="1376" spans="1:7" ht="22.5" x14ac:dyDescent="0.2">
      <c r="A1376" s="100" t="s">
        <v>1</v>
      </c>
      <c r="B1376" s="113" t="s">
        <v>367</v>
      </c>
      <c r="C1376" s="101" t="s">
        <v>3</v>
      </c>
      <c r="D1376" s="101" t="s">
        <v>542</v>
      </c>
      <c r="E1376" s="130" t="s">
        <v>543</v>
      </c>
      <c r="F1376" s="101" t="s">
        <v>544</v>
      </c>
      <c r="G1376" s="101" t="s">
        <v>545</v>
      </c>
    </row>
    <row r="1377" spans="1:7" ht="22.5" x14ac:dyDescent="0.2">
      <c r="A1377" s="102" t="s">
        <v>1281</v>
      </c>
      <c r="B1377" s="114" t="s">
        <v>1282</v>
      </c>
      <c r="C1377" s="102" t="s">
        <v>13</v>
      </c>
      <c r="D1377" s="102" t="s">
        <v>595</v>
      </c>
      <c r="E1377" s="131">
        <v>2.5000000000000001E-2</v>
      </c>
      <c r="F1377" s="103">
        <v>26.6</v>
      </c>
      <c r="G1377" s="103">
        <v>0.66</v>
      </c>
    </row>
    <row r="1378" spans="1:7" ht="33.75" x14ac:dyDescent="0.2">
      <c r="A1378" s="102" t="s">
        <v>1379</v>
      </c>
      <c r="B1378" s="114" t="s">
        <v>1380</v>
      </c>
      <c r="C1378" s="102" t="s">
        <v>13</v>
      </c>
      <c r="D1378" s="102" t="s">
        <v>73</v>
      </c>
      <c r="E1378" s="131">
        <v>1.19</v>
      </c>
      <c r="F1378" s="103">
        <v>0.18</v>
      </c>
      <c r="G1378" s="103">
        <v>0.21</v>
      </c>
    </row>
    <row r="1379" spans="1:7" ht="18" x14ac:dyDescent="0.2">
      <c r="A1379" s="96"/>
      <c r="B1379" s="115"/>
      <c r="C1379" s="95"/>
      <c r="D1379" s="95"/>
      <c r="E1379" s="132"/>
      <c r="F1379" s="110" t="s">
        <v>1800</v>
      </c>
      <c r="G1379" s="104">
        <v>0.87</v>
      </c>
    </row>
    <row r="1380" spans="1:7" ht="22.5" x14ac:dyDescent="0.2">
      <c r="A1380" s="100" t="s">
        <v>1</v>
      </c>
      <c r="B1380" s="113" t="s">
        <v>1681</v>
      </c>
      <c r="C1380" s="101" t="s">
        <v>3</v>
      </c>
      <c r="D1380" s="101" t="s">
        <v>542</v>
      </c>
      <c r="E1380" s="130" t="s">
        <v>543</v>
      </c>
      <c r="F1380" s="101" t="s">
        <v>544</v>
      </c>
      <c r="G1380" s="101" t="s">
        <v>545</v>
      </c>
    </row>
    <row r="1381" spans="1:7" ht="22.5" x14ac:dyDescent="0.2">
      <c r="A1381" s="102" t="s">
        <v>1374</v>
      </c>
      <c r="B1381" s="114" t="s">
        <v>1375</v>
      </c>
      <c r="C1381" s="102" t="s">
        <v>13</v>
      </c>
      <c r="D1381" s="102" t="s">
        <v>14</v>
      </c>
      <c r="E1381" s="131" t="s">
        <v>1943</v>
      </c>
      <c r="F1381" s="103">
        <v>11</v>
      </c>
      <c r="G1381" s="103">
        <v>0.19</v>
      </c>
    </row>
    <row r="1382" spans="1:7" x14ac:dyDescent="0.2">
      <c r="A1382" s="102" t="s">
        <v>1376</v>
      </c>
      <c r="B1382" s="114" t="s">
        <v>1377</v>
      </c>
      <c r="C1382" s="102" t="s">
        <v>13</v>
      </c>
      <c r="D1382" s="102" t="s">
        <v>14</v>
      </c>
      <c r="E1382" s="131">
        <v>0.1069</v>
      </c>
      <c r="F1382" s="103">
        <v>14.9</v>
      </c>
      <c r="G1382" s="103">
        <v>1.59</v>
      </c>
    </row>
    <row r="1383" spans="1:7" ht="22.5" x14ac:dyDescent="0.2">
      <c r="A1383" s="102" t="s">
        <v>1381</v>
      </c>
      <c r="B1383" s="114" t="s">
        <v>1382</v>
      </c>
      <c r="C1383" s="102" t="s">
        <v>13</v>
      </c>
      <c r="D1383" s="102" t="s">
        <v>595</v>
      </c>
      <c r="E1383" s="131">
        <v>1</v>
      </c>
      <c r="F1383" s="103">
        <v>10.34</v>
      </c>
      <c r="G1383" s="103">
        <v>10.34</v>
      </c>
    </row>
    <row r="1384" spans="1:7" ht="18" x14ac:dyDescent="0.2">
      <c r="A1384" s="96"/>
      <c r="B1384" s="115"/>
      <c r="C1384" s="95"/>
      <c r="D1384" s="95"/>
      <c r="E1384" s="132"/>
      <c r="F1384" s="110" t="s">
        <v>1799</v>
      </c>
      <c r="G1384" s="104">
        <v>12.12</v>
      </c>
    </row>
    <row r="1385" spans="1:7" x14ac:dyDescent="0.2">
      <c r="A1385" s="96"/>
      <c r="B1385" s="115"/>
      <c r="C1385" s="95"/>
      <c r="D1385" s="95"/>
      <c r="E1385" s="132"/>
      <c r="F1385" s="111" t="s">
        <v>546</v>
      </c>
      <c r="G1385" s="105">
        <v>12.99</v>
      </c>
    </row>
    <row r="1386" spans="1:7" ht="33.75" x14ac:dyDescent="0.2">
      <c r="A1386" s="98" t="s">
        <v>1807</v>
      </c>
      <c r="B1386" s="112" t="s">
        <v>1429</v>
      </c>
      <c r="C1386" s="99"/>
      <c r="D1386" s="99"/>
      <c r="E1386" s="129"/>
      <c r="F1386" s="99"/>
      <c r="G1386" s="99"/>
    </row>
    <row r="1387" spans="1:7" ht="22.5" x14ac:dyDescent="0.2">
      <c r="A1387" s="100" t="s">
        <v>1</v>
      </c>
      <c r="B1387" s="113" t="s">
        <v>366</v>
      </c>
      <c r="C1387" s="101" t="s">
        <v>3</v>
      </c>
      <c r="D1387" s="101" t="s">
        <v>542</v>
      </c>
      <c r="E1387" s="130" t="s">
        <v>543</v>
      </c>
      <c r="F1387" s="101" t="s">
        <v>544</v>
      </c>
      <c r="G1387" s="101" t="s">
        <v>545</v>
      </c>
    </row>
    <row r="1388" spans="1:7" x14ac:dyDescent="0.2">
      <c r="A1388" s="102" t="s">
        <v>587</v>
      </c>
      <c r="B1388" s="114" t="s">
        <v>588</v>
      </c>
      <c r="C1388" s="102" t="s">
        <v>13</v>
      </c>
      <c r="D1388" s="102" t="s">
        <v>14</v>
      </c>
      <c r="E1388" s="131">
        <v>1.2E-2</v>
      </c>
      <c r="F1388" s="103">
        <v>10.9</v>
      </c>
      <c r="G1388" s="103">
        <v>0.13</v>
      </c>
    </row>
    <row r="1389" spans="1:7" ht="18" x14ac:dyDescent="0.2">
      <c r="A1389" s="96"/>
      <c r="B1389" s="115"/>
      <c r="C1389" s="95"/>
      <c r="D1389" s="95"/>
      <c r="E1389" s="132"/>
      <c r="F1389" s="110" t="s">
        <v>1798</v>
      </c>
      <c r="G1389" s="104">
        <v>0.13</v>
      </c>
    </row>
    <row r="1390" spans="1:7" x14ac:dyDescent="0.2">
      <c r="A1390" s="96"/>
      <c r="B1390" s="115"/>
      <c r="C1390" s="95"/>
      <c r="D1390" s="95"/>
      <c r="E1390" s="132"/>
      <c r="F1390" s="111" t="s">
        <v>546</v>
      </c>
      <c r="G1390" s="105">
        <v>0.13</v>
      </c>
    </row>
    <row r="1391" spans="1:7" ht="22.5" x14ac:dyDescent="0.2">
      <c r="A1391" s="98" t="s">
        <v>1807</v>
      </c>
      <c r="B1391" s="112" t="s">
        <v>1430</v>
      </c>
      <c r="C1391" s="99"/>
      <c r="D1391" s="99"/>
      <c r="E1391" s="129"/>
      <c r="F1391" s="99"/>
      <c r="G1391" s="99"/>
    </row>
    <row r="1392" spans="1:7" ht="22.5" x14ac:dyDescent="0.2">
      <c r="A1392" s="100" t="s">
        <v>1</v>
      </c>
      <c r="B1392" s="113" t="s">
        <v>1810</v>
      </c>
      <c r="C1392" s="101" t="s">
        <v>3</v>
      </c>
      <c r="D1392" s="101" t="s">
        <v>542</v>
      </c>
      <c r="E1392" s="130" t="s">
        <v>543</v>
      </c>
      <c r="F1392" s="101" t="s">
        <v>544</v>
      </c>
      <c r="G1392" s="101" t="s">
        <v>545</v>
      </c>
    </row>
    <row r="1393" spans="1:7" x14ac:dyDescent="0.2">
      <c r="A1393" s="102" t="s">
        <v>1121</v>
      </c>
      <c r="B1393" s="114" t="s">
        <v>1122</v>
      </c>
      <c r="C1393" s="102" t="s">
        <v>13</v>
      </c>
      <c r="D1393" s="102" t="s">
        <v>14</v>
      </c>
      <c r="E1393" s="131" t="s">
        <v>6</v>
      </c>
      <c r="F1393" s="103">
        <v>0</v>
      </c>
      <c r="G1393" s="103">
        <v>0</v>
      </c>
    </row>
    <row r="1394" spans="1:7" ht="22.5" x14ac:dyDescent="0.2">
      <c r="A1394" s="102" t="s">
        <v>1431</v>
      </c>
      <c r="B1394" s="114" t="s">
        <v>1432</v>
      </c>
      <c r="C1394" s="102" t="s">
        <v>13</v>
      </c>
      <c r="D1394" s="102" t="s">
        <v>14</v>
      </c>
      <c r="E1394" s="131">
        <v>1</v>
      </c>
      <c r="F1394" s="103">
        <v>0</v>
      </c>
      <c r="G1394" s="103">
        <v>0</v>
      </c>
    </row>
    <row r="1395" spans="1:7" x14ac:dyDescent="0.2">
      <c r="A1395" s="102" t="s">
        <v>1125</v>
      </c>
      <c r="B1395" s="114" t="s">
        <v>1126</v>
      </c>
      <c r="C1395" s="102" t="s">
        <v>13</v>
      </c>
      <c r="D1395" s="102" t="s">
        <v>14</v>
      </c>
      <c r="E1395" s="131">
        <v>1</v>
      </c>
      <c r="F1395" s="103">
        <v>0</v>
      </c>
      <c r="G1395" s="103">
        <v>0</v>
      </c>
    </row>
    <row r="1396" spans="1:7" ht="33.75" x14ac:dyDescent="0.2">
      <c r="A1396" s="102" t="s">
        <v>1433</v>
      </c>
      <c r="B1396" s="114" t="s">
        <v>1434</v>
      </c>
      <c r="C1396" s="102" t="s">
        <v>13</v>
      </c>
      <c r="D1396" s="102" t="s">
        <v>14</v>
      </c>
      <c r="E1396" s="131">
        <v>1</v>
      </c>
      <c r="F1396" s="103">
        <v>0</v>
      </c>
      <c r="G1396" s="103">
        <v>0</v>
      </c>
    </row>
    <row r="1397" spans="1:7" x14ac:dyDescent="0.2">
      <c r="A1397" s="102" t="s">
        <v>1129</v>
      </c>
      <c r="B1397" s="114" t="s">
        <v>1130</v>
      </c>
      <c r="C1397" s="102" t="s">
        <v>13</v>
      </c>
      <c r="D1397" s="102" t="s">
        <v>14</v>
      </c>
      <c r="E1397" s="131">
        <v>1</v>
      </c>
      <c r="F1397" s="103">
        <v>0</v>
      </c>
      <c r="G1397" s="103">
        <v>0</v>
      </c>
    </row>
    <row r="1398" spans="1:7" x14ac:dyDescent="0.2">
      <c r="A1398" s="102" t="s">
        <v>1131</v>
      </c>
      <c r="B1398" s="114" t="s">
        <v>1132</v>
      </c>
      <c r="C1398" s="102" t="s">
        <v>13</v>
      </c>
      <c r="D1398" s="102" t="s">
        <v>14</v>
      </c>
      <c r="E1398" s="131">
        <v>1</v>
      </c>
      <c r="F1398" s="103">
        <v>0</v>
      </c>
      <c r="G1398" s="103">
        <v>0</v>
      </c>
    </row>
    <row r="1399" spans="1:7" ht="36" x14ac:dyDescent="0.2">
      <c r="A1399" s="96"/>
      <c r="B1399" s="115"/>
      <c r="C1399" s="95"/>
      <c r="D1399" s="95"/>
      <c r="E1399" s="132"/>
      <c r="F1399" s="110" t="s">
        <v>1925</v>
      </c>
      <c r="G1399" s="104">
        <v>0</v>
      </c>
    </row>
    <row r="1400" spans="1:7" ht="22.5" x14ac:dyDescent="0.2">
      <c r="A1400" s="100" t="s">
        <v>1</v>
      </c>
      <c r="B1400" s="113" t="s">
        <v>366</v>
      </c>
      <c r="C1400" s="101" t="s">
        <v>3</v>
      </c>
      <c r="D1400" s="101" t="s">
        <v>542</v>
      </c>
      <c r="E1400" s="130" t="s">
        <v>543</v>
      </c>
      <c r="F1400" s="101" t="s">
        <v>544</v>
      </c>
      <c r="G1400" s="101" t="s">
        <v>545</v>
      </c>
    </row>
    <row r="1401" spans="1:7" x14ac:dyDescent="0.2">
      <c r="A1401" s="102" t="s">
        <v>587</v>
      </c>
      <c r="B1401" s="114" t="s">
        <v>588</v>
      </c>
      <c r="C1401" s="102" t="s">
        <v>13</v>
      </c>
      <c r="D1401" s="102" t="s">
        <v>14</v>
      </c>
      <c r="E1401" s="131" t="s">
        <v>6</v>
      </c>
      <c r="F1401" s="103">
        <v>10.9</v>
      </c>
      <c r="G1401" s="103">
        <v>10.9</v>
      </c>
    </row>
    <row r="1402" spans="1:7" ht="18" x14ac:dyDescent="0.2">
      <c r="A1402" s="96"/>
      <c r="B1402" s="115"/>
      <c r="C1402" s="95"/>
      <c r="D1402" s="95"/>
      <c r="E1402" s="132"/>
      <c r="F1402" s="110" t="s">
        <v>1798</v>
      </c>
      <c r="G1402" s="104">
        <v>10.9</v>
      </c>
    </row>
    <row r="1403" spans="1:7" ht="22.5" x14ac:dyDescent="0.2">
      <c r="A1403" s="100" t="s">
        <v>1</v>
      </c>
      <c r="B1403" s="113" t="s">
        <v>1681</v>
      </c>
      <c r="C1403" s="101" t="s">
        <v>3</v>
      </c>
      <c r="D1403" s="101" t="s">
        <v>542</v>
      </c>
      <c r="E1403" s="130" t="s">
        <v>543</v>
      </c>
      <c r="F1403" s="101" t="s">
        <v>544</v>
      </c>
      <c r="G1403" s="101" t="s">
        <v>545</v>
      </c>
    </row>
    <row r="1404" spans="1:7" ht="22.5" x14ac:dyDescent="0.2">
      <c r="A1404" s="102" t="s">
        <v>1435</v>
      </c>
      <c r="B1404" s="114" t="s">
        <v>1436</v>
      </c>
      <c r="C1404" s="102" t="s">
        <v>13</v>
      </c>
      <c r="D1404" s="102" t="s">
        <v>14</v>
      </c>
      <c r="E1404" s="131">
        <v>1</v>
      </c>
      <c r="F1404" s="103">
        <v>0.13</v>
      </c>
      <c r="G1404" s="103">
        <v>0.13</v>
      </c>
    </row>
    <row r="1405" spans="1:7" ht="18" x14ac:dyDescent="0.2">
      <c r="A1405" s="96"/>
      <c r="B1405" s="115"/>
      <c r="C1405" s="95"/>
      <c r="D1405" s="95"/>
      <c r="E1405" s="132"/>
      <c r="F1405" s="110" t="s">
        <v>1799</v>
      </c>
      <c r="G1405" s="104">
        <v>0.13</v>
      </c>
    </row>
    <row r="1406" spans="1:7" x14ac:dyDescent="0.2">
      <c r="A1406" s="96"/>
      <c r="B1406" s="115"/>
      <c r="C1406" s="95"/>
      <c r="D1406" s="95"/>
      <c r="E1406" s="132"/>
      <c r="F1406" s="111" t="s">
        <v>546</v>
      </c>
      <c r="G1406" s="105">
        <v>11.03</v>
      </c>
    </row>
    <row r="1407" spans="1:7" ht="33.75" x14ac:dyDescent="0.2">
      <c r="A1407" s="98" t="s">
        <v>1807</v>
      </c>
      <c r="B1407" s="112" t="s">
        <v>1437</v>
      </c>
      <c r="C1407" s="99"/>
      <c r="D1407" s="99"/>
      <c r="E1407" s="129"/>
      <c r="F1407" s="99"/>
      <c r="G1407" s="99"/>
    </row>
    <row r="1408" spans="1:7" ht="22.5" x14ac:dyDescent="0.2">
      <c r="A1408" s="100" t="s">
        <v>1</v>
      </c>
      <c r="B1408" s="113" t="s">
        <v>1685</v>
      </c>
      <c r="C1408" s="101" t="s">
        <v>3</v>
      </c>
      <c r="D1408" s="101" t="s">
        <v>542</v>
      </c>
      <c r="E1408" s="130" t="s">
        <v>543</v>
      </c>
      <c r="F1408" s="101" t="s">
        <v>544</v>
      </c>
      <c r="G1408" s="101" t="s">
        <v>545</v>
      </c>
    </row>
    <row r="1409" spans="1:7" ht="33.75" x14ac:dyDescent="0.2">
      <c r="A1409" s="102" t="s">
        <v>1438</v>
      </c>
      <c r="B1409" s="114" t="s">
        <v>1439</v>
      </c>
      <c r="C1409" s="102" t="s">
        <v>13</v>
      </c>
      <c r="D1409" s="102" t="s">
        <v>73</v>
      </c>
      <c r="E1409" s="131">
        <v>7.2000000000000002E-5</v>
      </c>
      <c r="F1409" s="103">
        <v>1216.49</v>
      </c>
      <c r="G1409" s="103">
        <v>0.08</v>
      </c>
    </row>
    <row r="1410" spans="1:7" ht="27" x14ac:dyDescent="0.2">
      <c r="A1410" s="96"/>
      <c r="B1410" s="115"/>
      <c r="C1410" s="95"/>
      <c r="D1410" s="95"/>
      <c r="E1410" s="132"/>
      <c r="F1410" s="110" t="s">
        <v>1802</v>
      </c>
      <c r="G1410" s="104">
        <v>0.08</v>
      </c>
    </row>
    <row r="1411" spans="1:7" x14ac:dyDescent="0.2">
      <c r="A1411" s="96"/>
      <c r="B1411" s="115"/>
      <c r="C1411" s="95"/>
      <c r="D1411" s="95"/>
      <c r="E1411" s="132"/>
      <c r="F1411" s="111" t="s">
        <v>546</v>
      </c>
      <c r="G1411" s="105">
        <v>0.08</v>
      </c>
    </row>
    <row r="1412" spans="1:7" ht="33.75" x14ac:dyDescent="0.2">
      <c r="A1412" s="98" t="s">
        <v>1807</v>
      </c>
      <c r="B1412" s="112" t="s">
        <v>1440</v>
      </c>
      <c r="C1412" s="99"/>
      <c r="D1412" s="99"/>
      <c r="E1412" s="129"/>
      <c r="F1412" s="99"/>
      <c r="G1412" s="99"/>
    </row>
    <row r="1413" spans="1:7" ht="22.5" x14ac:dyDescent="0.2">
      <c r="A1413" s="100" t="s">
        <v>1</v>
      </c>
      <c r="B1413" s="113" t="s">
        <v>1685</v>
      </c>
      <c r="C1413" s="101" t="s">
        <v>3</v>
      </c>
      <c r="D1413" s="101" t="s">
        <v>542</v>
      </c>
      <c r="E1413" s="130" t="s">
        <v>543</v>
      </c>
      <c r="F1413" s="101" t="s">
        <v>544</v>
      </c>
      <c r="G1413" s="101" t="s">
        <v>545</v>
      </c>
    </row>
    <row r="1414" spans="1:7" ht="33.75" x14ac:dyDescent="0.2">
      <c r="A1414" s="102" t="s">
        <v>1438</v>
      </c>
      <c r="B1414" s="114" t="s">
        <v>1439</v>
      </c>
      <c r="C1414" s="102" t="s">
        <v>13</v>
      </c>
      <c r="D1414" s="102" t="s">
        <v>73</v>
      </c>
      <c r="E1414" s="131">
        <v>7.5000000000000002E-6</v>
      </c>
      <c r="F1414" s="103">
        <v>1216.49</v>
      </c>
      <c r="G1414" s="103">
        <v>0</v>
      </c>
    </row>
    <row r="1415" spans="1:7" ht="27" x14ac:dyDescent="0.2">
      <c r="A1415" s="96"/>
      <c r="B1415" s="115"/>
      <c r="C1415" s="95"/>
      <c r="D1415" s="95"/>
      <c r="E1415" s="132"/>
      <c r="F1415" s="110" t="s">
        <v>1802</v>
      </c>
      <c r="G1415" s="104">
        <v>0</v>
      </c>
    </row>
    <row r="1416" spans="1:7" x14ac:dyDescent="0.2">
      <c r="A1416" s="96"/>
      <c r="B1416" s="115"/>
      <c r="C1416" s="95"/>
      <c r="D1416" s="95"/>
      <c r="E1416" s="132"/>
      <c r="F1416" s="111" t="s">
        <v>546</v>
      </c>
      <c r="G1416" s="105">
        <v>0</v>
      </c>
    </row>
    <row r="1417" spans="1:7" ht="33.75" x14ac:dyDescent="0.2">
      <c r="A1417" s="98" t="s">
        <v>1807</v>
      </c>
      <c r="B1417" s="112" t="s">
        <v>1441</v>
      </c>
      <c r="C1417" s="99"/>
      <c r="D1417" s="99"/>
      <c r="E1417" s="129"/>
      <c r="F1417" s="99"/>
      <c r="G1417" s="99"/>
    </row>
    <row r="1418" spans="1:7" ht="22.5" x14ac:dyDescent="0.2">
      <c r="A1418" s="100" t="s">
        <v>1</v>
      </c>
      <c r="B1418" s="113" t="s">
        <v>366</v>
      </c>
      <c r="C1418" s="101" t="s">
        <v>3</v>
      </c>
      <c r="D1418" s="101" t="s">
        <v>542</v>
      </c>
      <c r="E1418" s="130" t="s">
        <v>543</v>
      </c>
      <c r="F1418" s="101" t="s">
        <v>544</v>
      </c>
      <c r="G1418" s="101" t="s">
        <v>545</v>
      </c>
    </row>
    <row r="1419" spans="1:7" ht="22.5" x14ac:dyDescent="0.2">
      <c r="A1419" s="102" t="s">
        <v>1442</v>
      </c>
      <c r="B1419" s="114" t="s">
        <v>1443</v>
      </c>
      <c r="C1419" s="102" t="s">
        <v>13</v>
      </c>
      <c r="D1419" s="102" t="s">
        <v>14</v>
      </c>
      <c r="E1419" s="131">
        <v>1</v>
      </c>
      <c r="F1419" s="103">
        <v>23.92</v>
      </c>
      <c r="G1419" s="103">
        <v>23.92</v>
      </c>
    </row>
    <row r="1420" spans="1:7" ht="18" x14ac:dyDescent="0.2">
      <c r="A1420" s="96"/>
      <c r="B1420" s="115"/>
      <c r="C1420" s="95"/>
      <c r="D1420" s="95"/>
      <c r="E1420" s="132"/>
      <c r="F1420" s="110" t="s">
        <v>1798</v>
      </c>
      <c r="G1420" s="104">
        <v>23.92</v>
      </c>
    </row>
    <row r="1421" spans="1:7" ht="22.5" x14ac:dyDescent="0.2">
      <c r="A1421" s="100" t="s">
        <v>1</v>
      </c>
      <c r="B1421" s="113" t="s">
        <v>1681</v>
      </c>
      <c r="C1421" s="101" t="s">
        <v>3</v>
      </c>
      <c r="D1421" s="101" t="s">
        <v>542</v>
      </c>
      <c r="E1421" s="130" t="s">
        <v>543</v>
      </c>
      <c r="F1421" s="101" t="s">
        <v>544</v>
      </c>
      <c r="G1421" s="101" t="s">
        <v>545</v>
      </c>
    </row>
    <row r="1422" spans="1:7" ht="33.75" x14ac:dyDescent="0.2">
      <c r="A1422" s="102" t="s">
        <v>1444</v>
      </c>
      <c r="B1422" s="114" t="s">
        <v>1445</v>
      </c>
      <c r="C1422" s="102" t="s">
        <v>13</v>
      </c>
      <c r="D1422" s="102" t="s">
        <v>14</v>
      </c>
      <c r="E1422" s="131">
        <v>1</v>
      </c>
      <c r="F1422" s="103">
        <v>0.08</v>
      </c>
      <c r="G1422" s="103">
        <v>0.08</v>
      </c>
    </row>
    <row r="1423" spans="1:7" ht="33.75" x14ac:dyDescent="0.2">
      <c r="A1423" s="102" t="s">
        <v>1446</v>
      </c>
      <c r="B1423" s="114" t="s">
        <v>1447</v>
      </c>
      <c r="C1423" s="102" t="s">
        <v>13</v>
      </c>
      <c r="D1423" s="102" t="s">
        <v>14</v>
      </c>
      <c r="E1423" s="131">
        <v>1</v>
      </c>
      <c r="F1423" s="103">
        <v>0</v>
      </c>
      <c r="G1423" s="103">
        <v>0</v>
      </c>
    </row>
    <row r="1424" spans="1:7" ht="18" x14ac:dyDescent="0.2">
      <c r="A1424" s="96"/>
      <c r="B1424" s="115"/>
      <c r="C1424" s="95"/>
      <c r="D1424" s="95"/>
      <c r="E1424" s="132"/>
      <c r="F1424" s="110" t="s">
        <v>1799</v>
      </c>
      <c r="G1424" s="104">
        <v>0.08</v>
      </c>
    </row>
    <row r="1425" spans="1:7" x14ac:dyDescent="0.2">
      <c r="A1425" s="96"/>
      <c r="B1425" s="115"/>
      <c r="C1425" s="95"/>
      <c r="D1425" s="95"/>
      <c r="E1425" s="132"/>
      <c r="F1425" s="111" t="s">
        <v>546</v>
      </c>
      <c r="G1425" s="105">
        <v>24</v>
      </c>
    </row>
    <row r="1426" spans="1:7" ht="33.75" x14ac:dyDescent="0.2">
      <c r="A1426" s="98" t="s">
        <v>1807</v>
      </c>
      <c r="B1426" s="112" t="s">
        <v>1448</v>
      </c>
      <c r="C1426" s="99"/>
      <c r="D1426" s="99"/>
      <c r="E1426" s="129"/>
      <c r="F1426" s="99"/>
      <c r="G1426" s="99"/>
    </row>
    <row r="1427" spans="1:7" ht="22.5" x14ac:dyDescent="0.2">
      <c r="A1427" s="100" t="s">
        <v>1</v>
      </c>
      <c r="B1427" s="113" t="s">
        <v>1685</v>
      </c>
      <c r="C1427" s="101" t="s">
        <v>3</v>
      </c>
      <c r="D1427" s="101" t="s">
        <v>542</v>
      </c>
      <c r="E1427" s="130" t="s">
        <v>543</v>
      </c>
      <c r="F1427" s="101" t="s">
        <v>544</v>
      </c>
      <c r="G1427" s="101" t="s">
        <v>545</v>
      </c>
    </row>
    <row r="1428" spans="1:7" ht="33.75" x14ac:dyDescent="0.2">
      <c r="A1428" s="102" t="s">
        <v>1438</v>
      </c>
      <c r="B1428" s="114" t="s">
        <v>1439</v>
      </c>
      <c r="C1428" s="102" t="s">
        <v>13</v>
      </c>
      <c r="D1428" s="102" t="s">
        <v>73</v>
      </c>
      <c r="E1428" s="131" t="s">
        <v>1944</v>
      </c>
      <c r="F1428" s="103">
        <v>1216.49</v>
      </c>
      <c r="G1428" s="103">
        <v>0.06</v>
      </c>
    </row>
    <row r="1429" spans="1:7" ht="27" x14ac:dyDescent="0.2">
      <c r="A1429" s="96"/>
      <c r="B1429" s="115"/>
      <c r="C1429" s="95"/>
      <c r="D1429" s="95"/>
      <c r="E1429" s="132"/>
      <c r="F1429" s="110" t="s">
        <v>1802</v>
      </c>
      <c r="G1429" s="104">
        <v>0.06</v>
      </c>
    </row>
    <row r="1430" spans="1:7" x14ac:dyDescent="0.2">
      <c r="A1430" s="96"/>
      <c r="B1430" s="115"/>
      <c r="C1430" s="95"/>
      <c r="D1430" s="95"/>
      <c r="E1430" s="132"/>
      <c r="F1430" s="111" t="s">
        <v>546</v>
      </c>
      <c r="G1430" s="105">
        <v>0.06</v>
      </c>
    </row>
    <row r="1431" spans="1:7" ht="33.75" x14ac:dyDescent="0.2">
      <c r="A1431" s="98" t="s">
        <v>1807</v>
      </c>
      <c r="B1431" s="112" t="s">
        <v>1449</v>
      </c>
      <c r="C1431" s="99"/>
      <c r="D1431" s="99"/>
      <c r="E1431" s="129"/>
      <c r="F1431" s="99"/>
      <c r="G1431" s="99"/>
    </row>
    <row r="1432" spans="1:7" ht="22.5" x14ac:dyDescent="0.2">
      <c r="A1432" s="100" t="s">
        <v>1</v>
      </c>
      <c r="B1432" s="113" t="s">
        <v>1809</v>
      </c>
      <c r="C1432" s="101" t="s">
        <v>3</v>
      </c>
      <c r="D1432" s="101" t="s">
        <v>542</v>
      </c>
      <c r="E1432" s="130" t="s">
        <v>543</v>
      </c>
      <c r="F1432" s="101" t="s">
        <v>544</v>
      </c>
      <c r="G1432" s="101" t="s">
        <v>545</v>
      </c>
    </row>
    <row r="1433" spans="1:7" ht="22.5" x14ac:dyDescent="0.2">
      <c r="A1433" s="102" t="s">
        <v>1045</v>
      </c>
      <c r="B1433" s="114" t="s">
        <v>1046</v>
      </c>
      <c r="C1433" s="102" t="s">
        <v>13</v>
      </c>
      <c r="D1433" s="102" t="s">
        <v>1047</v>
      </c>
      <c r="E1433" s="131">
        <v>1.36</v>
      </c>
      <c r="F1433" s="103">
        <v>0.98</v>
      </c>
      <c r="G1433" s="103">
        <v>1.33</v>
      </c>
    </row>
    <row r="1434" spans="1:7" ht="18" x14ac:dyDescent="0.2">
      <c r="A1434" s="96"/>
      <c r="B1434" s="115"/>
      <c r="C1434" s="95"/>
      <c r="D1434" s="95"/>
      <c r="E1434" s="132"/>
      <c r="F1434" s="110" t="s">
        <v>1922</v>
      </c>
      <c r="G1434" s="104">
        <v>1.33</v>
      </c>
    </row>
    <row r="1435" spans="1:7" x14ac:dyDescent="0.2">
      <c r="A1435" s="96"/>
      <c r="B1435" s="115"/>
      <c r="C1435" s="95"/>
      <c r="D1435" s="95"/>
      <c r="E1435" s="132"/>
      <c r="F1435" s="111" t="s">
        <v>546</v>
      </c>
      <c r="G1435" s="105">
        <v>1.33</v>
      </c>
    </row>
    <row r="1436" spans="1:7" ht="33.75" x14ac:dyDescent="0.2">
      <c r="A1436" s="98" t="s">
        <v>1807</v>
      </c>
      <c r="B1436" s="112" t="s">
        <v>1450</v>
      </c>
      <c r="C1436" s="99"/>
      <c r="D1436" s="99"/>
      <c r="E1436" s="129"/>
      <c r="F1436" s="99"/>
      <c r="G1436" s="99"/>
    </row>
    <row r="1437" spans="1:7" ht="22.5" x14ac:dyDescent="0.2">
      <c r="A1437" s="100" t="s">
        <v>1</v>
      </c>
      <c r="B1437" s="113" t="s">
        <v>366</v>
      </c>
      <c r="C1437" s="101" t="s">
        <v>3</v>
      </c>
      <c r="D1437" s="101" t="s">
        <v>542</v>
      </c>
      <c r="E1437" s="130" t="s">
        <v>543</v>
      </c>
      <c r="F1437" s="101" t="s">
        <v>544</v>
      </c>
      <c r="G1437" s="101" t="s">
        <v>545</v>
      </c>
    </row>
    <row r="1438" spans="1:7" ht="22.5" x14ac:dyDescent="0.2">
      <c r="A1438" s="102" t="s">
        <v>1442</v>
      </c>
      <c r="B1438" s="114" t="s">
        <v>1443</v>
      </c>
      <c r="C1438" s="102" t="s">
        <v>13</v>
      </c>
      <c r="D1438" s="102" t="s">
        <v>14</v>
      </c>
      <c r="E1438" s="131">
        <v>1</v>
      </c>
      <c r="F1438" s="103">
        <v>23.92</v>
      </c>
      <c r="G1438" s="103">
        <v>23.92</v>
      </c>
    </row>
    <row r="1439" spans="1:7" ht="18" x14ac:dyDescent="0.2">
      <c r="A1439" s="96"/>
      <c r="B1439" s="115"/>
      <c r="C1439" s="95"/>
      <c r="D1439" s="95"/>
      <c r="E1439" s="132"/>
      <c r="F1439" s="110" t="s">
        <v>1798</v>
      </c>
      <c r="G1439" s="104">
        <v>23.92</v>
      </c>
    </row>
    <row r="1440" spans="1:7" ht="22.5" x14ac:dyDescent="0.2">
      <c r="A1440" s="100" t="s">
        <v>1</v>
      </c>
      <c r="B1440" s="113" t="s">
        <v>1681</v>
      </c>
      <c r="C1440" s="101" t="s">
        <v>3</v>
      </c>
      <c r="D1440" s="101" t="s">
        <v>542</v>
      </c>
      <c r="E1440" s="130" t="s">
        <v>543</v>
      </c>
      <c r="F1440" s="101" t="s">
        <v>544</v>
      </c>
      <c r="G1440" s="101" t="s">
        <v>545</v>
      </c>
    </row>
    <row r="1441" spans="1:7" ht="33.75" x14ac:dyDescent="0.2">
      <c r="A1441" s="102" t="s">
        <v>1444</v>
      </c>
      <c r="B1441" s="114" t="s">
        <v>1445</v>
      </c>
      <c r="C1441" s="102" t="s">
        <v>13</v>
      </c>
      <c r="D1441" s="102" t="s">
        <v>14</v>
      </c>
      <c r="E1441" s="131">
        <v>1</v>
      </c>
      <c r="F1441" s="103">
        <v>0.08</v>
      </c>
      <c r="G1441" s="103">
        <v>0.08</v>
      </c>
    </row>
    <row r="1442" spans="1:7" ht="33.75" x14ac:dyDescent="0.2">
      <c r="A1442" s="102" t="s">
        <v>1446</v>
      </c>
      <c r="B1442" s="114" t="s">
        <v>1447</v>
      </c>
      <c r="C1442" s="102" t="s">
        <v>13</v>
      </c>
      <c r="D1442" s="102" t="s">
        <v>14</v>
      </c>
      <c r="E1442" s="131">
        <v>1</v>
      </c>
      <c r="F1442" s="103">
        <v>0</v>
      </c>
      <c r="G1442" s="103">
        <v>0</v>
      </c>
    </row>
    <row r="1443" spans="1:7" ht="33.75" x14ac:dyDescent="0.2">
      <c r="A1443" s="102" t="s">
        <v>1451</v>
      </c>
      <c r="B1443" s="114" t="s">
        <v>1452</v>
      </c>
      <c r="C1443" s="102" t="s">
        <v>13</v>
      </c>
      <c r="D1443" s="102" t="s">
        <v>14</v>
      </c>
      <c r="E1443" s="131">
        <v>1</v>
      </c>
      <c r="F1443" s="103">
        <v>0.06</v>
      </c>
      <c r="G1443" s="103">
        <v>0.06</v>
      </c>
    </row>
    <row r="1444" spans="1:7" ht="33.75" x14ac:dyDescent="0.2">
      <c r="A1444" s="102" t="s">
        <v>1453</v>
      </c>
      <c r="B1444" s="114" t="s">
        <v>1454</v>
      </c>
      <c r="C1444" s="102" t="s">
        <v>13</v>
      </c>
      <c r="D1444" s="102" t="s">
        <v>14</v>
      </c>
      <c r="E1444" s="131" t="s">
        <v>6</v>
      </c>
      <c r="F1444" s="103">
        <v>1.33</v>
      </c>
      <c r="G1444" s="103">
        <v>1.33</v>
      </c>
    </row>
    <row r="1445" spans="1:7" ht="18" x14ac:dyDescent="0.2">
      <c r="A1445" s="96"/>
      <c r="B1445" s="115"/>
      <c r="C1445" s="95"/>
      <c r="D1445" s="95"/>
      <c r="E1445" s="132"/>
      <c r="F1445" s="110" t="s">
        <v>1799</v>
      </c>
      <c r="G1445" s="104">
        <v>1.47</v>
      </c>
    </row>
    <row r="1446" spans="1:7" x14ac:dyDescent="0.2">
      <c r="A1446" s="96"/>
      <c r="B1446" s="115"/>
      <c r="C1446" s="95"/>
      <c r="D1446" s="95"/>
      <c r="E1446" s="132"/>
      <c r="F1446" s="111" t="s">
        <v>546</v>
      </c>
      <c r="G1446" s="105">
        <v>25.39</v>
      </c>
    </row>
    <row r="1447" spans="1:7" ht="33.75" x14ac:dyDescent="0.2">
      <c r="A1447" s="98" t="s">
        <v>1807</v>
      </c>
      <c r="B1447" s="112" t="s">
        <v>1455</v>
      </c>
      <c r="C1447" s="99"/>
      <c r="D1447" s="99"/>
      <c r="E1447" s="129"/>
      <c r="F1447" s="99"/>
      <c r="G1447" s="99"/>
    </row>
    <row r="1448" spans="1:7" ht="22.5" x14ac:dyDescent="0.2">
      <c r="A1448" s="100" t="s">
        <v>1</v>
      </c>
      <c r="B1448" s="113" t="s">
        <v>367</v>
      </c>
      <c r="C1448" s="101" t="s">
        <v>3</v>
      </c>
      <c r="D1448" s="101" t="s">
        <v>542</v>
      </c>
      <c r="E1448" s="130" t="s">
        <v>543</v>
      </c>
      <c r="F1448" s="101" t="s">
        <v>544</v>
      </c>
      <c r="G1448" s="101" t="s">
        <v>545</v>
      </c>
    </row>
    <row r="1449" spans="1:7" ht="22.5" x14ac:dyDescent="0.2">
      <c r="A1449" s="102" t="s">
        <v>866</v>
      </c>
      <c r="B1449" s="114" t="s">
        <v>867</v>
      </c>
      <c r="C1449" s="102" t="s">
        <v>13</v>
      </c>
      <c r="D1449" s="102" t="s">
        <v>628</v>
      </c>
      <c r="E1449" s="131">
        <v>1.7000000000000001E-2</v>
      </c>
      <c r="F1449" s="103">
        <v>6.18</v>
      </c>
      <c r="G1449" s="103">
        <v>0.1</v>
      </c>
    </row>
    <row r="1450" spans="1:7" ht="22.5" x14ac:dyDescent="0.2">
      <c r="A1450" s="102" t="s">
        <v>1456</v>
      </c>
      <c r="B1450" s="114" t="s">
        <v>1457</v>
      </c>
      <c r="C1450" s="102" t="s">
        <v>13</v>
      </c>
      <c r="D1450" s="102" t="s">
        <v>65</v>
      </c>
      <c r="E1450" s="131">
        <v>1.1659999999999999</v>
      </c>
      <c r="F1450" s="103">
        <v>3.41</v>
      </c>
      <c r="G1450" s="103">
        <v>3.97</v>
      </c>
    </row>
    <row r="1451" spans="1:7" x14ac:dyDescent="0.2">
      <c r="A1451" s="102" t="s">
        <v>1458</v>
      </c>
      <c r="B1451" s="114" t="s">
        <v>1459</v>
      </c>
      <c r="C1451" s="102" t="s">
        <v>13</v>
      </c>
      <c r="D1451" s="102" t="s">
        <v>595</v>
      </c>
      <c r="E1451" s="131">
        <v>4.9000000000000002E-2</v>
      </c>
      <c r="F1451" s="103">
        <v>19.38</v>
      </c>
      <c r="G1451" s="103">
        <v>0.94</v>
      </c>
    </row>
    <row r="1452" spans="1:7" ht="22.5" x14ac:dyDescent="0.2">
      <c r="A1452" s="102" t="s">
        <v>1460</v>
      </c>
      <c r="B1452" s="114" t="s">
        <v>1461</v>
      </c>
      <c r="C1452" s="102" t="s">
        <v>13</v>
      </c>
      <c r="D1452" s="102" t="s">
        <v>595</v>
      </c>
      <c r="E1452" s="131" t="s">
        <v>1931</v>
      </c>
      <c r="F1452" s="103">
        <v>23.47</v>
      </c>
      <c r="G1452" s="103">
        <v>0.79</v>
      </c>
    </row>
    <row r="1453" spans="1:7" ht="22.5" x14ac:dyDescent="0.2">
      <c r="A1453" s="102" t="s">
        <v>874</v>
      </c>
      <c r="B1453" s="114" t="s">
        <v>875</v>
      </c>
      <c r="C1453" s="102" t="s">
        <v>13</v>
      </c>
      <c r="D1453" s="102" t="s">
        <v>65</v>
      </c>
      <c r="E1453" s="131">
        <v>1.093</v>
      </c>
      <c r="F1453" s="103">
        <v>1.19</v>
      </c>
      <c r="G1453" s="103">
        <v>1.3</v>
      </c>
    </row>
    <row r="1454" spans="1:7" ht="33.75" x14ac:dyDescent="0.2">
      <c r="A1454" s="102" t="s">
        <v>1462</v>
      </c>
      <c r="B1454" s="114" t="s">
        <v>1463</v>
      </c>
      <c r="C1454" s="102" t="s">
        <v>13</v>
      </c>
      <c r="D1454" s="102" t="s">
        <v>65</v>
      </c>
      <c r="E1454" s="131">
        <v>1.9430000000000001</v>
      </c>
      <c r="F1454" s="103">
        <v>19.27</v>
      </c>
      <c r="G1454" s="103">
        <v>37.44</v>
      </c>
    </row>
    <row r="1455" spans="1:7" ht="18" x14ac:dyDescent="0.2">
      <c r="A1455" s="96"/>
      <c r="B1455" s="115"/>
      <c r="C1455" s="95"/>
      <c r="D1455" s="95"/>
      <c r="E1455" s="132"/>
      <c r="F1455" s="110" t="s">
        <v>1800</v>
      </c>
      <c r="G1455" s="104">
        <v>44.54</v>
      </c>
    </row>
    <row r="1456" spans="1:7" ht="22.5" x14ac:dyDescent="0.2">
      <c r="A1456" s="100" t="s">
        <v>1</v>
      </c>
      <c r="B1456" s="113" t="s">
        <v>366</v>
      </c>
      <c r="C1456" s="101" t="s">
        <v>3</v>
      </c>
      <c r="D1456" s="101" t="s">
        <v>542</v>
      </c>
      <c r="E1456" s="130" t="s">
        <v>543</v>
      </c>
      <c r="F1456" s="101" t="s">
        <v>544</v>
      </c>
      <c r="G1456" s="101" t="s">
        <v>545</v>
      </c>
    </row>
    <row r="1457" spans="1:7" x14ac:dyDescent="0.2">
      <c r="A1457" s="102" t="s">
        <v>585</v>
      </c>
      <c r="B1457" s="114" t="s">
        <v>586</v>
      </c>
      <c r="C1457" s="102" t="s">
        <v>13</v>
      </c>
      <c r="D1457" s="102" t="s">
        <v>14</v>
      </c>
      <c r="E1457" s="131">
        <v>1.2889999999999999</v>
      </c>
      <c r="F1457" s="103">
        <v>14.77</v>
      </c>
      <c r="G1457" s="103">
        <v>19.03</v>
      </c>
    </row>
    <row r="1458" spans="1:7" ht="18" x14ac:dyDescent="0.2">
      <c r="A1458" s="96"/>
      <c r="B1458" s="115"/>
      <c r="C1458" s="95"/>
      <c r="D1458" s="95"/>
      <c r="E1458" s="132"/>
      <c r="F1458" s="110" t="s">
        <v>1798</v>
      </c>
      <c r="G1458" s="104">
        <v>19.03</v>
      </c>
    </row>
    <row r="1459" spans="1:7" ht="22.5" x14ac:dyDescent="0.2">
      <c r="A1459" s="100" t="s">
        <v>1</v>
      </c>
      <c r="B1459" s="113" t="s">
        <v>1681</v>
      </c>
      <c r="C1459" s="101" t="s">
        <v>3</v>
      </c>
      <c r="D1459" s="101" t="s">
        <v>542</v>
      </c>
      <c r="E1459" s="130" t="s">
        <v>543</v>
      </c>
      <c r="F1459" s="101" t="s">
        <v>544</v>
      </c>
      <c r="G1459" s="101" t="s">
        <v>545</v>
      </c>
    </row>
    <row r="1460" spans="1:7" ht="22.5" x14ac:dyDescent="0.2">
      <c r="A1460" s="102" t="s">
        <v>1464</v>
      </c>
      <c r="B1460" s="114" t="s">
        <v>1465</v>
      </c>
      <c r="C1460" s="102" t="s">
        <v>13</v>
      </c>
      <c r="D1460" s="102" t="s">
        <v>14</v>
      </c>
      <c r="E1460" s="131">
        <v>0.5</v>
      </c>
      <c r="F1460" s="103">
        <v>11.03</v>
      </c>
      <c r="G1460" s="103">
        <v>5.51</v>
      </c>
    </row>
    <row r="1461" spans="1:7" ht="33.75" x14ac:dyDescent="0.2">
      <c r="A1461" s="102" t="s">
        <v>1466</v>
      </c>
      <c r="B1461" s="114" t="s">
        <v>1467</v>
      </c>
      <c r="C1461" s="102" t="s">
        <v>13</v>
      </c>
      <c r="D1461" s="102" t="s">
        <v>552</v>
      </c>
      <c r="E1461" s="131">
        <v>2.8000000000000001E-2</v>
      </c>
      <c r="F1461" s="103">
        <v>24</v>
      </c>
      <c r="G1461" s="103">
        <v>0.67</v>
      </c>
    </row>
    <row r="1462" spans="1:7" ht="33.75" x14ac:dyDescent="0.2">
      <c r="A1462" s="102" t="s">
        <v>1468</v>
      </c>
      <c r="B1462" s="114" t="s">
        <v>1469</v>
      </c>
      <c r="C1462" s="102" t="s">
        <v>13</v>
      </c>
      <c r="D1462" s="102" t="s">
        <v>555</v>
      </c>
      <c r="E1462" s="131">
        <v>3.2000000000000001E-2</v>
      </c>
      <c r="F1462" s="103">
        <v>25.39</v>
      </c>
      <c r="G1462" s="103">
        <v>0.81</v>
      </c>
    </row>
    <row r="1463" spans="1:7" ht="18" x14ac:dyDescent="0.2">
      <c r="A1463" s="96"/>
      <c r="B1463" s="115"/>
      <c r="C1463" s="95"/>
      <c r="D1463" s="95"/>
      <c r="E1463" s="132"/>
      <c r="F1463" s="110" t="s">
        <v>1799</v>
      </c>
      <c r="G1463" s="104">
        <v>6.99</v>
      </c>
    </row>
    <row r="1464" spans="1:7" x14ac:dyDescent="0.2">
      <c r="A1464" s="96"/>
      <c r="B1464" s="115"/>
      <c r="C1464" s="95"/>
      <c r="D1464" s="95"/>
      <c r="E1464" s="132"/>
      <c r="F1464" s="111" t="s">
        <v>546</v>
      </c>
      <c r="G1464" s="105">
        <v>70.56</v>
      </c>
    </row>
    <row r="1465" spans="1:7" ht="33.75" x14ac:dyDescent="0.2">
      <c r="A1465" s="98" t="s">
        <v>1807</v>
      </c>
      <c r="B1465" s="112" t="s">
        <v>1470</v>
      </c>
      <c r="C1465" s="99"/>
      <c r="D1465" s="99"/>
      <c r="E1465" s="129"/>
      <c r="F1465" s="99"/>
      <c r="G1465" s="99"/>
    </row>
    <row r="1466" spans="1:7" ht="22.5" x14ac:dyDescent="0.2">
      <c r="A1466" s="100" t="s">
        <v>1</v>
      </c>
      <c r="B1466" s="113" t="s">
        <v>366</v>
      </c>
      <c r="C1466" s="101" t="s">
        <v>3</v>
      </c>
      <c r="D1466" s="101" t="s">
        <v>542</v>
      </c>
      <c r="E1466" s="130" t="s">
        <v>543</v>
      </c>
      <c r="F1466" s="101" t="s">
        <v>544</v>
      </c>
      <c r="G1466" s="101" t="s">
        <v>545</v>
      </c>
    </row>
    <row r="1467" spans="1:7" x14ac:dyDescent="0.2">
      <c r="A1467" s="102" t="s">
        <v>585</v>
      </c>
      <c r="B1467" s="114" t="s">
        <v>586</v>
      </c>
      <c r="C1467" s="102" t="s">
        <v>13</v>
      </c>
      <c r="D1467" s="102" t="s">
        <v>14</v>
      </c>
      <c r="E1467" s="131">
        <v>0.224</v>
      </c>
      <c r="F1467" s="103">
        <v>14.77</v>
      </c>
      <c r="G1467" s="103">
        <v>3.3</v>
      </c>
    </row>
    <row r="1468" spans="1:7" x14ac:dyDescent="0.2">
      <c r="A1468" s="102" t="s">
        <v>599</v>
      </c>
      <c r="B1468" s="114" t="s">
        <v>600</v>
      </c>
      <c r="C1468" s="102" t="s">
        <v>13</v>
      </c>
      <c r="D1468" s="102" t="s">
        <v>14</v>
      </c>
      <c r="E1468" s="131">
        <v>0.224</v>
      </c>
      <c r="F1468" s="103">
        <v>14.77</v>
      </c>
      <c r="G1468" s="103">
        <v>3.3</v>
      </c>
    </row>
    <row r="1469" spans="1:7" x14ac:dyDescent="0.2">
      <c r="A1469" s="102" t="s">
        <v>587</v>
      </c>
      <c r="B1469" s="114" t="s">
        <v>588</v>
      </c>
      <c r="C1469" s="102" t="s">
        <v>13</v>
      </c>
      <c r="D1469" s="102" t="s">
        <v>14</v>
      </c>
      <c r="E1469" s="131">
        <v>1.345</v>
      </c>
      <c r="F1469" s="103">
        <v>10.9</v>
      </c>
      <c r="G1469" s="103">
        <v>14.66</v>
      </c>
    </row>
    <row r="1470" spans="1:7" ht="18" x14ac:dyDescent="0.2">
      <c r="A1470" s="96"/>
      <c r="B1470" s="115"/>
      <c r="C1470" s="95"/>
      <c r="D1470" s="95"/>
      <c r="E1470" s="132"/>
      <c r="F1470" s="110" t="s">
        <v>1798</v>
      </c>
      <c r="G1470" s="104">
        <v>21.26</v>
      </c>
    </row>
    <row r="1471" spans="1:7" ht="22.5" x14ac:dyDescent="0.2">
      <c r="A1471" s="100" t="s">
        <v>1</v>
      </c>
      <c r="B1471" s="113" t="s">
        <v>1681</v>
      </c>
      <c r="C1471" s="101" t="s">
        <v>3</v>
      </c>
      <c r="D1471" s="101" t="s">
        <v>542</v>
      </c>
      <c r="E1471" s="130" t="s">
        <v>543</v>
      </c>
      <c r="F1471" s="101" t="s">
        <v>544</v>
      </c>
      <c r="G1471" s="101" t="s">
        <v>545</v>
      </c>
    </row>
    <row r="1472" spans="1:7" ht="33.75" x14ac:dyDescent="0.2">
      <c r="A1472" s="102" t="s">
        <v>747</v>
      </c>
      <c r="B1472" s="114" t="s">
        <v>748</v>
      </c>
      <c r="C1472" s="102" t="s">
        <v>13</v>
      </c>
      <c r="D1472" s="102" t="s">
        <v>552</v>
      </c>
      <c r="E1472" s="131">
        <v>0.13</v>
      </c>
      <c r="F1472" s="103">
        <v>0.53</v>
      </c>
      <c r="G1472" s="103">
        <v>0.06</v>
      </c>
    </row>
    <row r="1473" spans="1:7" ht="33.75" x14ac:dyDescent="0.2">
      <c r="A1473" s="102" t="s">
        <v>749</v>
      </c>
      <c r="B1473" s="114" t="s">
        <v>750</v>
      </c>
      <c r="C1473" s="102" t="s">
        <v>13</v>
      </c>
      <c r="D1473" s="102" t="s">
        <v>555</v>
      </c>
      <c r="E1473" s="131" t="s">
        <v>1945</v>
      </c>
      <c r="F1473" s="103">
        <v>1.4</v>
      </c>
      <c r="G1473" s="103">
        <v>0.13</v>
      </c>
    </row>
    <row r="1474" spans="1:7" ht="18" x14ac:dyDescent="0.2">
      <c r="A1474" s="96"/>
      <c r="B1474" s="115"/>
      <c r="C1474" s="95"/>
      <c r="D1474" s="95"/>
      <c r="E1474" s="132"/>
      <c r="F1474" s="110" t="s">
        <v>1799</v>
      </c>
      <c r="G1474" s="104">
        <v>0.19</v>
      </c>
    </row>
    <row r="1475" spans="1:7" x14ac:dyDescent="0.2">
      <c r="A1475" s="96"/>
      <c r="B1475" s="115"/>
      <c r="C1475" s="95"/>
      <c r="D1475" s="95"/>
      <c r="E1475" s="132"/>
      <c r="F1475" s="111" t="s">
        <v>546</v>
      </c>
      <c r="G1475" s="105">
        <v>21.45</v>
      </c>
    </row>
    <row r="1476" spans="1:7" ht="33.75" x14ac:dyDescent="0.2">
      <c r="A1476" s="98" t="s">
        <v>1807</v>
      </c>
      <c r="B1476" s="112" t="s">
        <v>1471</v>
      </c>
      <c r="C1476" s="99"/>
      <c r="D1476" s="99"/>
      <c r="E1476" s="129"/>
      <c r="F1476" s="99"/>
      <c r="G1476" s="99"/>
    </row>
    <row r="1477" spans="1:7" ht="22.5" x14ac:dyDescent="0.2">
      <c r="A1477" s="100" t="s">
        <v>1</v>
      </c>
      <c r="B1477" s="113" t="s">
        <v>367</v>
      </c>
      <c r="C1477" s="101" t="s">
        <v>3</v>
      </c>
      <c r="D1477" s="101" t="s">
        <v>542</v>
      </c>
      <c r="E1477" s="130" t="s">
        <v>543</v>
      </c>
      <c r="F1477" s="101" t="s">
        <v>544</v>
      </c>
      <c r="G1477" s="101" t="s">
        <v>545</v>
      </c>
    </row>
    <row r="1478" spans="1:7" ht="33.75" x14ac:dyDescent="0.2">
      <c r="A1478" s="102" t="s">
        <v>1472</v>
      </c>
      <c r="B1478" s="114" t="s">
        <v>1919</v>
      </c>
      <c r="C1478" s="102" t="s">
        <v>13</v>
      </c>
      <c r="D1478" s="102" t="s">
        <v>51</v>
      </c>
      <c r="E1478" s="131">
        <v>1.05</v>
      </c>
      <c r="F1478" s="103">
        <v>54.91</v>
      </c>
      <c r="G1478" s="103">
        <v>57.65</v>
      </c>
    </row>
    <row r="1479" spans="1:7" ht="18" x14ac:dyDescent="0.2">
      <c r="A1479" s="96"/>
      <c r="B1479" s="115"/>
      <c r="C1479" s="95"/>
      <c r="D1479" s="95"/>
      <c r="E1479" s="132"/>
      <c r="F1479" s="110" t="s">
        <v>1800</v>
      </c>
      <c r="G1479" s="104">
        <v>57.65</v>
      </c>
    </row>
    <row r="1480" spans="1:7" ht="22.5" x14ac:dyDescent="0.2">
      <c r="A1480" s="100" t="s">
        <v>1</v>
      </c>
      <c r="B1480" s="113" t="s">
        <v>366</v>
      </c>
      <c r="C1480" s="101" t="s">
        <v>3</v>
      </c>
      <c r="D1480" s="101" t="s">
        <v>542</v>
      </c>
      <c r="E1480" s="130" t="s">
        <v>543</v>
      </c>
      <c r="F1480" s="101" t="s">
        <v>544</v>
      </c>
      <c r="G1480" s="101" t="s">
        <v>545</v>
      </c>
    </row>
    <row r="1481" spans="1:7" x14ac:dyDescent="0.2">
      <c r="A1481" s="102" t="s">
        <v>585</v>
      </c>
      <c r="B1481" s="114" t="s">
        <v>586</v>
      </c>
      <c r="C1481" s="102" t="s">
        <v>13</v>
      </c>
      <c r="D1481" s="102" t="s">
        <v>14</v>
      </c>
      <c r="E1481" s="131">
        <v>5.0000000000000001E-3</v>
      </c>
      <c r="F1481" s="103">
        <v>14.77</v>
      </c>
      <c r="G1481" s="103">
        <v>7.0000000000000007E-2</v>
      </c>
    </row>
    <row r="1482" spans="1:7" ht="18" x14ac:dyDescent="0.2">
      <c r="A1482" s="96"/>
      <c r="B1482" s="115"/>
      <c r="C1482" s="95"/>
      <c r="D1482" s="95"/>
      <c r="E1482" s="132"/>
      <c r="F1482" s="110" t="s">
        <v>1798</v>
      </c>
      <c r="G1482" s="104">
        <v>7.0000000000000007E-2</v>
      </c>
    </row>
    <row r="1483" spans="1:7" ht="22.5" x14ac:dyDescent="0.2">
      <c r="A1483" s="100" t="s">
        <v>1</v>
      </c>
      <c r="B1483" s="113" t="s">
        <v>1681</v>
      </c>
      <c r="C1483" s="101" t="s">
        <v>3</v>
      </c>
      <c r="D1483" s="101" t="s">
        <v>542</v>
      </c>
      <c r="E1483" s="130" t="s">
        <v>543</v>
      </c>
      <c r="F1483" s="101" t="s">
        <v>544</v>
      </c>
      <c r="G1483" s="101" t="s">
        <v>545</v>
      </c>
    </row>
    <row r="1484" spans="1:7" ht="22.5" x14ac:dyDescent="0.2">
      <c r="A1484" s="102" t="s">
        <v>1464</v>
      </c>
      <c r="B1484" s="114" t="s">
        <v>1465</v>
      </c>
      <c r="C1484" s="102" t="s">
        <v>13</v>
      </c>
      <c r="D1484" s="102" t="s">
        <v>14</v>
      </c>
      <c r="E1484" s="131">
        <v>5.0000000000000001E-3</v>
      </c>
      <c r="F1484" s="103">
        <v>11.03</v>
      </c>
      <c r="G1484" s="103">
        <v>0.05</v>
      </c>
    </row>
    <row r="1485" spans="1:7" ht="33.75" x14ac:dyDescent="0.2">
      <c r="A1485" s="102" t="s">
        <v>1466</v>
      </c>
      <c r="B1485" s="114" t="s">
        <v>1467</v>
      </c>
      <c r="C1485" s="102" t="s">
        <v>13</v>
      </c>
      <c r="D1485" s="102" t="s">
        <v>552</v>
      </c>
      <c r="E1485" s="131">
        <v>2.1999999999999999E-2</v>
      </c>
      <c r="F1485" s="103">
        <v>24</v>
      </c>
      <c r="G1485" s="103">
        <v>0.52</v>
      </c>
    </row>
    <row r="1486" spans="1:7" ht="33.75" x14ac:dyDescent="0.2">
      <c r="A1486" s="102" t="s">
        <v>1468</v>
      </c>
      <c r="B1486" s="114" t="s">
        <v>1469</v>
      </c>
      <c r="C1486" s="102" t="s">
        <v>13</v>
      </c>
      <c r="D1486" s="102" t="s">
        <v>555</v>
      </c>
      <c r="E1486" s="131">
        <v>5.0000000000000001E-3</v>
      </c>
      <c r="F1486" s="103">
        <v>25.39</v>
      </c>
      <c r="G1486" s="103">
        <v>0.12</v>
      </c>
    </row>
    <row r="1487" spans="1:7" ht="18" x14ac:dyDescent="0.2">
      <c r="A1487" s="96"/>
      <c r="B1487" s="115"/>
      <c r="C1487" s="95"/>
      <c r="D1487" s="95"/>
      <c r="E1487" s="132"/>
      <c r="F1487" s="110" t="s">
        <v>1799</v>
      </c>
      <c r="G1487" s="104">
        <v>0.69</v>
      </c>
    </row>
    <row r="1488" spans="1:7" x14ac:dyDescent="0.2">
      <c r="A1488" s="96"/>
      <c r="B1488" s="115"/>
      <c r="C1488" s="95"/>
      <c r="D1488" s="95"/>
      <c r="E1488" s="132"/>
      <c r="F1488" s="111" t="s">
        <v>546</v>
      </c>
      <c r="G1488" s="105">
        <v>58.41</v>
      </c>
    </row>
    <row r="1489" spans="1:7" ht="45" x14ac:dyDescent="0.2">
      <c r="A1489" s="98" t="s">
        <v>1807</v>
      </c>
      <c r="B1489" s="112" t="s">
        <v>1473</v>
      </c>
      <c r="C1489" s="99"/>
      <c r="D1489" s="99"/>
      <c r="E1489" s="129"/>
      <c r="F1489" s="99"/>
      <c r="G1489" s="99"/>
    </row>
    <row r="1490" spans="1:7" ht="22.5" x14ac:dyDescent="0.2">
      <c r="A1490" s="100" t="s">
        <v>1</v>
      </c>
      <c r="B1490" s="113" t="s">
        <v>1685</v>
      </c>
      <c r="C1490" s="101" t="s">
        <v>3</v>
      </c>
      <c r="D1490" s="101" t="s">
        <v>542</v>
      </c>
      <c r="E1490" s="130" t="s">
        <v>543</v>
      </c>
      <c r="F1490" s="101" t="s">
        <v>544</v>
      </c>
      <c r="G1490" s="101" t="s">
        <v>545</v>
      </c>
    </row>
    <row r="1491" spans="1:7" ht="45" x14ac:dyDescent="0.2">
      <c r="A1491" s="102" t="s">
        <v>1474</v>
      </c>
      <c r="B1491" s="114" t="s">
        <v>1475</v>
      </c>
      <c r="C1491" s="102" t="s">
        <v>13</v>
      </c>
      <c r="D1491" s="102" t="s">
        <v>18</v>
      </c>
      <c r="E1491" s="131">
        <v>0.39700000000000002</v>
      </c>
      <c r="F1491" s="103">
        <v>7.5</v>
      </c>
      <c r="G1491" s="103">
        <v>2.97</v>
      </c>
    </row>
    <row r="1492" spans="1:7" ht="27" x14ac:dyDescent="0.2">
      <c r="A1492" s="96"/>
      <c r="B1492" s="115"/>
      <c r="C1492" s="95"/>
      <c r="D1492" s="95"/>
      <c r="E1492" s="132"/>
      <c r="F1492" s="110" t="s">
        <v>1802</v>
      </c>
      <c r="G1492" s="104">
        <v>2.97</v>
      </c>
    </row>
    <row r="1493" spans="1:7" ht="22.5" x14ac:dyDescent="0.2">
      <c r="A1493" s="100" t="s">
        <v>1</v>
      </c>
      <c r="B1493" s="113" t="s">
        <v>367</v>
      </c>
      <c r="C1493" s="101" t="s">
        <v>3</v>
      </c>
      <c r="D1493" s="101" t="s">
        <v>542</v>
      </c>
      <c r="E1493" s="130" t="s">
        <v>543</v>
      </c>
      <c r="F1493" s="101" t="s">
        <v>544</v>
      </c>
      <c r="G1493" s="101" t="s">
        <v>545</v>
      </c>
    </row>
    <row r="1494" spans="1:7" ht="22.5" x14ac:dyDescent="0.2">
      <c r="A1494" s="102" t="s">
        <v>866</v>
      </c>
      <c r="B1494" s="114" t="s">
        <v>867</v>
      </c>
      <c r="C1494" s="102" t="s">
        <v>13</v>
      </c>
      <c r="D1494" s="102" t="s">
        <v>628</v>
      </c>
      <c r="E1494" s="131">
        <v>0.01</v>
      </c>
      <c r="F1494" s="103">
        <v>6.18</v>
      </c>
      <c r="G1494" s="103">
        <v>0.06</v>
      </c>
    </row>
    <row r="1495" spans="1:7" ht="22.5" x14ac:dyDescent="0.2">
      <c r="A1495" s="102" t="s">
        <v>1476</v>
      </c>
      <c r="B1495" s="114" t="s">
        <v>1477</v>
      </c>
      <c r="C1495" s="102" t="s">
        <v>13</v>
      </c>
      <c r="D1495" s="102" t="s">
        <v>65</v>
      </c>
      <c r="E1495" s="131" t="s">
        <v>1946</v>
      </c>
      <c r="F1495" s="103">
        <v>96.47</v>
      </c>
      <c r="G1495" s="103">
        <v>9.16</v>
      </c>
    </row>
    <row r="1496" spans="1:7" ht="18" x14ac:dyDescent="0.2">
      <c r="A1496" s="96"/>
      <c r="B1496" s="115"/>
      <c r="C1496" s="95"/>
      <c r="D1496" s="95"/>
      <c r="E1496" s="132"/>
      <c r="F1496" s="110" t="s">
        <v>1800</v>
      </c>
      <c r="G1496" s="104">
        <v>9.2200000000000006</v>
      </c>
    </row>
    <row r="1497" spans="1:7" ht="22.5" x14ac:dyDescent="0.2">
      <c r="A1497" s="100" t="s">
        <v>1</v>
      </c>
      <c r="B1497" s="113" t="s">
        <v>366</v>
      </c>
      <c r="C1497" s="101" t="s">
        <v>3</v>
      </c>
      <c r="D1497" s="101" t="s">
        <v>542</v>
      </c>
      <c r="E1497" s="130" t="s">
        <v>543</v>
      </c>
      <c r="F1497" s="101" t="s">
        <v>544</v>
      </c>
      <c r="G1497" s="101" t="s">
        <v>545</v>
      </c>
    </row>
    <row r="1498" spans="1:7" x14ac:dyDescent="0.2">
      <c r="A1498" s="102" t="s">
        <v>585</v>
      </c>
      <c r="B1498" s="114" t="s">
        <v>586</v>
      </c>
      <c r="C1498" s="102" t="s">
        <v>13</v>
      </c>
      <c r="D1498" s="102" t="s">
        <v>14</v>
      </c>
      <c r="E1498" s="131">
        <v>0.68700000000000006</v>
      </c>
      <c r="F1498" s="103">
        <v>14.77</v>
      </c>
      <c r="G1498" s="103">
        <v>10.14</v>
      </c>
    </row>
    <row r="1499" spans="1:7" ht="18" x14ac:dyDescent="0.2">
      <c r="A1499" s="96"/>
      <c r="B1499" s="115"/>
      <c r="C1499" s="95"/>
      <c r="D1499" s="95"/>
      <c r="E1499" s="132"/>
      <c r="F1499" s="110" t="s">
        <v>1798</v>
      </c>
      <c r="G1499" s="104">
        <v>10.14</v>
      </c>
    </row>
    <row r="1500" spans="1:7" ht="22.5" x14ac:dyDescent="0.2">
      <c r="A1500" s="100" t="s">
        <v>1</v>
      </c>
      <c r="B1500" s="113" t="s">
        <v>1681</v>
      </c>
      <c r="C1500" s="101" t="s">
        <v>3</v>
      </c>
      <c r="D1500" s="101" t="s">
        <v>542</v>
      </c>
      <c r="E1500" s="130" t="s">
        <v>543</v>
      </c>
      <c r="F1500" s="101" t="s">
        <v>544</v>
      </c>
      <c r="G1500" s="101" t="s">
        <v>545</v>
      </c>
    </row>
    <row r="1501" spans="1:7" ht="22.5" x14ac:dyDescent="0.2">
      <c r="A1501" s="102" t="s">
        <v>1464</v>
      </c>
      <c r="B1501" s="114" t="s">
        <v>1465</v>
      </c>
      <c r="C1501" s="102" t="s">
        <v>13</v>
      </c>
      <c r="D1501" s="102" t="s">
        <v>14</v>
      </c>
      <c r="E1501" s="131">
        <v>0.126</v>
      </c>
      <c r="F1501" s="103">
        <v>11.03</v>
      </c>
      <c r="G1501" s="103">
        <v>1.38</v>
      </c>
    </row>
    <row r="1502" spans="1:7" ht="33.75" x14ac:dyDescent="0.2">
      <c r="A1502" s="102" t="s">
        <v>1478</v>
      </c>
      <c r="B1502" s="114" t="s">
        <v>1479</v>
      </c>
      <c r="C1502" s="102" t="s">
        <v>13</v>
      </c>
      <c r="D1502" s="102" t="s">
        <v>51</v>
      </c>
      <c r="E1502" s="131">
        <v>0.57699999999999996</v>
      </c>
      <c r="F1502" s="103">
        <v>58.41</v>
      </c>
      <c r="G1502" s="103">
        <v>33.700000000000003</v>
      </c>
    </row>
    <row r="1503" spans="1:7" ht="18" x14ac:dyDescent="0.2">
      <c r="A1503" s="96"/>
      <c r="B1503" s="115"/>
      <c r="C1503" s="95"/>
      <c r="D1503" s="95"/>
      <c r="E1503" s="132"/>
      <c r="F1503" s="110" t="s">
        <v>1799</v>
      </c>
      <c r="G1503" s="104">
        <v>35.08</v>
      </c>
    </row>
    <row r="1504" spans="1:7" x14ac:dyDescent="0.2">
      <c r="A1504" s="96"/>
      <c r="B1504" s="115"/>
      <c r="C1504" s="95"/>
      <c r="D1504" s="95"/>
      <c r="E1504" s="132"/>
      <c r="F1504" s="111" t="s">
        <v>546</v>
      </c>
      <c r="G1504" s="105">
        <v>57.41</v>
      </c>
    </row>
    <row r="1505" spans="1:7" ht="45" x14ac:dyDescent="0.2">
      <c r="A1505" s="98" t="s">
        <v>1807</v>
      </c>
      <c r="B1505" s="112" t="s">
        <v>1480</v>
      </c>
      <c r="C1505" s="99"/>
      <c r="D1505" s="99"/>
      <c r="E1505" s="129"/>
      <c r="F1505" s="99"/>
      <c r="G1505" s="99"/>
    </row>
    <row r="1506" spans="1:7" ht="22.5" x14ac:dyDescent="0.2">
      <c r="A1506" s="100" t="s">
        <v>1</v>
      </c>
      <c r="B1506" s="113" t="s">
        <v>1685</v>
      </c>
      <c r="C1506" s="101" t="s">
        <v>3</v>
      </c>
      <c r="D1506" s="101" t="s">
        <v>542</v>
      </c>
      <c r="E1506" s="130" t="s">
        <v>543</v>
      </c>
      <c r="F1506" s="101" t="s">
        <v>544</v>
      </c>
      <c r="G1506" s="101" t="s">
        <v>545</v>
      </c>
    </row>
    <row r="1507" spans="1:7" ht="45" x14ac:dyDescent="0.2">
      <c r="A1507" s="102" t="s">
        <v>1474</v>
      </c>
      <c r="B1507" s="114" t="s">
        <v>1475</v>
      </c>
      <c r="C1507" s="102" t="s">
        <v>13</v>
      </c>
      <c r="D1507" s="102" t="s">
        <v>18</v>
      </c>
      <c r="E1507" s="131">
        <v>0.39700000000000002</v>
      </c>
      <c r="F1507" s="103">
        <v>7.5</v>
      </c>
      <c r="G1507" s="103">
        <v>2.97</v>
      </c>
    </row>
    <row r="1508" spans="1:7" ht="27" x14ac:dyDescent="0.2">
      <c r="A1508" s="96"/>
      <c r="B1508" s="115"/>
      <c r="C1508" s="95"/>
      <c r="D1508" s="95"/>
      <c r="E1508" s="132"/>
      <c r="F1508" s="110" t="s">
        <v>1802</v>
      </c>
      <c r="G1508" s="104">
        <v>2.97</v>
      </c>
    </row>
    <row r="1509" spans="1:7" ht="22.5" x14ac:dyDescent="0.2">
      <c r="A1509" s="100" t="s">
        <v>1</v>
      </c>
      <c r="B1509" s="113" t="s">
        <v>367</v>
      </c>
      <c r="C1509" s="101" t="s">
        <v>3</v>
      </c>
      <c r="D1509" s="101" t="s">
        <v>542</v>
      </c>
      <c r="E1509" s="130" t="s">
        <v>543</v>
      </c>
      <c r="F1509" s="101" t="s">
        <v>544</v>
      </c>
      <c r="G1509" s="101" t="s">
        <v>545</v>
      </c>
    </row>
    <row r="1510" spans="1:7" ht="22.5" x14ac:dyDescent="0.2">
      <c r="A1510" s="102" t="s">
        <v>866</v>
      </c>
      <c r="B1510" s="114" t="s">
        <v>867</v>
      </c>
      <c r="C1510" s="102" t="s">
        <v>13</v>
      </c>
      <c r="D1510" s="102" t="s">
        <v>628</v>
      </c>
      <c r="E1510" s="131">
        <v>0.01</v>
      </c>
      <c r="F1510" s="103">
        <v>6.18</v>
      </c>
      <c r="G1510" s="103">
        <v>0.06</v>
      </c>
    </row>
    <row r="1511" spans="1:7" ht="22.5" x14ac:dyDescent="0.2">
      <c r="A1511" s="102" t="s">
        <v>1476</v>
      </c>
      <c r="B1511" s="114" t="s">
        <v>1477</v>
      </c>
      <c r="C1511" s="102" t="s">
        <v>13</v>
      </c>
      <c r="D1511" s="102" t="s">
        <v>65</v>
      </c>
      <c r="E1511" s="131">
        <v>9.5000000000000001E-2</v>
      </c>
      <c r="F1511" s="103">
        <v>96.47</v>
      </c>
      <c r="G1511" s="103">
        <v>9.16</v>
      </c>
    </row>
    <row r="1512" spans="1:7" ht="18" x14ac:dyDescent="0.2">
      <c r="A1512" s="96"/>
      <c r="B1512" s="115"/>
      <c r="C1512" s="95"/>
      <c r="D1512" s="95"/>
      <c r="E1512" s="132"/>
      <c r="F1512" s="110" t="s">
        <v>1800</v>
      </c>
      <c r="G1512" s="104">
        <v>9.2200000000000006</v>
      </c>
    </row>
    <row r="1513" spans="1:7" ht="22.5" x14ac:dyDescent="0.2">
      <c r="A1513" s="100" t="s">
        <v>1</v>
      </c>
      <c r="B1513" s="113" t="s">
        <v>366</v>
      </c>
      <c r="C1513" s="101" t="s">
        <v>3</v>
      </c>
      <c r="D1513" s="101" t="s">
        <v>542</v>
      </c>
      <c r="E1513" s="130" t="s">
        <v>543</v>
      </c>
      <c r="F1513" s="101" t="s">
        <v>544</v>
      </c>
      <c r="G1513" s="101" t="s">
        <v>545</v>
      </c>
    </row>
    <row r="1514" spans="1:7" x14ac:dyDescent="0.2">
      <c r="A1514" s="102" t="s">
        <v>585</v>
      </c>
      <c r="B1514" s="114" t="s">
        <v>586</v>
      </c>
      <c r="C1514" s="102" t="s">
        <v>13</v>
      </c>
      <c r="D1514" s="102" t="s">
        <v>14</v>
      </c>
      <c r="E1514" s="131">
        <v>0.54300000000000004</v>
      </c>
      <c r="F1514" s="103">
        <v>14.77</v>
      </c>
      <c r="G1514" s="103">
        <v>8.02</v>
      </c>
    </row>
    <row r="1515" spans="1:7" ht="18" x14ac:dyDescent="0.2">
      <c r="A1515" s="96"/>
      <c r="B1515" s="115"/>
      <c r="C1515" s="95"/>
      <c r="D1515" s="95"/>
      <c r="E1515" s="132"/>
      <c r="F1515" s="110" t="s">
        <v>1798</v>
      </c>
      <c r="G1515" s="104">
        <v>8.02</v>
      </c>
    </row>
    <row r="1516" spans="1:7" ht="22.5" x14ac:dyDescent="0.2">
      <c r="A1516" s="100" t="s">
        <v>1</v>
      </c>
      <c r="B1516" s="113" t="s">
        <v>1681</v>
      </c>
      <c r="C1516" s="101" t="s">
        <v>3</v>
      </c>
      <c r="D1516" s="101" t="s">
        <v>542</v>
      </c>
      <c r="E1516" s="130" t="s">
        <v>543</v>
      </c>
      <c r="F1516" s="101" t="s">
        <v>544</v>
      </c>
      <c r="G1516" s="101" t="s">
        <v>545</v>
      </c>
    </row>
    <row r="1517" spans="1:7" ht="22.5" x14ac:dyDescent="0.2">
      <c r="A1517" s="102" t="s">
        <v>1464</v>
      </c>
      <c r="B1517" s="114" t="s">
        <v>1465</v>
      </c>
      <c r="C1517" s="102" t="s">
        <v>13</v>
      </c>
      <c r="D1517" s="102" t="s">
        <v>14</v>
      </c>
      <c r="E1517" s="131">
        <v>9.9000000000000005E-2</v>
      </c>
      <c r="F1517" s="103">
        <v>11.03</v>
      </c>
      <c r="G1517" s="103">
        <v>1.0900000000000001</v>
      </c>
    </row>
    <row r="1518" spans="1:7" ht="33.75" x14ac:dyDescent="0.2">
      <c r="A1518" s="102" t="s">
        <v>1478</v>
      </c>
      <c r="B1518" s="114" t="s">
        <v>1479</v>
      </c>
      <c r="C1518" s="102" t="s">
        <v>13</v>
      </c>
      <c r="D1518" s="102" t="s">
        <v>51</v>
      </c>
      <c r="E1518" s="131">
        <v>0.19500000000000001</v>
      </c>
      <c r="F1518" s="103">
        <v>58.41</v>
      </c>
      <c r="G1518" s="103">
        <v>11.38</v>
      </c>
    </row>
    <row r="1519" spans="1:7" ht="18" x14ac:dyDescent="0.2">
      <c r="A1519" s="96"/>
      <c r="B1519" s="115"/>
      <c r="C1519" s="95"/>
      <c r="D1519" s="95"/>
      <c r="E1519" s="132"/>
      <c r="F1519" s="110" t="s">
        <v>1799</v>
      </c>
      <c r="G1519" s="104">
        <v>12.47</v>
      </c>
    </row>
    <row r="1520" spans="1:7" x14ac:dyDescent="0.2">
      <c r="A1520" s="96"/>
      <c r="B1520" s="115"/>
      <c r="C1520" s="95"/>
      <c r="D1520" s="95"/>
      <c r="E1520" s="132"/>
      <c r="F1520" s="111" t="s">
        <v>546</v>
      </c>
      <c r="G1520" s="105">
        <v>32.68</v>
      </c>
    </row>
    <row r="1521" spans="1:7" ht="33.75" x14ac:dyDescent="0.2">
      <c r="A1521" s="98" t="s">
        <v>1807</v>
      </c>
      <c r="B1521" s="112" t="s">
        <v>1481</v>
      </c>
      <c r="C1521" s="99"/>
      <c r="D1521" s="99"/>
      <c r="E1521" s="129"/>
      <c r="F1521" s="99"/>
      <c r="G1521" s="99"/>
    </row>
    <row r="1522" spans="1:7" ht="22.5" x14ac:dyDescent="0.2">
      <c r="A1522" s="100" t="s">
        <v>1</v>
      </c>
      <c r="B1522" s="113" t="s">
        <v>367</v>
      </c>
      <c r="C1522" s="101" t="s">
        <v>3</v>
      </c>
      <c r="D1522" s="101" t="s">
        <v>542</v>
      </c>
      <c r="E1522" s="130" t="s">
        <v>543</v>
      </c>
      <c r="F1522" s="101" t="s">
        <v>544</v>
      </c>
      <c r="G1522" s="101" t="s">
        <v>545</v>
      </c>
    </row>
    <row r="1523" spans="1:7" ht="33.75" x14ac:dyDescent="0.2">
      <c r="A1523" s="102" t="s">
        <v>1472</v>
      </c>
      <c r="B1523" s="114" t="s">
        <v>1919</v>
      </c>
      <c r="C1523" s="102" t="s">
        <v>13</v>
      </c>
      <c r="D1523" s="102" t="s">
        <v>51</v>
      </c>
      <c r="E1523" s="131" t="s">
        <v>1947</v>
      </c>
      <c r="F1523" s="103">
        <v>54.91</v>
      </c>
      <c r="G1523" s="103">
        <v>73.349999999999994</v>
      </c>
    </row>
    <row r="1524" spans="1:7" ht="22.5" x14ac:dyDescent="0.2">
      <c r="A1524" s="102" t="s">
        <v>1456</v>
      </c>
      <c r="B1524" s="114" t="s">
        <v>1457</v>
      </c>
      <c r="C1524" s="102" t="s">
        <v>13</v>
      </c>
      <c r="D1524" s="102" t="s">
        <v>65</v>
      </c>
      <c r="E1524" s="131">
        <v>2.3079999999999998</v>
      </c>
      <c r="F1524" s="103">
        <v>3.41</v>
      </c>
      <c r="G1524" s="103">
        <v>7.87</v>
      </c>
    </row>
    <row r="1525" spans="1:7" x14ac:dyDescent="0.2">
      <c r="A1525" s="102" t="s">
        <v>872</v>
      </c>
      <c r="B1525" s="114" t="s">
        <v>873</v>
      </c>
      <c r="C1525" s="102" t="s">
        <v>13</v>
      </c>
      <c r="D1525" s="102" t="s">
        <v>595</v>
      </c>
      <c r="E1525" s="131">
        <v>0.20799999999999999</v>
      </c>
      <c r="F1525" s="103">
        <v>19.02</v>
      </c>
      <c r="G1525" s="103">
        <v>3.95</v>
      </c>
    </row>
    <row r="1526" spans="1:7" ht="22.5" x14ac:dyDescent="0.2">
      <c r="A1526" s="102" t="s">
        <v>874</v>
      </c>
      <c r="B1526" s="114" t="s">
        <v>875</v>
      </c>
      <c r="C1526" s="102" t="s">
        <v>13</v>
      </c>
      <c r="D1526" s="102" t="s">
        <v>65</v>
      </c>
      <c r="E1526" s="131">
        <v>9.2370000000000001</v>
      </c>
      <c r="F1526" s="103">
        <v>1.19</v>
      </c>
      <c r="G1526" s="103">
        <v>10.99</v>
      </c>
    </row>
    <row r="1527" spans="1:7" ht="18" x14ac:dyDescent="0.2">
      <c r="A1527" s="96"/>
      <c r="B1527" s="115"/>
      <c r="C1527" s="95"/>
      <c r="D1527" s="95"/>
      <c r="E1527" s="132"/>
      <c r="F1527" s="110" t="s">
        <v>1800</v>
      </c>
      <c r="G1527" s="104">
        <v>96.16</v>
      </c>
    </row>
    <row r="1528" spans="1:7" ht="22.5" x14ac:dyDescent="0.2">
      <c r="A1528" s="100" t="s">
        <v>1</v>
      </c>
      <c r="B1528" s="113" t="s">
        <v>366</v>
      </c>
      <c r="C1528" s="101" t="s">
        <v>3</v>
      </c>
      <c r="D1528" s="101" t="s">
        <v>542</v>
      </c>
      <c r="E1528" s="130" t="s">
        <v>543</v>
      </c>
      <c r="F1528" s="101" t="s">
        <v>544</v>
      </c>
      <c r="G1528" s="101" t="s">
        <v>545</v>
      </c>
    </row>
    <row r="1529" spans="1:7" x14ac:dyDescent="0.2">
      <c r="A1529" s="102" t="s">
        <v>585</v>
      </c>
      <c r="B1529" s="114" t="s">
        <v>586</v>
      </c>
      <c r="C1529" s="102" t="s">
        <v>13</v>
      </c>
      <c r="D1529" s="102" t="s">
        <v>14</v>
      </c>
      <c r="E1529" s="131">
        <v>1.18</v>
      </c>
      <c r="F1529" s="103">
        <v>14.77</v>
      </c>
      <c r="G1529" s="103">
        <v>17.420000000000002</v>
      </c>
    </row>
    <row r="1530" spans="1:7" ht="18" x14ac:dyDescent="0.2">
      <c r="A1530" s="96"/>
      <c r="B1530" s="115"/>
      <c r="C1530" s="95"/>
      <c r="D1530" s="95"/>
      <c r="E1530" s="132"/>
      <c r="F1530" s="110" t="s">
        <v>1798</v>
      </c>
      <c r="G1530" s="104">
        <v>17.420000000000002</v>
      </c>
    </row>
    <row r="1531" spans="1:7" ht="22.5" x14ac:dyDescent="0.2">
      <c r="A1531" s="100" t="s">
        <v>1</v>
      </c>
      <c r="B1531" s="113" t="s">
        <v>1681</v>
      </c>
      <c r="C1531" s="101" t="s">
        <v>3</v>
      </c>
      <c r="D1531" s="101" t="s">
        <v>542</v>
      </c>
      <c r="E1531" s="130" t="s">
        <v>543</v>
      </c>
      <c r="F1531" s="101" t="s">
        <v>544</v>
      </c>
      <c r="G1531" s="101" t="s">
        <v>545</v>
      </c>
    </row>
    <row r="1532" spans="1:7" ht="22.5" x14ac:dyDescent="0.2">
      <c r="A1532" s="102" t="s">
        <v>1464</v>
      </c>
      <c r="B1532" s="114" t="s">
        <v>1465</v>
      </c>
      <c r="C1532" s="102" t="s">
        <v>13</v>
      </c>
      <c r="D1532" s="102" t="s">
        <v>14</v>
      </c>
      <c r="E1532" s="131">
        <v>0.25</v>
      </c>
      <c r="F1532" s="103">
        <v>11.03</v>
      </c>
      <c r="G1532" s="103">
        <v>2.75</v>
      </c>
    </row>
    <row r="1533" spans="1:7" ht="33.75" x14ac:dyDescent="0.2">
      <c r="A1533" s="102" t="s">
        <v>1466</v>
      </c>
      <c r="B1533" s="114" t="s">
        <v>1467</v>
      </c>
      <c r="C1533" s="102" t="s">
        <v>13</v>
      </c>
      <c r="D1533" s="102" t="s">
        <v>552</v>
      </c>
      <c r="E1533" s="131">
        <v>0.255</v>
      </c>
      <c r="F1533" s="103">
        <v>24</v>
      </c>
      <c r="G1533" s="103">
        <v>6.12</v>
      </c>
    </row>
    <row r="1534" spans="1:7" ht="33.75" x14ac:dyDescent="0.2">
      <c r="A1534" s="102" t="s">
        <v>1468</v>
      </c>
      <c r="B1534" s="114" t="s">
        <v>1469</v>
      </c>
      <c r="C1534" s="102" t="s">
        <v>13</v>
      </c>
      <c r="D1534" s="102" t="s">
        <v>555</v>
      </c>
      <c r="E1534" s="131">
        <v>6.3E-2</v>
      </c>
      <c r="F1534" s="103">
        <v>25.39</v>
      </c>
      <c r="G1534" s="103">
        <v>1.59</v>
      </c>
    </row>
    <row r="1535" spans="1:7" ht="18" x14ac:dyDescent="0.2">
      <c r="A1535" s="96"/>
      <c r="B1535" s="115"/>
      <c r="C1535" s="95"/>
      <c r="D1535" s="95"/>
      <c r="E1535" s="132"/>
      <c r="F1535" s="110" t="s">
        <v>1799</v>
      </c>
      <c r="G1535" s="104">
        <v>10.46</v>
      </c>
    </row>
    <row r="1536" spans="1:7" x14ac:dyDescent="0.2">
      <c r="A1536" s="96"/>
      <c r="B1536" s="115"/>
      <c r="C1536" s="95"/>
      <c r="D1536" s="95"/>
      <c r="E1536" s="132"/>
      <c r="F1536" s="111" t="s">
        <v>546</v>
      </c>
      <c r="G1536" s="105">
        <v>124.04</v>
      </c>
    </row>
    <row r="1537" spans="1:7" ht="45" x14ac:dyDescent="0.2">
      <c r="A1537" s="98" t="s">
        <v>1807</v>
      </c>
      <c r="B1537" s="112" t="s">
        <v>1482</v>
      </c>
      <c r="C1537" s="99"/>
      <c r="D1537" s="99"/>
      <c r="E1537" s="129"/>
      <c r="F1537" s="99"/>
      <c r="G1537" s="99"/>
    </row>
    <row r="1538" spans="1:7" ht="22.5" x14ac:dyDescent="0.2">
      <c r="A1538" s="100" t="s">
        <v>1</v>
      </c>
      <c r="B1538" s="113" t="s">
        <v>1685</v>
      </c>
      <c r="C1538" s="101" t="s">
        <v>3</v>
      </c>
      <c r="D1538" s="101" t="s">
        <v>542</v>
      </c>
      <c r="E1538" s="130" t="s">
        <v>543</v>
      </c>
      <c r="F1538" s="101" t="s">
        <v>544</v>
      </c>
      <c r="G1538" s="101" t="s">
        <v>545</v>
      </c>
    </row>
    <row r="1539" spans="1:7" ht="33.75" x14ac:dyDescent="0.2">
      <c r="A1539" s="102" t="s">
        <v>1483</v>
      </c>
      <c r="B1539" s="114" t="s">
        <v>1484</v>
      </c>
      <c r="C1539" s="102" t="s">
        <v>13</v>
      </c>
      <c r="D1539" s="102" t="s">
        <v>18</v>
      </c>
      <c r="E1539" s="131">
        <v>0.19600000000000001</v>
      </c>
      <c r="F1539" s="103">
        <v>10.64</v>
      </c>
      <c r="G1539" s="103">
        <v>2.08</v>
      </c>
    </row>
    <row r="1540" spans="1:7" ht="33.75" x14ac:dyDescent="0.2">
      <c r="A1540" s="102" t="s">
        <v>1485</v>
      </c>
      <c r="B1540" s="114" t="s">
        <v>1486</v>
      </c>
      <c r="C1540" s="102" t="s">
        <v>13</v>
      </c>
      <c r="D1540" s="102" t="s">
        <v>18</v>
      </c>
      <c r="E1540" s="131" t="s">
        <v>1924</v>
      </c>
      <c r="F1540" s="103">
        <v>4.09</v>
      </c>
      <c r="G1540" s="103">
        <v>3.21</v>
      </c>
    </row>
    <row r="1541" spans="1:7" ht="33.75" x14ac:dyDescent="0.2">
      <c r="A1541" s="102" t="s">
        <v>1487</v>
      </c>
      <c r="B1541" s="114" t="s">
        <v>1488</v>
      </c>
      <c r="C1541" s="102" t="s">
        <v>13</v>
      </c>
      <c r="D1541" s="102" t="s">
        <v>18</v>
      </c>
      <c r="E1541" s="131" t="s">
        <v>1948</v>
      </c>
      <c r="F1541" s="103">
        <v>16.38</v>
      </c>
      <c r="G1541" s="103">
        <v>6.43</v>
      </c>
    </row>
    <row r="1542" spans="1:7" ht="27" x14ac:dyDescent="0.2">
      <c r="A1542" s="96"/>
      <c r="B1542" s="115"/>
      <c r="C1542" s="95"/>
      <c r="D1542" s="95"/>
      <c r="E1542" s="132"/>
      <c r="F1542" s="110" t="s">
        <v>1802</v>
      </c>
      <c r="G1542" s="104">
        <v>11.72</v>
      </c>
    </row>
    <row r="1543" spans="1:7" ht="22.5" x14ac:dyDescent="0.2">
      <c r="A1543" s="100" t="s">
        <v>1</v>
      </c>
      <c r="B1543" s="113" t="s">
        <v>367</v>
      </c>
      <c r="C1543" s="101" t="s">
        <v>3</v>
      </c>
      <c r="D1543" s="101" t="s">
        <v>542</v>
      </c>
      <c r="E1543" s="130" t="s">
        <v>543</v>
      </c>
      <c r="F1543" s="101" t="s">
        <v>544</v>
      </c>
      <c r="G1543" s="101" t="s">
        <v>545</v>
      </c>
    </row>
    <row r="1544" spans="1:7" ht="22.5" x14ac:dyDescent="0.2">
      <c r="A1544" s="102" t="s">
        <v>866</v>
      </c>
      <c r="B1544" s="114" t="s">
        <v>867</v>
      </c>
      <c r="C1544" s="102" t="s">
        <v>13</v>
      </c>
      <c r="D1544" s="102" t="s">
        <v>628</v>
      </c>
      <c r="E1544" s="131">
        <v>0.01</v>
      </c>
      <c r="F1544" s="103">
        <v>6.18</v>
      </c>
      <c r="G1544" s="103">
        <v>0.06</v>
      </c>
    </row>
    <row r="1545" spans="1:7" ht="22.5" x14ac:dyDescent="0.2">
      <c r="A1545" s="102" t="s">
        <v>1460</v>
      </c>
      <c r="B1545" s="114" t="s">
        <v>1461</v>
      </c>
      <c r="C1545" s="102" t="s">
        <v>13</v>
      </c>
      <c r="D1545" s="102" t="s">
        <v>595</v>
      </c>
      <c r="E1545" s="131">
        <v>1.9E-2</v>
      </c>
      <c r="F1545" s="103">
        <v>23.47</v>
      </c>
      <c r="G1545" s="103">
        <v>0.44</v>
      </c>
    </row>
    <row r="1546" spans="1:7" ht="18" x14ac:dyDescent="0.2">
      <c r="A1546" s="96"/>
      <c r="B1546" s="115"/>
      <c r="C1546" s="95"/>
      <c r="D1546" s="95"/>
      <c r="E1546" s="132"/>
      <c r="F1546" s="110" t="s">
        <v>1800</v>
      </c>
      <c r="G1546" s="104">
        <v>0.5</v>
      </c>
    </row>
    <row r="1547" spans="1:7" ht="22.5" x14ac:dyDescent="0.2">
      <c r="A1547" s="100" t="s">
        <v>1</v>
      </c>
      <c r="B1547" s="113" t="s">
        <v>366</v>
      </c>
      <c r="C1547" s="101" t="s">
        <v>3</v>
      </c>
      <c r="D1547" s="101" t="s">
        <v>542</v>
      </c>
      <c r="E1547" s="130" t="s">
        <v>543</v>
      </c>
      <c r="F1547" s="101" t="s">
        <v>544</v>
      </c>
      <c r="G1547" s="101" t="s">
        <v>545</v>
      </c>
    </row>
    <row r="1548" spans="1:7" x14ac:dyDescent="0.2">
      <c r="A1548" s="102" t="s">
        <v>585</v>
      </c>
      <c r="B1548" s="114" t="s">
        <v>586</v>
      </c>
      <c r="C1548" s="102" t="s">
        <v>13</v>
      </c>
      <c r="D1548" s="102" t="s">
        <v>14</v>
      </c>
      <c r="E1548" s="131">
        <v>1.125</v>
      </c>
      <c r="F1548" s="103">
        <v>14.77</v>
      </c>
      <c r="G1548" s="103">
        <v>16.61</v>
      </c>
    </row>
    <row r="1549" spans="1:7" ht="18" x14ac:dyDescent="0.2">
      <c r="A1549" s="96"/>
      <c r="B1549" s="115"/>
      <c r="C1549" s="95"/>
      <c r="D1549" s="95"/>
      <c r="E1549" s="132"/>
      <c r="F1549" s="110" t="s">
        <v>1798</v>
      </c>
      <c r="G1549" s="104">
        <v>16.61</v>
      </c>
    </row>
    <row r="1550" spans="1:7" ht="22.5" x14ac:dyDescent="0.2">
      <c r="A1550" s="100" t="s">
        <v>1</v>
      </c>
      <c r="B1550" s="113" t="s">
        <v>1681</v>
      </c>
      <c r="C1550" s="101" t="s">
        <v>3</v>
      </c>
      <c r="D1550" s="101" t="s">
        <v>542</v>
      </c>
      <c r="E1550" s="130" t="s">
        <v>543</v>
      </c>
      <c r="F1550" s="101" t="s">
        <v>544</v>
      </c>
      <c r="G1550" s="101" t="s">
        <v>545</v>
      </c>
    </row>
    <row r="1551" spans="1:7" ht="22.5" x14ac:dyDescent="0.2">
      <c r="A1551" s="102" t="s">
        <v>1464</v>
      </c>
      <c r="B1551" s="114" t="s">
        <v>1465</v>
      </c>
      <c r="C1551" s="102" t="s">
        <v>13</v>
      </c>
      <c r="D1551" s="102" t="s">
        <v>14</v>
      </c>
      <c r="E1551" s="131">
        <v>0.20599999999999999</v>
      </c>
      <c r="F1551" s="103">
        <v>11.03</v>
      </c>
      <c r="G1551" s="103">
        <v>2.27</v>
      </c>
    </row>
    <row r="1552" spans="1:7" ht="33.75" x14ac:dyDescent="0.2">
      <c r="A1552" s="102" t="s">
        <v>1489</v>
      </c>
      <c r="B1552" s="114" t="s">
        <v>1490</v>
      </c>
      <c r="C1552" s="102" t="s">
        <v>13</v>
      </c>
      <c r="D1552" s="102" t="s">
        <v>51</v>
      </c>
      <c r="E1552" s="131">
        <v>0.52500000000000002</v>
      </c>
      <c r="F1552" s="103">
        <v>124.04</v>
      </c>
      <c r="G1552" s="103">
        <v>65.12</v>
      </c>
    </row>
    <row r="1553" spans="1:7" ht="18" x14ac:dyDescent="0.2">
      <c r="A1553" s="96"/>
      <c r="B1553" s="115"/>
      <c r="C1553" s="95"/>
      <c r="D1553" s="95"/>
      <c r="E1553" s="132"/>
      <c r="F1553" s="110" t="s">
        <v>1799</v>
      </c>
      <c r="G1553" s="104">
        <v>67.39</v>
      </c>
    </row>
    <row r="1554" spans="1:7" x14ac:dyDescent="0.2">
      <c r="A1554" s="96"/>
      <c r="B1554" s="115"/>
      <c r="C1554" s="95"/>
      <c r="D1554" s="95"/>
      <c r="E1554" s="132"/>
      <c r="F1554" s="111" t="s">
        <v>546</v>
      </c>
      <c r="G1554" s="105">
        <v>96.22</v>
      </c>
    </row>
    <row r="1555" spans="1:7" ht="45" x14ac:dyDescent="0.2">
      <c r="A1555" s="98" t="s">
        <v>1807</v>
      </c>
      <c r="B1555" s="112" t="s">
        <v>1491</v>
      </c>
      <c r="C1555" s="99"/>
      <c r="D1555" s="99"/>
      <c r="E1555" s="129"/>
      <c r="F1555" s="99"/>
      <c r="G1555" s="99"/>
    </row>
    <row r="1556" spans="1:7" ht="22.5" x14ac:dyDescent="0.2">
      <c r="A1556" s="100" t="s">
        <v>1</v>
      </c>
      <c r="B1556" s="113" t="s">
        <v>1685</v>
      </c>
      <c r="C1556" s="101" t="s">
        <v>3</v>
      </c>
      <c r="D1556" s="101" t="s">
        <v>542</v>
      </c>
      <c r="E1556" s="130" t="s">
        <v>543</v>
      </c>
      <c r="F1556" s="101" t="s">
        <v>544</v>
      </c>
      <c r="G1556" s="101" t="s">
        <v>545</v>
      </c>
    </row>
    <row r="1557" spans="1:7" ht="33.75" x14ac:dyDescent="0.2">
      <c r="A1557" s="102" t="s">
        <v>1483</v>
      </c>
      <c r="B1557" s="114" t="s">
        <v>1484</v>
      </c>
      <c r="C1557" s="102" t="s">
        <v>13</v>
      </c>
      <c r="D1557" s="102" t="s">
        <v>18</v>
      </c>
      <c r="E1557" s="131">
        <v>0.19600000000000001</v>
      </c>
      <c r="F1557" s="103">
        <v>10.64</v>
      </c>
      <c r="G1557" s="103">
        <v>2.08</v>
      </c>
    </row>
    <row r="1558" spans="1:7" ht="33.75" x14ac:dyDescent="0.2">
      <c r="A1558" s="102" t="s">
        <v>1485</v>
      </c>
      <c r="B1558" s="114" t="s">
        <v>1486</v>
      </c>
      <c r="C1558" s="102" t="s">
        <v>13</v>
      </c>
      <c r="D1558" s="102" t="s">
        <v>18</v>
      </c>
      <c r="E1558" s="131" t="s">
        <v>1924</v>
      </c>
      <c r="F1558" s="103">
        <v>4.09</v>
      </c>
      <c r="G1558" s="103">
        <v>3.21</v>
      </c>
    </row>
    <row r="1559" spans="1:7" ht="33.75" x14ac:dyDescent="0.2">
      <c r="A1559" s="102" t="s">
        <v>1487</v>
      </c>
      <c r="B1559" s="114" t="s">
        <v>1488</v>
      </c>
      <c r="C1559" s="102" t="s">
        <v>13</v>
      </c>
      <c r="D1559" s="102" t="s">
        <v>18</v>
      </c>
      <c r="E1559" s="131">
        <v>0.39300000000000002</v>
      </c>
      <c r="F1559" s="103">
        <v>16.38</v>
      </c>
      <c r="G1559" s="103">
        <v>6.43</v>
      </c>
    </row>
    <row r="1560" spans="1:7" ht="27" x14ac:dyDescent="0.2">
      <c r="A1560" s="96"/>
      <c r="B1560" s="115"/>
      <c r="C1560" s="95"/>
      <c r="D1560" s="95"/>
      <c r="E1560" s="132"/>
      <c r="F1560" s="110" t="s">
        <v>1802</v>
      </c>
      <c r="G1560" s="104">
        <v>11.72</v>
      </c>
    </row>
    <row r="1561" spans="1:7" ht="22.5" x14ac:dyDescent="0.2">
      <c r="A1561" s="100" t="s">
        <v>1</v>
      </c>
      <c r="B1561" s="113" t="s">
        <v>367</v>
      </c>
      <c r="C1561" s="101" t="s">
        <v>3</v>
      </c>
      <c r="D1561" s="101" t="s">
        <v>542</v>
      </c>
      <c r="E1561" s="130" t="s">
        <v>543</v>
      </c>
      <c r="F1561" s="101" t="s">
        <v>544</v>
      </c>
      <c r="G1561" s="101" t="s">
        <v>545</v>
      </c>
    </row>
    <row r="1562" spans="1:7" ht="22.5" x14ac:dyDescent="0.2">
      <c r="A1562" s="102" t="s">
        <v>866</v>
      </c>
      <c r="B1562" s="114" t="s">
        <v>867</v>
      </c>
      <c r="C1562" s="102" t="s">
        <v>13</v>
      </c>
      <c r="D1562" s="102" t="s">
        <v>628</v>
      </c>
      <c r="E1562" s="131">
        <v>0.01</v>
      </c>
      <c r="F1562" s="103">
        <v>6.18</v>
      </c>
      <c r="G1562" s="103">
        <v>0.06</v>
      </c>
    </row>
    <row r="1563" spans="1:7" ht="22.5" x14ac:dyDescent="0.2">
      <c r="A1563" s="102" t="s">
        <v>1460</v>
      </c>
      <c r="B1563" s="114" t="s">
        <v>1461</v>
      </c>
      <c r="C1563" s="102" t="s">
        <v>13</v>
      </c>
      <c r="D1563" s="102" t="s">
        <v>595</v>
      </c>
      <c r="E1563" s="131">
        <v>1.9E-2</v>
      </c>
      <c r="F1563" s="103">
        <v>23.47</v>
      </c>
      <c r="G1563" s="103">
        <v>0.44</v>
      </c>
    </row>
    <row r="1564" spans="1:7" ht="18" x14ac:dyDescent="0.2">
      <c r="A1564" s="96"/>
      <c r="B1564" s="115"/>
      <c r="C1564" s="95"/>
      <c r="D1564" s="95"/>
      <c r="E1564" s="132"/>
      <c r="F1564" s="110" t="s">
        <v>1800</v>
      </c>
      <c r="G1564" s="104">
        <v>0.5</v>
      </c>
    </row>
    <row r="1565" spans="1:7" ht="22.5" x14ac:dyDescent="0.2">
      <c r="A1565" s="100" t="s">
        <v>1</v>
      </c>
      <c r="B1565" s="113" t="s">
        <v>366</v>
      </c>
      <c r="C1565" s="101" t="s">
        <v>3</v>
      </c>
      <c r="D1565" s="101" t="s">
        <v>542</v>
      </c>
      <c r="E1565" s="130" t="s">
        <v>543</v>
      </c>
      <c r="F1565" s="101" t="s">
        <v>544</v>
      </c>
      <c r="G1565" s="101" t="s">
        <v>545</v>
      </c>
    </row>
    <row r="1566" spans="1:7" x14ac:dyDescent="0.2">
      <c r="A1566" s="102" t="s">
        <v>585</v>
      </c>
      <c r="B1566" s="114" t="s">
        <v>586</v>
      </c>
      <c r="C1566" s="102" t="s">
        <v>13</v>
      </c>
      <c r="D1566" s="102" t="s">
        <v>14</v>
      </c>
      <c r="E1566" s="131">
        <v>0.69499999999999995</v>
      </c>
      <c r="F1566" s="103">
        <v>14.77</v>
      </c>
      <c r="G1566" s="103">
        <v>10.26</v>
      </c>
    </row>
    <row r="1567" spans="1:7" ht="18" x14ac:dyDescent="0.2">
      <c r="A1567" s="96"/>
      <c r="B1567" s="115"/>
      <c r="C1567" s="95"/>
      <c r="D1567" s="95"/>
      <c r="E1567" s="132"/>
      <c r="F1567" s="110" t="s">
        <v>1798</v>
      </c>
      <c r="G1567" s="104">
        <v>10.26</v>
      </c>
    </row>
    <row r="1568" spans="1:7" ht="22.5" x14ac:dyDescent="0.2">
      <c r="A1568" s="100" t="s">
        <v>1</v>
      </c>
      <c r="B1568" s="113" t="s">
        <v>1681</v>
      </c>
      <c r="C1568" s="101" t="s">
        <v>3</v>
      </c>
      <c r="D1568" s="101" t="s">
        <v>542</v>
      </c>
      <c r="E1568" s="130" t="s">
        <v>543</v>
      </c>
      <c r="F1568" s="101" t="s">
        <v>544</v>
      </c>
      <c r="G1568" s="101" t="s">
        <v>545</v>
      </c>
    </row>
    <row r="1569" spans="1:7" ht="22.5" x14ac:dyDescent="0.2">
      <c r="A1569" s="102" t="s">
        <v>1464</v>
      </c>
      <c r="B1569" s="114" t="s">
        <v>1465</v>
      </c>
      <c r="C1569" s="102" t="s">
        <v>13</v>
      </c>
      <c r="D1569" s="102" t="s">
        <v>14</v>
      </c>
      <c r="E1569" s="131">
        <v>0.127</v>
      </c>
      <c r="F1569" s="103">
        <v>11.03</v>
      </c>
      <c r="G1569" s="103">
        <v>1.4</v>
      </c>
    </row>
    <row r="1570" spans="1:7" ht="33.75" x14ac:dyDescent="0.2">
      <c r="A1570" s="102" t="s">
        <v>1489</v>
      </c>
      <c r="B1570" s="114" t="s">
        <v>1490</v>
      </c>
      <c r="C1570" s="102" t="s">
        <v>13</v>
      </c>
      <c r="D1570" s="102" t="s">
        <v>51</v>
      </c>
      <c r="E1570" s="131">
        <v>0.15</v>
      </c>
      <c r="F1570" s="103">
        <v>124.04</v>
      </c>
      <c r="G1570" s="103">
        <v>18.600000000000001</v>
      </c>
    </row>
    <row r="1571" spans="1:7" ht="18" x14ac:dyDescent="0.2">
      <c r="A1571" s="96"/>
      <c r="B1571" s="115"/>
      <c r="C1571" s="95"/>
      <c r="D1571" s="95"/>
      <c r="E1571" s="132"/>
      <c r="F1571" s="110" t="s">
        <v>1799</v>
      </c>
      <c r="G1571" s="104">
        <v>20</v>
      </c>
    </row>
    <row r="1572" spans="1:7" x14ac:dyDescent="0.2">
      <c r="A1572" s="96"/>
      <c r="B1572" s="115"/>
      <c r="C1572" s="95"/>
      <c r="D1572" s="95"/>
      <c r="E1572" s="132"/>
      <c r="F1572" s="111" t="s">
        <v>546</v>
      </c>
      <c r="G1572" s="105">
        <v>42.48</v>
      </c>
    </row>
    <row r="1573" spans="1:7" ht="22.5" x14ac:dyDescent="0.2">
      <c r="A1573" s="98" t="s">
        <v>1807</v>
      </c>
      <c r="B1573" s="112" t="s">
        <v>1492</v>
      </c>
      <c r="C1573" s="99"/>
      <c r="D1573" s="99"/>
      <c r="E1573" s="129"/>
      <c r="F1573" s="99"/>
      <c r="G1573" s="99"/>
    </row>
    <row r="1574" spans="1:7" ht="22.5" x14ac:dyDescent="0.2">
      <c r="A1574" s="100" t="s">
        <v>1</v>
      </c>
      <c r="B1574" s="113" t="s">
        <v>367</v>
      </c>
      <c r="C1574" s="101" t="s">
        <v>3</v>
      </c>
      <c r="D1574" s="101" t="s">
        <v>542</v>
      </c>
      <c r="E1574" s="130" t="s">
        <v>543</v>
      </c>
      <c r="F1574" s="101" t="s">
        <v>544</v>
      </c>
      <c r="G1574" s="101" t="s">
        <v>545</v>
      </c>
    </row>
    <row r="1575" spans="1:7" ht="33.75" x14ac:dyDescent="0.2">
      <c r="A1575" s="102" t="s">
        <v>1493</v>
      </c>
      <c r="B1575" s="114" t="s">
        <v>1920</v>
      </c>
      <c r="C1575" s="102" t="s">
        <v>13</v>
      </c>
      <c r="D1575" s="102" t="s">
        <v>51</v>
      </c>
      <c r="E1575" s="131">
        <v>0.13600000000000001</v>
      </c>
      <c r="F1575" s="103">
        <v>93</v>
      </c>
      <c r="G1575" s="103">
        <v>12.64</v>
      </c>
    </row>
    <row r="1576" spans="1:7" ht="22.5" x14ac:dyDescent="0.2">
      <c r="A1576" s="102" t="s">
        <v>1456</v>
      </c>
      <c r="B1576" s="114" t="s">
        <v>1457</v>
      </c>
      <c r="C1576" s="102" t="s">
        <v>13</v>
      </c>
      <c r="D1576" s="102" t="s">
        <v>65</v>
      </c>
      <c r="E1576" s="131">
        <v>2.3420000000000001</v>
      </c>
      <c r="F1576" s="103">
        <v>3.41</v>
      </c>
      <c r="G1576" s="103">
        <v>7.98</v>
      </c>
    </row>
    <row r="1577" spans="1:7" x14ac:dyDescent="0.2">
      <c r="A1577" s="102" t="s">
        <v>872</v>
      </c>
      <c r="B1577" s="114" t="s">
        <v>873</v>
      </c>
      <c r="C1577" s="102" t="s">
        <v>13</v>
      </c>
      <c r="D1577" s="102" t="s">
        <v>595</v>
      </c>
      <c r="E1577" s="131">
        <v>1.2E-2</v>
      </c>
      <c r="F1577" s="103">
        <v>19.02</v>
      </c>
      <c r="G1577" s="103">
        <v>0.22</v>
      </c>
    </row>
    <row r="1578" spans="1:7" ht="18" x14ac:dyDescent="0.2">
      <c r="A1578" s="96"/>
      <c r="B1578" s="115"/>
      <c r="C1578" s="95"/>
      <c r="D1578" s="95"/>
      <c r="E1578" s="132"/>
      <c r="F1578" s="110" t="s">
        <v>1800</v>
      </c>
      <c r="G1578" s="104">
        <v>20.84</v>
      </c>
    </row>
    <row r="1579" spans="1:7" ht="22.5" x14ac:dyDescent="0.2">
      <c r="A1579" s="100" t="s">
        <v>1</v>
      </c>
      <c r="B1579" s="113" t="s">
        <v>366</v>
      </c>
      <c r="C1579" s="101" t="s">
        <v>3</v>
      </c>
      <c r="D1579" s="101" t="s">
        <v>542</v>
      </c>
      <c r="E1579" s="130" t="s">
        <v>543</v>
      </c>
      <c r="F1579" s="101" t="s">
        <v>544</v>
      </c>
      <c r="G1579" s="101" t="s">
        <v>545</v>
      </c>
    </row>
    <row r="1580" spans="1:7" x14ac:dyDescent="0.2">
      <c r="A1580" s="102" t="s">
        <v>585</v>
      </c>
      <c r="B1580" s="114" t="s">
        <v>586</v>
      </c>
      <c r="C1580" s="102" t="s">
        <v>13</v>
      </c>
      <c r="D1580" s="102" t="s">
        <v>14</v>
      </c>
      <c r="E1580" s="131" t="s">
        <v>1949</v>
      </c>
      <c r="F1580" s="103">
        <v>14.77</v>
      </c>
      <c r="G1580" s="103">
        <v>1.22</v>
      </c>
    </row>
    <row r="1581" spans="1:7" ht="18" x14ac:dyDescent="0.2">
      <c r="A1581" s="96"/>
      <c r="B1581" s="115"/>
      <c r="C1581" s="95"/>
      <c r="D1581" s="95"/>
      <c r="E1581" s="132"/>
      <c r="F1581" s="110" t="s">
        <v>1798</v>
      </c>
      <c r="G1581" s="104">
        <v>1.22</v>
      </c>
    </row>
    <row r="1582" spans="1:7" ht="22.5" x14ac:dyDescent="0.2">
      <c r="A1582" s="100" t="s">
        <v>1</v>
      </c>
      <c r="B1582" s="113" t="s">
        <v>1681</v>
      </c>
      <c r="C1582" s="101" t="s">
        <v>3</v>
      </c>
      <c r="D1582" s="101" t="s">
        <v>542</v>
      </c>
      <c r="E1582" s="130" t="s">
        <v>543</v>
      </c>
      <c r="F1582" s="101" t="s">
        <v>544</v>
      </c>
      <c r="G1582" s="101" t="s">
        <v>545</v>
      </c>
    </row>
    <row r="1583" spans="1:7" ht="22.5" x14ac:dyDescent="0.2">
      <c r="A1583" s="102" t="s">
        <v>1464</v>
      </c>
      <c r="B1583" s="114" t="s">
        <v>1465</v>
      </c>
      <c r="C1583" s="102" t="s">
        <v>13</v>
      </c>
      <c r="D1583" s="102" t="s">
        <v>14</v>
      </c>
      <c r="E1583" s="131">
        <v>3.2000000000000001E-2</v>
      </c>
      <c r="F1583" s="103">
        <v>11.03</v>
      </c>
      <c r="G1583" s="103">
        <v>0.35</v>
      </c>
    </row>
    <row r="1584" spans="1:7" ht="33.75" x14ac:dyDescent="0.2">
      <c r="A1584" s="102" t="s">
        <v>1466</v>
      </c>
      <c r="B1584" s="114" t="s">
        <v>1467</v>
      </c>
      <c r="C1584" s="102" t="s">
        <v>13</v>
      </c>
      <c r="D1584" s="102" t="s">
        <v>552</v>
      </c>
      <c r="E1584" s="131">
        <v>8.7999999999999995E-2</v>
      </c>
      <c r="F1584" s="103">
        <v>24</v>
      </c>
      <c r="G1584" s="103">
        <v>2.11</v>
      </c>
    </row>
    <row r="1585" spans="1:7" ht="33.75" x14ac:dyDescent="0.2">
      <c r="A1585" s="102" t="s">
        <v>1468</v>
      </c>
      <c r="B1585" s="114" t="s">
        <v>1469</v>
      </c>
      <c r="C1585" s="102" t="s">
        <v>13</v>
      </c>
      <c r="D1585" s="102" t="s">
        <v>555</v>
      </c>
      <c r="E1585" s="131">
        <v>2.1999999999999999E-2</v>
      </c>
      <c r="F1585" s="103">
        <v>25.39</v>
      </c>
      <c r="G1585" s="103">
        <v>0.55000000000000004</v>
      </c>
    </row>
    <row r="1586" spans="1:7" ht="18" x14ac:dyDescent="0.2">
      <c r="A1586" s="96"/>
      <c r="B1586" s="115"/>
      <c r="C1586" s="95"/>
      <c r="D1586" s="95"/>
      <c r="E1586" s="132"/>
      <c r="F1586" s="110" t="s">
        <v>1799</v>
      </c>
      <c r="G1586" s="104">
        <v>3.01</v>
      </c>
    </row>
    <row r="1587" spans="1:7" x14ac:dyDescent="0.2">
      <c r="A1587" s="96"/>
      <c r="B1587" s="115"/>
      <c r="C1587" s="95"/>
      <c r="D1587" s="95"/>
      <c r="E1587" s="132"/>
      <c r="F1587" s="111" t="s">
        <v>546</v>
      </c>
      <c r="G1587" s="105">
        <v>25.07</v>
      </c>
    </row>
    <row r="1588" spans="1:7" ht="33.75" x14ac:dyDescent="0.2">
      <c r="A1588" s="98" t="s">
        <v>1807</v>
      </c>
      <c r="B1588" s="112" t="s">
        <v>1494</v>
      </c>
      <c r="C1588" s="99"/>
      <c r="D1588" s="99"/>
      <c r="E1588" s="129"/>
      <c r="F1588" s="99"/>
      <c r="G1588" s="99"/>
    </row>
    <row r="1589" spans="1:7" ht="22.5" x14ac:dyDescent="0.2">
      <c r="A1589" s="100" t="s">
        <v>1</v>
      </c>
      <c r="B1589" s="113" t="s">
        <v>367</v>
      </c>
      <c r="C1589" s="101" t="s">
        <v>3</v>
      </c>
      <c r="D1589" s="101" t="s">
        <v>542</v>
      </c>
      <c r="E1589" s="130" t="s">
        <v>543</v>
      </c>
      <c r="F1589" s="101" t="s">
        <v>544</v>
      </c>
      <c r="G1589" s="101" t="s">
        <v>545</v>
      </c>
    </row>
    <row r="1590" spans="1:7" ht="33.75" x14ac:dyDescent="0.2">
      <c r="A1590" s="102" t="s">
        <v>1472</v>
      </c>
      <c r="B1590" s="114" t="s">
        <v>1919</v>
      </c>
      <c r="C1590" s="102" t="s">
        <v>13</v>
      </c>
      <c r="D1590" s="102" t="s">
        <v>51</v>
      </c>
      <c r="E1590" s="131">
        <v>1.1459999999999999</v>
      </c>
      <c r="F1590" s="103">
        <v>54.91</v>
      </c>
      <c r="G1590" s="103">
        <v>62.92</v>
      </c>
    </row>
    <row r="1591" spans="1:7" ht="22.5" x14ac:dyDescent="0.2">
      <c r="A1591" s="102" t="s">
        <v>1456</v>
      </c>
      <c r="B1591" s="114" t="s">
        <v>1457</v>
      </c>
      <c r="C1591" s="102" t="s">
        <v>13</v>
      </c>
      <c r="D1591" s="102" t="s">
        <v>65</v>
      </c>
      <c r="E1591" s="131">
        <v>0.16600000000000001</v>
      </c>
      <c r="F1591" s="103">
        <v>3.41</v>
      </c>
      <c r="G1591" s="103">
        <v>0.56000000000000005</v>
      </c>
    </row>
    <row r="1592" spans="1:7" x14ac:dyDescent="0.2">
      <c r="A1592" s="102" t="s">
        <v>872</v>
      </c>
      <c r="B1592" s="114" t="s">
        <v>873</v>
      </c>
      <c r="C1592" s="102" t="s">
        <v>13</v>
      </c>
      <c r="D1592" s="102" t="s">
        <v>595</v>
      </c>
      <c r="E1592" s="131">
        <v>0.159</v>
      </c>
      <c r="F1592" s="103">
        <v>19.02</v>
      </c>
      <c r="G1592" s="103">
        <v>3.02</v>
      </c>
    </row>
    <row r="1593" spans="1:7" ht="22.5" x14ac:dyDescent="0.2">
      <c r="A1593" s="102" t="s">
        <v>874</v>
      </c>
      <c r="B1593" s="114" t="s">
        <v>875</v>
      </c>
      <c r="C1593" s="102" t="s">
        <v>13</v>
      </c>
      <c r="D1593" s="102" t="s">
        <v>65</v>
      </c>
      <c r="E1593" s="131" t="s">
        <v>1950</v>
      </c>
      <c r="F1593" s="103">
        <v>1.19</v>
      </c>
      <c r="G1593" s="103">
        <v>8.27</v>
      </c>
    </row>
    <row r="1594" spans="1:7" ht="18" x14ac:dyDescent="0.2">
      <c r="A1594" s="96"/>
      <c r="B1594" s="115"/>
      <c r="C1594" s="95"/>
      <c r="D1594" s="95"/>
      <c r="E1594" s="132"/>
      <c r="F1594" s="110" t="s">
        <v>1800</v>
      </c>
      <c r="G1594" s="104">
        <v>74.77</v>
      </c>
    </row>
    <row r="1595" spans="1:7" ht="22.5" x14ac:dyDescent="0.2">
      <c r="A1595" s="100" t="s">
        <v>1</v>
      </c>
      <c r="B1595" s="113" t="s">
        <v>366</v>
      </c>
      <c r="C1595" s="101" t="s">
        <v>3</v>
      </c>
      <c r="D1595" s="101" t="s">
        <v>542</v>
      </c>
      <c r="E1595" s="130" t="s">
        <v>543</v>
      </c>
      <c r="F1595" s="101" t="s">
        <v>544</v>
      </c>
      <c r="G1595" s="101" t="s">
        <v>545</v>
      </c>
    </row>
    <row r="1596" spans="1:7" x14ac:dyDescent="0.2">
      <c r="A1596" s="102" t="s">
        <v>585</v>
      </c>
      <c r="B1596" s="114" t="s">
        <v>586</v>
      </c>
      <c r="C1596" s="102" t="s">
        <v>13</v>
      </c>
      <c r="D1596" s="102" t="s">
        <v>14</v>
      </c>
      <c r="E1596" s="131">
        <v>0.91100000000000003</v>
      </c>
      <c r="F1596" s="103">
        <v>14.77</v>
      </c>
      <c r="G1596" s="103">
        <v>13.45</v>
      </c>
    </row>
    <row r="1597" spans="1:7" ht="18" x14ac:dyDescent="0.2">
      <c r="A1597" s="96"/>
      <c r="B1597" s="115"/>
      <c r="C1597" s="95"/>
      <c r="D1597" s="95"/>
      <c r="E1597" s="132"/>
      <c r="F1597" s="110" t="s">
        <v>1798</v>
      </c>
      <c r="G1597" s="104">
        <v>13.45</v>
      </c>
    </row>
    <row r="1598" spans="1:7" ht="22.5" x14ac:dyDescent="0.2">
      <c r="A1598" s="100" t="s">
        <v>1</v>
      </c>
      <c r="B1598" s="113" t="s">
        <v>1681</v>
      </c>
      <c r="C1598" s="101" t="s">
        <v>3</v>
      </c>
      <c r="D1598" s="101" t="s">
        <v>542</v>
      </c>
      <c r="E1598" s="130" t="s">
        <v>543</v>
      </c>
      <c r="F1598" s="101" t="s">
        <v>544</v>
      </c>
      <c r="G1598" s="101" t="s">
        <v>545</v>
      </c>
    </row>
    <row r="1599" spans="1:7" ht="22.5" x14ac:dyDescent="0.2">
      <c r="A1599" s="102" t="s">
        <v>1464</v>
      </c>
      <c r="B1599" s="114" t="s">
        <v>1465</v>
      </c>
      <c r="C1599" s="102" t="s">
        <v>13</v>
      </c>
      <c r="D1599" s="102" t="s">
        <v>14</v>
      </c>
      <c r="E1599" s="131">
        <v>0.20200000000000001</v>
      </c>
      <c r="F1599" s="103">
        <v>11.03</v>
      </c>
      <c r="G1599" s="103">
        <v>2.2200000000000002</v>
      </c>
    </row>
    <row r="1600" spans="1:7" ht="33.75" x14ac:dyDescent="0.2">
      <c r="A1600" s="102" t="s">
        <v>1466</v>
      </c>
      <c r="B1600" s="114" t="s">
        <v>1467</v>
      </c>
      <c r="C1600" s="102" t="s">
        <v>13</v>
      </c>
      <c r="D1600" s="102" t="s">
        <v>552</v>
      </c>
      <c r="E1600" s="131">
        <v>0.23699999999999999</v>
      </c>
      <c r="F1600" s="103">
        <v>24</v>
      </c>
      <c r="G1600" s="103">
        <v>5.68</v>
      </c>
    </row>
    <row r="1601" spans="1:7" ht="33.75" x14ac:dyDescent="0.2">
      <c r="A1601" s="102" t="s">
        <v>1468</v>
      </c>
      <c r="B1601" s="114" t="s">
        <v>1469</v>
      </c>
      <c r="C1601" s="102" t="s">
        <v>13</v>
      </c>
      <c r="D1601" s="102" t="s">
        <v>555</v>
      </c>
      <c r="E1601" s="131">
        <v>0.05</v>
      </c>
      <c r="F1601" s="103">
        <v>25.39</v>
      </c>
      <c r="G1601" s="103">
        <v>1.26</v>
      </c>
    </row>
    <row r="1602" spans="1:7" ht="18" x14ac:dyDescent="0.2">
      <c r="A1602" s="96"/>
      <c r="B1602" s="115"/>
      <c r="C1602" s="95"/>
      <c r="D1602" s="95"/>
      <c r="E1602" s="132"/>
      <c r="F1602" s="110" t="s">
        <v>1799</v>
      </c>
      <c r="G1602" s="104">
        <v>9.16</v>
      </c>
    </row>
    <row r="1603" spans="1:7" x14ac:dyDescent="0.2">
      <c r="A1603" s="96"/>
      <c r="B1603" s="115"/>
      <c r="C1603" s="95"/>
      <c r="D1603" s="95"/>
      <c r="E1603" s="132"/>
      <c r="F1603" s="111" t="s">
        <v>546</v>
      </c>
      <c r="G1603" s="105">
        <v>97.38</v>
      </c>
    </row>
    <row r="1604" spans="1:7" ht="45" x14ac:dyDescent="0.2">
      <c r="A1604" s="98" t="s">
        <v>1807</v>
      </c>
      <c r="B1604" s="112" t="s">
        <v>1495</v>
      </c>
      <c r="C1604" s="99"/>
      <c r="D1604" s="99"/>
      <c r="E1604" s="129"/>
      <c r="F1604" s="99"/>
      <c r="G1604" s="99"/>
    </row>
    <row r="1605" spans="1:7" ht="22.5" x14ac:dyDescent="0.2">
      <c r="A1605" s="100" t="s">
        <v>1</v>
      </c>
      <c r="B1605" s="113" t="s">
        <v>367</v>
      </c>
      <c r="C1605" s="101" t="s">
        <v>3</v>
      </c>
      <c r="D1605" s="101" t="s">
        <v>542</v>
      </c>
      <c r="E1605" s="130" t="s">
        <v>543</v>
      </c>
      <c r="F1605" s="101" t="s">
        <v>544</v>
      </c>
      <c r="G1605" s="101" t="s">
        <v>545</v>
      </c>
    </row>
    <row r="1606" spans="1:7" ht="22.5" x14ac:dyDescent="0.2">
      <c r="A1606" s="102" t="s">
        <v>866</v>
      </c>
      <c r="B1606" s="114" t="s">
        <v>867</v>
      </c>
      <c r="C1606" s="102" t="s">
        <v>13</v>
      </c>
      <c r="D1606" s="102" t="s">
        <v>628</v>
      </c>
      <c r="E1606" s="131">
        <v>0.01</v>
      </c>
      <c r="F1606" s="103">
        <v>6.18</v>
      </c>
      <c r="G1606" s="103">
        <v>0.06</v>
      </c>
    </row>
    <row r="1607" spans="1:7" ht="22.5" x14ac:dyDescent="0.2">
      <c r="A1607" s="102" t="s">
        <v>1460</v>
      </c>
      <c r="B1607" s="114" t="s">
        <v>1461</v>
      </c>
      <c r="C1607" s="102" t="s">
        <v>13</v>
      </c>
      <c r="D1607" s="102" t="s">
        <v>595</v>
      </c>
      <c r="E1607" s="131">
        <v>4.9000000000000002E-2</v>
      </c>
      <c r="F1607" s="103">
        <v>23.47</v>
      </c>
      <c r="G1607" s="103">
        <v>1.1499999999999999</v>
      </c>
    </row>
    <row r="1608" spans="1:7" ht="33.75" x14ac:dyDescent="0.2">
      <c r="A1608" s="102" t="s">
        <v>1496</v>
      </c>
      <c r="B1608" s="114" t="s">
        <v>1497</v>
      </c>
      <c r="C1608" s="102" t="s">
        <v>13</v>
      </c>
      <c r="D1608" s="102" t="s">
        <v>65</v>
      </c>
      <c r="E1608" s="131">
        <v>0.47399999999999998</v>
      </c>
      <c r="F1608" s="103">
        <v>13.2</v>
      </c>
      <c r="G1608" s="103">
        <v>6.25</v>
      </c>
    </row>
    <row r="1609" spans="1:7" ht="18" x14ac:dyDescent="0.2">
      <c r="A1609" s="96"/>
      <c r="B1609" s="115"/>
      <c r="C1609" s="95"/>
      <c r="D1609" s="95"/>
      <c r="E1609" s="132"/>
      <c r="F1609" s="110" t="s">
        <v>1800</v>
      </c>
      <c r="G1609" s="104">
        <v>7.46</v>
      </c>
    </row>
    <row r="1610" spans="1:7" ht="22.5" x14ac:dyDescent="0.2">
      <c r="A1610" s="100" t="s">
        <v>1</v>
      </c>
      <c r="B1610" s="113" t="s">
        <v>366</v>
      </c>
      <c r="C1610" s="101" t="s">
        <v>3</v>
      </c>
      <c r="D1610" s="101" t="s">
        <v>542</v>
      </c>
      <c r="E1610" s="130" t="s">
        <v>543</v>
      </c>
      <c r="F1610" s="101" t="s">
        <v>544</v>
      </c>
      <c r="G1610" s="101" t="s">
        <v>545</v>
      </c>
    </row>
    <row r="1611" spans="1:7" x14ac:dyDescent="0.2">
      <c r="A1611" s="102" t="s">
        <v>585</v>
      </c>
      <c r="B1611" s="114" t="s">
        <v>586</v>
      </c>
      <c r="C1611" s="102" t="s">
        <v>13</v>
      </c>
      <c r="D1611" s="102" t="s">
        <v>14</v>
      </c>
      <c r="E1611" s="131" t="s">
        <v>1951</v>
      </c>
      <c r="F1611" s="103">
        <v>14.77</v>
      </c>
      <c r="G1611" s="103">
        <v>16.54</v>
      </c>
    </row>
    <row r="1612" spans="1:7" ht="18" x14ac:dyDescent="0.2">
      <c r="A1612" s="96"/>
      <c r="B1612" s="115"/>
      <c r="C1612" s="95"/>
      <c r="D1612" s="95"/>
      <c r="E1612" s="132"/>
      <c r="F1612" s="110" t="s">
        <v>1798</v>
      </c>
      <c r="G1612" s="104">
        <v>16.54</v>
      </c>
    </row>
    <row r="1613" spans="1:7" ht="22.5" x14ac:dyDescent="0.2">
      <c r="A1613" s="100" t="s">
        <v>1</v>
      </c>
      <c r="B1613" s="113" t="s">
        <v>1681</v>
      </c>
      <c r="C1613" s="101" t="s">
        <v>3</v>
      </c>
      <c r="D1613" s="101" t="s">
        <v>542</v>
      </c>
      <c r="E1613" s="130" t="s">
        <v>543</v>
      </c>
      <c r="F1613" s="101" t="s">
        <v>544</v>
      </c>
      <c r="G1613" s="101" t="s">
        <v>545</v>
      </c>
    </row>
    <row r="1614" spans="1:7" ht="22.5" x14ac:dyDescent="0.2">
      <c r="A1614" s="102" t="s">
        <v>1464</v>
      </c>
      <c r="B1614" s="114" t="s">
        <v>1465</v>
      </c>
      <c r="C1614" s="102" t="s">
        <v>13</v>
      </c>
      <c r="D1614" s="102" t="s">
        <v>14</v>
      </c>
      <c r="E1614" s="131">
        <v>0.20499999999999999</v>
      </c>
      <c r="F1614" s="103">
        <v>11.03</v>
      </c>
      <c r="G1614" s="103">
        <v>2.2599999999999998</v>
      </c>
    </row>
    <row r="1615" spans="1:7" ht="22.5" x14ac:dyDescent="0.2">
      <c r="A1615" s="102" t="s">
        <v>1498</v>
      </c>
      <c r="B1615" s="114" t="s">
        <v>1499</v>
      </c>
      <c r="C1615" s="102" t="s">
        <v>13</v>
      </c>
      <c r="D1615" s="102" t="s">
        <v>65</v>
      </c>
      <c r="E1615" s="131">
        <v>1.8160000000000001</v>
      </c>
      <c r="F1615" s="103">
        <v>25.07</v>
      </c>
      <c r="G1615" s="103">
        <v>45.52</v>
      </c>
    </row>
    <row r="1616" spans="1:7" ht="33.75" x14ac:dyDescent="0.2">
      <c r="A1616" s="102" t="s">
        <v>1500</v>
      </c>
      <c r="B1616" s="114" t="s">
        <v>1501</v>
      </c>
      <c r="C1616" s="102" t="s">
        <v>13</v>
      </c>
      <c r="D1616" s="102" t="s">
        <v>51</v>
      </c>
      <c r="E1616" s="131">
        <v>0.621</v>
      </c>
      <c r="F1616" s="103">
        <v>97.38</v>
      </c>
      <c r="G1616" s="103">
        <v>60.47</v>
      </c>
    </row>
    <row r="1617" spans="1:7" ht="18" x14ac:dyDescent="0.2">
      <c r="A1617" s="96"/>
      <c r="B1617" s="115"/>
      <c r="C1617" s="95"/>
      <c r="D1617" s="95"/>
      <c r="E1617" s="132"/>
      <c r="F1617" s="110" t="s">
        <v>1799</v>
      </c>
      <c r="G1617" s="104">
        <v>108.25</v>
      </c>
    </row>
    <row r="1618" spans="1:7" x14ac:dyDescent="0.2">
      <c r="A1618" s="96"/>
      <c r="B1618" s="115"/>
      <c r="C1618" s="95"/>
      <c r="D1618" s="95"/>
      <c r="E1618" s="132"/>
      <c r="F1618" s="111" t="s">
        <v>546</v>
      </c>
      <c r="G1618" s="105">
        <v>132.25</v>
      </c>
    </row>
    <row r="1619" spans="1:7" ht="45" x14ac:dyDescent="0.2">
      <c r="A1619" s="98" t="s">
        <v>1807</v>
      </c>
      <c r="B1619" s="112" t="s">
        <v>1502</v>
      </c>
      <c r="C1619" s="99"/>
      <c r="D1619" s="99"/>
      <c r="E1619" s="129"/>
      <c r="F1619" s="99"/>
      <c r="G1619" s="99"/>
    </row>
    <row r="1620" spans="1:7" ht="22.5" x14ac:dyDescent="0.2">
      <c r="A1620" s="100" t="s">
        <v>1</v>
      </c>
      <c r="B1620" s="113" t="s">
        <v>367</v>
      </c>
      <c r="C1620" s="101" t="s">
        <v>3</v>
      </c>
      <c r="D1620" s="101" t="s">
        <v>542</v>
      </c>
      <c r="E1620" s="130" t="s">
        <v>543</v>
      </c>
      <c r="F1620" s="101" t="s">
        <v>544</v>
      </c>
      <c r="G1620" s="101" t="s">
        <v>545</v>
      </c>
    </row>
    <row r="1621" spans="1:7" ht="22.5" x14ac:dyDescent="0.2">
      <c r="A1621" s="102" t="s">
        <v>866</v>
      </c>
      <c r="B1621" s="114" t="s">
        <v>867</v>
      </c>
      <c r="C1621" s="102" t="s">
        <v>13</v>
      </c>
      <c r="D1621" s="102" t="s">
        <v>628</v>
      </c>
      <c r="E1621" s="131">
        <v>0.01</v>
      </c>
      <c r="F1621" s="103">
        <v>6.18</v>
      </c>
      <c r="G1621" s="103">
        <v>0.06</v>
      </c>
    </row>
    <row r="1622" spans="1:7" ht="22.5" x14ac:dyDescent="0.2">
      <c r="A1622" s="102" t="s">
        <v>1460</v>
      </c>
      <c r="B1622" s="114" t="s">
        <v>1461</v>
      </c>
      <c r="C1622" s="102" t="s">
        <v>13</v>
      </c>
      <c r="D1622" s="102" t="s">
        <v>595</v>
      </c>
      <c r="E1622" s="131">
        <v>4.9000000000000002E-2</v>
      </c>
      <c r="F1622" s="103">
        <v>23.47</v>
      </c>
      <c r="G1622" s="103">
        <v>1.1499999999999999</v>
      </c>
    </row>
    <row r="1623" spans="1:7" ht="33.75" x14ac:dyDescent="0.2">
      <c r="A1623" s="102" t="s">
        <v>1496</v>
      </c>
      <c r="B1623" s="114" t="s">
        <v>1497</v>
      </c>
      <c r="C1623" s="102" t="s">
        <v>13</v>
      </c>
      <c r="D1623" s="102" t="s">
        <v>65</v>
      </c>
      <c r="E1623" s="131" t="s">
        <v>1952</v>
      </c>
      <c r="F1623" s="103">
        <v>13.2</v>
      </c>
      <c r="G1623" s="103">
        <v>4.32</v>
      </c>
    </row>
    <row r="1624" spans="1:7" ht="18" x14ac:dyDescent="0.2">
      <c r="A1624" s="96"/>
      <c r="B1624" s="115"/>
      <c r="C1624" s="95"/>
      <c r="D1624" s="95"/>
      <c r="E1624" s="132"/>
      <c r="F1624" s="110" t="s">
        <v>1800</v>
      </c>
      <c r="G1624" s="104">
        <v>5.53</v>
      </c>
    </row>
    <row r="1625" spans="1:7" ht="22.5" x14ac:dyDescent="0.2">
      <c r="A1625" s="100" t="s">
        <v>1</v>
      </c>
      <c r="B1625" s="113" t="s">
        <v>366</v>
      </c>
      <c r="C1625" s="101" t="s">
        <v>3</v>
      </c>
      <c r="D1625" s="101" t="s">
        <v>542</v>
      </c>
      <c r="E1625" s="130" t="s">
        <v>543</v>
      </c>
      <c r="F1625" s="101" t="s">
        <v>544</v>
      </c>
      <c r="G1625" s="101" t="s">
        <v>545</v>
      </c>
    </row>
    <row r="1626" spans="1:7" x14ac:dyDescent="0.2">
      <c r="A1626" s="102" t="s">
        <v>585</v>
      </c>
      <c r="B1626" s="114" t="s">
        <v>586</v>
      </c>
      <c r="C1626" s="102" t="s">
        <v>13</v>
      </c>
      <c r="D1626" s="102" t="s">
        <v>14</v>
      </c>
      <c r="E1626" s="131">
        <v>0.88400000000000001</v>
      </c>
      <c r="F1626" s="103">
        <v>14.77</v>
      </c>
      <c r="G1626" s="103">
        <v>13.05</v>
      </c>
    </row>
    <row r="1627" spans="1:7" ht="18" x14ac:dyDescent="0.2">
      <c r="A1627" s="96"/>
      <c r="B1627" s="115"/>
      <c r="C1627" s="95"/>
      <c r="D1627" s="95"/>
      <c r="E1627" s="132"/>
      <c r="F1627" s="110" t="s">
        <v>1798</v>
      </c>
      <c r="G1627" s="104">
        <v>13.05</v>
      </c>
    </row>
    <row r="1628" spans="1:7" ht="22.5" x14ac:dyDescent="0.2">
      <c r="A1628" s="100" t="s">
        <v>1</v>
      </c>
      <c r="B1628" s="113" t="s">
        <v>1681</v>
      </c>
      <c r="C1628" s="101" t="s">
        <v>3</v>
      </c>
      <c r="D1628" s="101" t="s">
        <v>542</v>
      </c>
      <c r="E1628" s="130" t="s">
        <v>543</v>
      </c>
      <c r="F1628" s="101" t="s">
        <v>544</v>
      </c>
      <c r="G1628" s="101" t="s">
        <v>545</v>
      </c>
    </row>
    <row r="1629" spans="1:7" ht="22.5" x14ac:dyDescent="0.2">
      <c r="A1629" s="102" t="s">
        <v>1464</v>
      </c>
      <c r="B1629" s="114" t="s">
        <v>1465</v>
      </c>
      <c r="C1629" s="102" t="s">
        <v>13</v>
      </c>
      <c r="D1629" s="102" t="s">
        <v>14</v>
      </c>
      <c r="E1629" s="131">
        <v>0.16200000000000001</v>
      </c>
      <c r="F1629" s="103">
        <v>11.03</v>
      </c>
      <c r="G1629" s="103">
        <v>1.78</v>
      </c>
    </row>
    <row r="1630" spans="1:7" ht="22.5" x14ac:dyDescent="0.2">
      <c r="A1630" s="102" t="s">
        <v>1498</v>
      </c>
      <c r="B1630" s="114" t="s">
        <v>1499</v>
      </c>
      <c r="C1630" s="102" t="s">
        <v>13</v>
      </c>
      <c r="D1630" s="102" t="s">
        <v>65</v>
      </c>
      <c r="E1630" s="131">
        <v>1.482</v>
      </c>
      <c r="F1630" s="103">
        <v>25.07</v>
      </c>
      <c r="G1630" s="103">
        <v>37.15</v>
      </c>
    </row>
    <row r="1631" spans="1:7" ht="33.75" x14ac:dyDescent="0.2">
      <c r="A1631" s="102" t="s">
        <v>1500</v>
      </c>
      <c r="B1631" s="114" t="s">
        <v>1501</v>
      </c>
      <c r="C1631" s="102" t="s">
        <v>13</v>
      </c>
      <c r="D1631" s="102" t="s">
        <v>51</v>
      </c>
      <c r="E1631" s="131">
        <v>0.23599999999999999</v>
      </c>
      <c r="F1631" s="103">
        <v>97.38</v>
      </c>
      <c r="G1631" s="103">
        <v>22.98</v>
      </c>
    </row>
    <row r="1632" spans="1:7" ht="18" x14ac:dyDescent="0.2">
      <c r="A1632" s="96"/>
      <c r="B1632" s="115"/>
      <c r="C1632" s="95"/>
      <c r="D1632" s="95"/>
      <c r="E1632" s="132"/>
      <c r="F1632" s="110" t="s">
        <v>1799</v>
      </c>
      <c r="G1632" s="104">
        <v>61.91</v>
      </c>
    </row>
    <row r="1633" spans="1:7" x14ac:dyDescent="0.2">
      <c r="A1633" s="96"/>
      <c r="B1633" s="115"/>
      <c r="C1633" s="95"/>
      <c r="D1633" s="95"/>
      <c r="E1633" s="132"/>
      <c r="F1633" s="111" t="s">
        <v>546</v>
      </c>
      <c r="G1633" s="105">
        <v>80.489999999999995</v>
      </c>
    </row>
    <row r="1634" spans="1:7" ht="45" x14ac:dyDescent="0.2">
      <c r="A1634" s="98" t="s">
        <v>1807</v>
      </c>
      <c r="B1634" s="112" t="s">
        <v>1503</v>
      </c>
      <c r="C1634" s="99"/>
      <c r="D1634" s="99"/>
      <c r="E1634" s="129"/>
      <c r="F1634" s="99"/>
      <c r="G1634" s="99"/>
    </row>
    <row r="1635" spans="1:7" ht="22.5" x14ac:dyDescent="0.2">
      <c r="A1635" s="100" t="s">
        <v>1</v>
      </c>
      <c r="B1635" s="113" t="s">
        <v>367</v>
      </c>
      <c r="C1635" s="101" t="s">
        <v>3</v>
      </c>
      <c r="D1635" s="101" t="s">
        <v>542</v>
      </c>
      <c r="E1635" s="130" t="s">
        <v>543</v>
      </c>
      <c r="F1635" s="101" t="s">
        <v>544</v>
      </c>
      <c r="G1635" s="101" t="s">
        <v>545</v>
      </c>
    </row>
    <row r="1636" spans="1:7" ht="33.75" x14ac:dyDescent="0.2">
      <c r="A1636" s="102" t="s">
        <v>1493</v>
      </c>
      <c r="B1636" s="114" t="s">
        <v>1920</v>
      </c>
      <c r="C1636" s="102" t="s">
        <v>13</v>
      </c>
      <c r="D1636" s="102" t="s">
        <v>51</v>
      </c>
      <c r="E1636" s="131">
        <v>1.198</v>
      </c>
      <c r="F1636" s="103">
        <v>93</v>
      </c>
      <c r="G1636" s="103">
        <v>111.41</v>
      </c>
    </row>
    <row r="1637" spans="1:7" ht="22.5" x14ac:dyDescent="0.2">
      <c r="A1637" s="102" t="s">
        <v>1456</v>
      </c>
      <c r="B1637" s="114" t="s">
        <v>1457</v>
      </c>
      <c r="C1637" s="102" t="s">
        <v>13</v>
      </c>
      <c r="D1637" s="102" t="s">
        <v>65</v>
      </c>
      <c r="E1637" s="131" t="s">
        <v>1953</v>
      </c>
      <c r="F1637" s="103">
        <v>3.41</v>
      </c>
      <c r="G1637" s="103">
        <v>22.86</v>
      </c>
    </row>
    <row r="1638" spans="1:7" x14ac:dyDescent="0.2">
      <c r="A1638" s="102" t="s">
        <v>1504</v>
      </c>
      <c r="B1638" s="114" t="s">
        <v>1505</v>
      </c>
      <c r="C1638" s="102" t="s">
        <v>13</v>
      </c>
      <c r="D1638" s="102" t="s">
        <v>595</v>
      </c>
      <c r="E1638" s="131">
        <v>3.1E-2</v>
      </c>
      <c r="F1638" s="103">
        <v>21.06</v>
      </c>
      <c r="G1638" s="103">
        <v>0.65</v>
      </c>
    </row>
    <row r="1639" spans="1:7" x14ac:dyDescent="0.2">
      <c r="A1639" s="102" t="s">
        <v>1458</v>
      </c>
      <c r="B1639" s="114" t="s">
        <v>1459</v>
      </c>
      <c r="C1639" s="102" t="s">
        <v>13</v>
      </c>
      <c r="D1639" s="102" t="s">
        <v>595</v>
      </c>
      <c r="E1639" s="131">
        <v>7.0999999999999994E-2</v>
      </c>
      <c r="F1639" s="103">
        <v>19.38</v>
      </c>
      <c r="G1639" s="103">
        <v>1.37</v>
      </c>
    </row>
    <row r="1640" spans="1:7" ht="22.5" x14ac:dyDescent="0.2">
      <c r="A1640" s="102" t="s">
        <v>874</v>
      </c>
      <c r="B1640" s="114" t="s">
        <v>875</v>
      </c>
      <c r="C1640" s="102" t="s">
        <v>13</v>
      </c>
      <c r="D1640" s="102" t="s">
        <v>65</v>
      </c>
      <c r="E1640" s="131">
        <v>0.92500000000000004</v>
      </c>
      <c r="F1640" s="103">
        <v>1.19</v>
      </c>
      <c r="G1640" s="103">
        <v>1.1000000000000001</v>
      </c>
    </row>
    <row r="1641" spans="1:7" ht="18" x14ac:dyDescent="0.2">
      <c r="A1641" s="96"/>
      <c r="B1641" s="115"/>
      <c r="C1641" s="95"/>
      <c r="D1641" s="95"/>
      <c r="E1641" s="132"/>
      <c r="F1641" s="110" t="s">
        <v>1800</v>
      </c>
      <c r="G1641" s="104">
        <v>137.38999999999999</v>
      </c>
    </row>
    <row r="1642" spans="1:7" ht="22.5" x14ac:dyDescent="0.2">
      <c r="A1642" s="100" t="s">
        <v>1</v>
      </c>
      <c r="B1642" s="113" t="s">
        <v>366</v>
      </c>
      <c r="C1642" s="101" t="s">
        <v>3</v>
      </c>
      <c r="D1642" s="101" t="s">
        <v>542</v>
      </c>
      <c r="E1642" s="130" t="s">
        <v>543</v>
      </c>
      <c r="F1642" s="101" t="s">
        <v>544</v>
      </c>
      <c r="G1642" s="101" t="s">
        <v>545</v>
      </c>
    </row>
    <row r="1643" spans="1:7" x14ac:dyDescent="0.2">
      <c r="A1643" s="102" t="s">
        <v>585</v>
      </c>
      <c r="B1643" s="114" t="s">
        <v>586</v>
      </c>
      <c r="C1643" s="102" t="s">
        <v>13</v>
      </c>
      <c r="D1643" s="102" t="s">
        <v>14</v>
      </c>
      <c r="E1643" s="131">
        <v>0.78</v>
      </c>
      <c r="F1643" s="103">
        <v>14.77</v>
      </c>
      <c r="G1643" s="103">
        <v>11.52</v>
      </c>
    </row>
    <row r="1644" spans="1:7" ht="18" x14ac:dyDescent="0.2">
      <c r="A1644" s="96"/>
      <c r="B1644" s="115"/>
      <c r="C1644" s="95"/>
      <c r="D1644" s="95"/>
      <c r="E1644" s="132"/>
      <c r="F1644" s="110" t="s">
        <v>1798</v>
      </c>
      <c r="G1644" s="104">
        <v>11.52</v>
      </c>
    </row>
    <row r="1645" spans="1:7" ht="22.5" x14ac:dyDescent="0.2">
      <c r="A1645" s="100" t="s">
        <v>1</v>
      </c>
      <c r="B1645" s="113" t="s">
        <v>1681</v>
      </c>
      <c r="C1645" s="101" t="s">
        <v>3</v>
      </c>
      <c r="D1645" s="101" t="s">
        <v>542</v>
      </c>
      <c r="E1645" s="130" t="s">
        <v>543</v>
      </c>
      <c r="F1645" s="101" t="s">
        <v>544</v>
      </c>
      <c r="G1645" s="101" t="s">
        <v>545</v>
      </c>
    </row>
    <row r="1646" spans="1:7" ht="22.5" x14ac:dyDescent="0.2">
      <c r="A1646" s="102" t="s">
        <v>1464</v>
      </c>
      <c r="B1646" s="114" t="s">
        <v>1465</v>
      </c>
      <c r="C1646" s="102" t="s">
        <v>13</v>
      </c>
      <c r="D1646" s="102" t="s">
        <v>14</v>
      </c>
      <c r="E1646" s="131">
        <v>0.156</v>
      </c>
      <c r="F1646" s="103">
        <v>11.03</v>
      </c>
      <c r="G1646" s="103">
        <v>1.72</v>
      </c>
    </row>
    <row r="1647" spans="1:7" ht="33.75" x14ac:dyDescent="0.2">
      <c r="A1647" s="102" t="s">
        <v>1466</v>
      </c>
      <c r="B1647" s="114" t="s">
        <v>1467</v>
      </c>
      <c r="C1647" s="102" t="s">
        <v>13</v>
      </c>
      <c r="D1647" s="102" t="s">
        <v>552</v>
      </c>
      <c r="E1647" s="131">
        <v>9.9000000000000005E-2</v>
      </c>
      <c r="F1647" s="103">
        <v>24</v>
      </c>
      <c r="G1647" s="103">
        <v>2.37</v>
      </c>
    </row>
    <row r="1648" spans="1:7" ht="33.75" x14ac:dyDescent="0.2">
      <c r="A1648" s="102" t="s">
        <v>1468</v>
      </c>
      <c r="B1648" s="114" t="s">
        <v>1469</v>
      </c>
      <c r="C1648" s="102" t="s">
        <v>13</v>
      </c>
      <c r="D1648" s="102" t="s">
        <v>555</v>
      </c>
      <c r="E1648" s="131">
        <v>5.7000000000000002E-2</v>
      </c>
      <c r="F1648" s="103">
        <v>25.39</v>
      </c>
      <c r="G1648" s="103">
        <v>1.44</v>
      </c>
    </row>
    <row r="1649" spans="1:7" ht="18" x14ac:dyDescent="0.2">
      <c r="A1649" s="96"/>
      <c r="B1649" s="115"/>
      <c r="C1649" s="95"/>
      <c r="D1649" s="95"/>
      <c r="E1649" s="132"/>
      <c r="F1649" s="110" t="s">
        <v>1799</v>
      </c>
      <c r="G1649" s="104">
        <v>5.53</v>
      </c>
    </row>
    <row r="1650" spans="1:7" x14ac:dyDescent="0.2">
      <c r="A1650" s="96"/>
      <c r="B1650" s="115"/>
      <c r="C1650" s="95"/>
      <c r="D1650" s="95"/>
      <c r="E1650" s="132"/>
      <c r="F1650" s="111" t="s">
        <v>546</v>
      </c>
      <c r="G1650" s="105">
        <v>154.44</v>
      </c>
    </row>
    <row r="1651" spans="1:7" ht="45" x14ac:dyDescent="0.2">
      <c r="A1651" s="98" t="s">
        <v>1807</v>
      </c>
      <c r="B1651" s="112" t="s">
        <v>1506</v>
      </c>
      <c r="C1651" s="99"/>
      <c r="D1651" s="99"/>
      <c r="E1651" s="129"/>
      <c r="F1651" s="99"/>
      <c r="G1651" s="99"/>
    </row>
    <row r="1652" spans="1:7" ht="22.5" x14ac:dyDescent="0.2">
      <c r="A1652" s="100" t="s">
        <v>1</v>
      </c>
      <c r="B1652" s="113" t="s">
        <v>1685</v>
      </c>
      <c r="C1652" s="101" t="s">
        <v>3</v>
      </c>
      <c r="D1652" s="101" t="s">
        <v>542</v>
      </c>
      <c r="E1652" s="130" t="s">
        <v>543</v>
      </c>
      <c r="F1652" s="101" t="s">
        <v>544</v>
      </c>
      <c r="G1652" s="101" t="s">
        <v>545</v>
      </c>
    </row>
    <row r="1653" spans="1:7" ht="45" x14ac:dyDescent="0.2">
      <c r="A1653" s="102" t="s">
        <v>1474</v>
      </c>
      <c r="B1653" s="114" t="s">
        <v>1475</v>
      </c>
      <c r="C1653" s="102" t="s">
        <v>13</v>
      </c>
      <c r="D1653" s="102" t="s">
        <v>18</v>
      </c>
      <c r="E1653" s="131">
        <v>1.8640000000000001</v>
      </c>
      <c r="F1653" s="103">
        <v>7.5</v>
      </c>
      <c r="G1653" s="103">
        <v>13.98</v>
      </c>
    </row>
    <row r="1654" spans="1:7" ht="27" x14ac:dyDescent="0.2">
      <c r="A1654" s="96"/>
      <c r="B1654" s="115"/>
      <c r="C1654" s="95"/>
      <c r="D1654" s="95"/>
      <c r="E1654" s="132"/>
      <c r="F1654" s="110" t="s">
        <v>1802</v>
      </c>
      <c r="G1654" s="104">
        <v>13.98</v>
      </c>
    </row>
    <row r="1655" spans="1:7" ht="22.5" x14ac:dyDescent="0.2">
      <c r="A1655" s="100" t="s">
        <v>1</v>
      </c>
      <c r="B1655" s="113" t="s">
        <v>367</v>
      </c>
      <c r="C1655" s="101" t="s">
        <v>3</v>
      </c>
      <c r="D1655" s="101" t="s">
        <v>542</v>
      </c>
      <c r="E1655" s="130" t="s">
        <v>543</v>
      </c>
      <c r="F1655" s="101" t="s">
        <v>544</v>
      </c>
      <c r="G1655" s="101" t="s">
        <v>545</v>
      </c>
    </row>
    <row r="1656" spans="1:7" ht="22.5" x14ac:dyDescent="0.2">
      <c r="A1656" s="102" t="s">
        <v>866</v>
      </c>
      <c r="B1656" s="114" t="s">
        <v>867</v>
      </c>
      <c r="C1656" s="102" t="s">
        <v>13</v>
      </c>
      <c r="D1656" s="102" t="s">
        <v>628</v>
      </c>
      <c r="E1656" s="131">
        <v>4.0000000000000001E-3</v>
      </c>
      <c r="F1656" s="103">
        <v>6.18</v>
      </c>
      <c r="G1656" s="103">
        <v>0.02</v>
      </c>
    </row>
    <row r="1657" spans="1:7" ht="22.5" x14ac:dyDescent="0.2">
      <c r="A1657" s="102" t="s">
        <v>1460</v>
      </c>
      <c r="B1657" s="114" t="s">
        <v>1461</v>
      </c>
      <c r="C1657" s="102" t="s">
        <v>13</v>
      </c>
      <c r="D1657" s="102" t="s">
        <v>595</v>
      </c>
      <c r="E1657" s="131">
        <v>7.0000000000000007E-2</v>
      </c>
      <c r="F1657" s="103">
        <v>23.47</v>
      </c>
      <c r="G1657" s="103">
        <v>1.64</v>
      </c>
    </row>
    <row r="1658" spans="1:7" ht="18" x14ac:dyDescent="0.2">
      <c r="A1658" s="96"/>
      <c r="B1658" s="115"/>
      <c r="C1658" s="95"/>
      <c r="D1658" s="95"/>
      <c r="E1658" s="132"/>
      <c r="F1658" s="110" t="s">
        <v>1800</v>
      </c>
      <c r="G1658" s="104">
        <v>1.66</v>
      </c>
    </row>
    <row r="1659" spans="1:7" ht="22.5" x14ac:dyDescent="0.2">
      <c r="A1659" s="100" t="s">
        <v>1</v>
      </c>
      <c r="B1659" s="113" t="s">
        <v>366</v>
      </c>
      <c r="C1659" s="101" t="s">
        <v>3</v>
      </c>
      <c r="D1659" s="101" t="s">
        <v>542</v>
      </c>
      <c r="E1659" s="130" t="s">
        <v>543</v>
      </c>
      <c r="F1659" s="101" t="s">
        <v>544</v>
      </c>
      <c r="G1659" s="101" t="s">
        <v>545</v>
      </c>
    </row>
    <row r="1660" spans="1:7" x14ac:dyDescent="0.2">
      <c r="A1660" s="102" t="s">
        <v>585</v>
      </c>
      <c r="B1660" s="114" t="s">
        <v>586</v>
      </c>
      <c r="C1660" s="102" t="s">
        <v>13</v>
      </c>
      <c r="D1660" s="102" t="s">
        <v>14</v>
      </c>
      <c r="E1660" s="131">
        <v>2.9609999999999999</v>
      </c>
      <c r="F1660" s="103">
        <v>14.77</v>
      </c>
      <c r="G1660" s="103">
        <v>43.73</v>
      </c>
    </row>
    <row r="1661" spans="1:7" ht="18" x14ac:dyDescent="0.2">
      <c r="A1661" s="96"/>
      <c r="B1661" s="115"/>
      <c r="C1661" s="95"/>
      <c r="D1661" s="95"/>
      <c r="E1661" s="132"/>
      <c r="F1661" s="110" t="s">
        <v>1798</v>
      </c>
      <c r="G1661" s="104">
        <v>43.73</v>
      </c>
    </row>
    <row r="1662" spans="1:7" ht="22.5" x14ac:dyDescent="0.2">
      <c r="A1662" s="100" t="s">
        <v>1</v>
      </c>
      <c r="B1662" s="113" t="s">
        <v>1681</v>
      </c>
      <c r="C1662" s="101" t="s">
        <v>3</v>
      </c>
      <c r="D1662" s="101" t="s">
        <v>542</v>
      </c>
      <c r="E1662" s="130" t="s">
        <v>543</v>
      </c>
      <c r="F1662" s="101" t="s">
        <v>544</v>
      </c>
      <c r="G1662" s="101" t="s">
        <v>545</v>
      </c>
    </row>
    <row r="1663" spans="1:7" ht="22.5" x14ac:dyDescent="0.2">
      <c r="A1663" s="102" t="s">
        <v>1464</v>
      </c>
      <c r="B1663" s="114" t="s">
        <v>1465</v>
      </c>
      <c r="C1663" s="102" t="s">
        <v>13</v>
      </c>
      <c r="D1663" s="102" t="s">
        <v>14</v>
      </c>
      <c r="E1663" s="131">
        <v>0.49299999999999999</v>
      </c>
      <c r="F1663" s="103">
        <v>11.03</v>
      </c>
      <c r="G1663" s="103">
        <v>5.43</v>
      </c>
    </row>
    <row r="1664" spans="1:7" ht="33.75" x14ac:dyDescent="0.2">
      <c r="A1664" s="102" t="s">
        <v>1507</v>
      </c>
      <c r="B1664" s="114" t="s">
        <v>1508</v>
      </c>
      <c r="C1664" s="102" t="s">
        <v>13</v>
      </c>
      <c r="D1664" s="102" t="s">
        <v>51</v>
      </c>
      <c r="E1664" s="131">
        <v>0.45</v>
      </c>
      <c r="F1664" s="103">
        <v>154.44</v>
      </c>
      <c r="G1664" s="103">
        <v>69.489999999999995</v>
      </c>
    </row>
    <row r="1665" spans="1:7" ht="18" x14ac:dyDescent="0.2">
      <c r="A1665" s="96"/>
      <c r="B1665" s="115"/>
      <c r="C1665" s="95"/>
      <c r="D1665" s="95"/>
      <c r="E1665" s="132"/>
      <c r="F1665" s="110" t="s">
        <v>1799</v>
      </c>
      <c r="G1665" s="104">
        <v>74.92</v>
      </c>
    </row>
    <row r="1666" spans="1:7" x14ac:dyDescent="0.2">
      <c r="A1666" s="96"/>
      <c r="B1666" s="115"/>
      <c r="C1666" s="95"/>
      <c r="D1666" s="95"/>
      <c r="E1666" s="132"/>
      <c r="F1666" s="111" t="s">
        <v>546</v>
      </c>
      <c r="G1666" s="105">
        <v>134.29</v>
      </c>
    </row>
    <row r="1667" spans="1:7" ht="45" x14ac:dyDescent="0.2">
      <c r="A1667" s="98" t="s">
        <v>1807</v>
      </c>
      <c r="B1667" s="112" t="s">
        <v>1509</v>
      </c>
      <c r="C1667" s="99"/>
      <c r="D1667" s="99"/>
      <c r="E1667" s="129"/>
      <c r="F1667" s="99"/>
      <c r="G1667" s="99"/>
    </row>
    <row r="1668" spans="1:7" ht="22.5" x14ac:dyDescent="0.2">
      <c r="A1668" s="100" t="s">
        <v>1</v>
      </c>
      <c r="B1668" s="113" t="s">
        <v>367</v>
      </c>
      <c r="C1668" s="101" t="s">
        <v>3</v>
      </c>
      <c r="D1668" s="101" t="s">
        <v>542</v>
      </c>
      <c r="E1668" s="130" t="s">
        <v>543</v>
      </c>
      <c r="F1668" s="101" t="s">
        <v>544</v>
      </c>
      <c r="G1668" s="101" t="s">
        <v>545</v>
      </c>
    </row>
    <row r="1669" spans="1:7" ht="33.75" x14ac:dyDescent="0.2">
      <c r="A1669" s="102" t="s">
        <v>1510</v>
      </c>
      <c r="B1669" s="114" t="s">
        <v>1511</v>
      </c>
      <c r="C1669" s="102" t="s">
        <v>13</v>
      </c>
      <c r="D1669" s="102" t="s">
        <v>69</v>
      </c>
      <c r="E1669" s="131">
        <v>1.103</v>
      </c>
      <c r="F1669" s="103">
        <v>681.69</v>
      </c>
      <c r="G1669" s="103">
        <v>751.9</v>
      </c>
    </row>
    <row r="1670" spans="1:7" ht="18" x14ac:dyDescent="0.2">
      <c r="A1670" s="96"/>
      <c r="B1670" s="115"/>
      <c r="C1670" s="95"/>
      <c r="D1670" s="95"/>
      <c r="E1670" s="132"/>
      <c r="F1670" s="110" t="s">
        <v>1800</v>
      </c>
      <c r="G1670" s="104">
        <v>751.9</v>
      </c>
    </row>
    <row r="1671" spans="1:7" ht="22.5" x14ac:dyDescent="0.2">
      <c r="A1671" s="100" t="s">
        <v>1</v>
      </c>
      <c r="B1671" s="113" t="s">
        <v>1681</v>
      </c>
      <c r="C1671" s="101" t="s">
        <v>3</v>
      </c>
      <c r="D1671" s="101" t="s">
        <v>542</v>
      </c>
      <c r="E1671" s="130" t="s">
        <v>543</v>
      </c>
      <c r="F1671" s="101" t="s">
        <v>544</v>
      </c>
      <c r="G1671" s="101" t="s">
        <v>545</v>
      </c>
    </row>
    <row r="1672" spans="1:7" ht="33.75" x14ac:dyDescent="0.2">
      <c r="A1672" s="102" t="s">
        <v>1512</v>
      </c>
      <c r="B1672" s="114" t="s">
        <v>1513</v>
      </c>
      <c r="C1672" s="102" t="s">
        <v>13</v>
      </c>
      <c r="D1672" s="102" t="s">
        <v>595</v>
      </c>
      <c r="E1672" s="131">
        <v>0.23</v>
      </c>
      <c r="F1672" s="103">
        <v>14.93</v>
      </c>
      <c r="G1672" s="103">
        <v>3.43</v>
      </c>
    </row>
    <row r="1673" spans="1:7" ht="33.75" x14ac:dyDescent="0.2">
      <c r="A1673" s="102" t="s">
        <v>1514</v>
      </c>
      <c r="B1673" s="114" t="s">
        <v>1515</v>
      </c>
      <c r="C1673" s="102" t="s">
        <v>13</v>
      </c>
      <c r="D1673" s="102" t="s">
        <v>595</v>
      </c>
      <c r="E1673" s="131">
        <v>1</v>
      </c>
      <c r="F1673" s="103">
        <v>12.79</v>
      </c>
      <c r="G1673" s="103">
        <v>12.79</v>
      </c>
    </row>
    <row r="1674" spans="1:7" ht="33.75" x14ac:dyDescent="0.2">
      <c r="A1674" s="102" t="s">
        <v>1516</v>
      </c>
      <c r="B1674" s="114" t="s">
        <v>1517</v>
      </c>
      <c r="C1674" s="102" t="s">
        <v>13</v>
      </c>
      <c r="D1674" s="102" t="s">
        <v>595</v>
      </c>
      <c r="E1674" s="131">
        <v>0.16</v>
      </c>
      <c r="F1674" s="103">
        <v>14.61</v>
      </c>
      <c r="G1674" s="103">
        <v>2.33</v>
      </c>
    </row>
    <row r="1675" spans="1:7" ht="33.75" x14ac:dyDescent="0.2">
      <c r="A1675" s="102" t="s">
        <v>1518</v>
      </c>
      <c r="B1675" s="114" t="s">
        <v>1519</v>
      </c>
      <c r="C1675" s="102" t="s">
        <v>13</v>
      </c>
      <c r="D1675" s="102" t="s">
        <v>595</v>
      </c>
      <c r="E1675" s="131">
        <v>0.51</v>
      </c>
      <c r="F1675" s="103">
        <v>16.7</v>
      </c>
      <c r="G1675" s="103">
        <v>8.51</v>
      </c>
    </row>
    <row r="1676" spans="1:7" ht="33.75" x14ac:dyDescent="0.2">
      <c r="A1676" s="102" t="s">
        <v>1520</v>
      </c>
      <c r="B1676" s="114" t="s">
        <v>1521</v>
      </c>
      <c r="C1676" s="102" t="s">
        <v>13</v>
      </c>
      <c r="D1676" s="102" t="s">
        <v>595</v>
      </c>
      <c r="E1676" s="131">
        <v>0.62</v>
      </c>
      <c r="F1676" s="103">
        <v>14.84</v>
      </c>
      <c r="G1676" s="103">
        <v>9.1999999999999993</v>
      </c>
    </row>
    <row r="1677" spans="1:7" ht="33.75" x14ac:dyDescent="0.2">
      <c r="A1677" s="102" t="s">
        <v>1522</v>
      </c>
      <c r="B1677" s="114" t="s">
        <v>1523</v>
      </c>
      <c r="C1677" s="102" t="s">
        <v>13</v>
      </c>
      <c r="D1677" s="102" t="s">
        <v>595</v>
      </c>
      <c r="E1677" s="131">
        <v>8.4700000000000006</v>
      </c>
      <c r="F1677" s="103">
        <v>12.84</v>
      </c>
      <c r="G1677" s="103">
        <v>108.75</v>
      </c>
    </row>
    <row r="1678" spans="1:7" ht="33.75" x14ac:dyDescent="0.2">
      <c r="A1678" s="102" t="s">
        <v>1524</v>
      </c>
      <c r="B1678" s="114" t="s">
        <v>1525</v>
      </c>
      <c r="C1678" s="102" t="s">
        <v>13</v>
      </c>
      <c r="D1678" s="102" t="s">
        <v>595</v>
      </c>
      <c r="E1678" s="131">
        <v>10.78</v>
      </c>
      <c r="F1678" s="103">
        <v>12.63</v>
      </c>
      <c r="G1678" s="103">
        <v>136.15</v>
      </c>
    </row>
    <row r="1679" spans="1:7" ht="33.75" x14ac:dyDescent="0.2">
      <c r="A1679" s="102" t="s">
        <v>1526</v>
      </c>
      <c r="B1679" s="114" t="s">
        <v>1527</v>
      </c>
      <c r="C1679" s="102" t="s">
        <v>13</v>
      </c>
      <c r="D1679" s="102" t="s">
        <v>595</v>
      </c>
      <c r="E1679" s="131">
        <v>0.83</v>
      </c>
      <c r="F1679" s="103">
        <v>12.76</v>
      </c>
      <c r="G1679" s="103">
        <v>10.59</v>
      </c>
    </row>
    <row r="1680" spans="1:7" ht="33.75" x14ac:dyDescent="0.2">
      <c r="A1680" s="102" t="s">
        <v>1528</v>
      </c>
      <c r="B1680" s="114" t="s">
        <v>1529</v>
      </c>
      <c r="C1680" s="102" t="s">
        <v>13</v>
      </c>
      <c r="D1680" s="102" t="s">
        <v>595</v>
      </c>
      <c r="E1680" s="131">
        <v>16.489999999999998</v>
      </c>
      <c r="F1680" s="103">
        <v>11.82</v>
      </c>
      <c r="G1680" s="103">
        <v>194.91</v>
      </c>
    </row>
    <row r="1681" spans="1:7" ht="33.75" x14ac:dyDescent="0.2">
      <c r="A1681" s="102" t="s">
        <v>1530</v>
      </c>
      <c r="B1681" s="114" t="s">
        <v>1531</v>
      </c>
      <c r="C1681" s="102" t="s">
        <v>13</v>
      </c>
      <c r="D1681" s="102" t="s">
        <v>595</v>
      </c>
      <c r="E1681" s="131">
        <v>10.53</v>
      </c>
      <c r="F1681" s="103">
        <v>10.119999999999999</v>
      </c>
      <c r="G1681" s="103">
        <v>106.56</v>
      </c>
    </row>
    <row r="1682" spans="1:7" ht="33.75" x14ac:dyDescent="0.2">
      <c r="A1682" s="102" t="s">
        <v>1532</v>
      </c>
      <c r="B1682" s="114" t="s">
        <v>1533</v>
      </c>
      <c r="C1682" s="102" t="s">
        <v>13</v>
      </c>
      <c r="D1682" s="102" t="s">
        <v>595</v>
      </c>
      <c r="E1682" s="131">
        <v>3.85</v>
      </c>
      <c r="F1682" s="103">
        <v>9.94</v>
      </c>
      <c r="G1682" s="103">
        <v>38.26</v>
      </c>
    </row>
    <row r="1683" spans="1:7" ht="33.75" x14ac:dyDescent="0.2">
      <c r="A1683" s="102" t="s">
        <v>1534</v>
      </c>
      <c r="B1683" s="114" t="s">
        <v>1535</v>
      </c>
      <c r="C1683" s="102" t="s">
        <v>13</v>
      </c>
      <c r="D1683" s="102" t="s">
        <v>595</v>
      </c>
      <c r="E1683" s="131">
        <v>0.43</v>
      </c>
      <c r="F1683" s="103">
        <v>11.48</v>
      </c>
      <c r="G1683" s="103">
        <v>4.93</v>
      </c>
    </row>
    <row r="1684" spans="1:7" ht="33.75" x14ac:dyDescent="0.2">
      <c r="A1684" s="102" t="s">
        <v>1536</v>
      </c>
      <c r="B1684" s="114" t="s">
        <v>1537</v>
      </c>
      <c r="C1684" s="102" t="s">
        <v>13</v>
      </c>
      <c r="D1684" s="102" t="s">
        <v>595</v>
      </c>
      <c r="E1684" s="131">
        <v>0.82</v>
      </c>
      <c r="F1684" s="103">
        <v>11.41</v>
      </c>
      <c r="G1684" s="103">
        <v>9.35</v>
      </c>
    </row>
    <row r="1685" spans="1:7" ht="33.75" x14ac:dyDescent="0.2">
      <c r="A1685" s="102" t="s">
        <v>1538</v>
      </c>
      <c r="B1685" s="114" t="s">
        <v>1539</v>
      </c>
      <c r="C1685" s="102" t="s">
        <v>13</v>
      </c>
      <c r="D1685" s="102" t="s">
        <v>595</v>
      </c>
      <c r="E1685" s="131">
        <v>5.83</v>
      </c>
      <c r="F1685" s="103">
        <v>13.11</v>
      </c>
      <c r="G1685" s="103">
        <v>76.430000000000007</v>
      </c>
    </row>
    <row r="1686" spans="1:7" ht="33.75" x14ac:dyDescent="0.2">
      <c r="A1686" s="102" t="s">
        <v>1540</v>
      </c>
      <c r="B1686" s="114" t="s">
        <v>1541</v>
      </c>
      <c r="C1686" s="102" t="s">
        <v>13</v>
      </c>
      <c r="D1686" s="102" t="s">
        <v>595</v>
      </c>
      <c r="E1686" s="131">
        <v>0.09</v>
      </c>
      <c r="F1686" s="103">
        <v>12.89</v>
      </c>
      <c r="G1686" s="103">
        <v>1.1599999999999999</v>
      </c>
    </row>
    <row r="1687" spans="1:7" ht="33.75" x14ac:dyDescent="0.2">
      <c r="A1687" s="102" t="s">
        <v>1542</v>
      </c>
      <c r="B1687" s="114" t="s">
        <v>1543</v>
      </c>
      <c r="C1687" s="102" t="s">
        <v>13</v>
      </c>
      <c r="D1687" s="102" t="s">
        <v>595</v>
      </c>
      <c r="E1687" s="131">
        <v>7.13</v>
      </c>
      <c r="F1687" s="103">
        <v>12.99</v>
      </c>
      <c r="G1687" s="103">
        <v>92.61</v>
      </c>
    </row>
    <row r="1688" spans="1:7" ht="33.75" x14ac:dyDescent="0.2">
      <c r="A1688" s="102" t="s">
        <v>1544</v>
      </c>
      <c r="B1688" s="114" t="s">
        <v>1545</v>
      </c>
      <c r="C1688" s="102" t="s">
        <v>13</v>
      </c>
      <c r="D1688" s="102" t="s">
        <v>51</v>
      </c>
      <c r="E1688" s="131">
        <v>0.33</v>
      </c>
      <c r="F1688" s="103">
        <v>70.56</v>
      </c>
      <c r="G1688" s="103">
        <v>23.28</v>
      </c>
    </row>
    <row r="1689" spans="1:7" ht="22.5" x14ac:dyDescent="0.2">
      <c r="A1689" s="102" t="s">
        <v>1546</v>
      </c>
      <c r="B1689" s="114" t="s">
        <v>1547</v>
      </c>
      <c r="C1689" s="102" t="s">
        <v>13</v>
      </c>
      <c r="D1689" s="102" t="s">
        <v>69</v>
      </c>
      <c r="E1689" s="131">
        <v>1</v>
      </c>
      <c r="F1689" s="103">
        <v>21.45</v>
      </c>
      <c r="G1689" s="103">
        <v>21.45</v>
      </c>
    </row>
    <row r="1690" spans="1:7" ht="33.75" x14ac:dyDescent="0.2">
      <c r="A1690" s="102" t="s">
        <v>1548</v>
      </c>
      <c r="B1690" s="114" t="s">
        <v>1549</v>
      </c>
      <c r="C1690" s="102" t="s">
        <v>13</v>
      </c>
      <c r="D1690" s="102" t="s">
        <v>51</v>
      </c>
      <c r="E1690" s="131">
        <v>0.47</v>
      </c>
      <c r="F1690" s="103">
        <v>57.41</v>
      </c>
      <c r="G1690" s="103">
        <v>26.98</v>
      </c>
    </row>
    <row r="1691" spans="1:7" ht="33.75" x14ac:dyDescent="0.2">
      <c r="A1691" s="102" t="s">
        <v>1550</v>
      </c>
      <c r="B1691" s="114" t="s">
        <v>1551</v>
      </c>
      <c r="C1691" s="102" t="s">
        <v>13</v>
      </c>
      <c r="D1691" s="102" t="s">
        <v>51</v>
      </c>
      <c r="E1691" s="131">
        <v>1.61</v>
      </c>
      <c r="F1691" s="103">
        <v>32.68</v>
      </c>
      <c r="G1691" s="103">
        <v>52.61</v>
      </c>
    </row>
    <row r="1692" spans="1:7" ht="45" x14ac:dyDescent="0.2">
      <c r="A1692" s="102" t="s">
        <v>1552</v>
      </c>
      <c r="B1692" s="114" t="s">
        <v>1553</v>
      </c>
      <c r="C1692" s="102" t="s">
        <v>13</v>
      </c>
      <c r="D1692" s="102" t="s">
        <v>51</v>
      </c>
      <c r="E1692" s="131">
        <v>0.84</v>
      </c>
      <c r="F1692" s="103">
        <v>96.22</v>
      </c>
      <c r="G1692" s="103">
        <v>80.819999999999993</v>
      </c>
    </row>
    <row r="1693" spans="1:7" ht="45" x14ac:dyDescent="0.2">
      <c r="A1693" s="102" t="s">
        <v>1554</v>
      </c>
      <c r="B1693" s="114" t="s">
        <v>1555</v>
      </c>
      <c r="C1693" s="102" t="s">
        <v>13</v>
      </c>
      <c r="D1693" s="102" t="s">
        <v>51</v>
      </c>
      <c r="E1693" s="131">
        <v>2.74</v>
      </c>
      <c r="F1693" s="103">
        <v>42.48</v>
      </c>
      <c r="G1693" s="103">
        <v>116.39</v>
      </c>
    </row>
    <row r="1694" spans="1:7" ht="45" x14ac:dyDescent="0.2">
      <c r="A1694" s="102" t="s">
        <v>1556</v>
      </c>
      <c r="B1694" s="114" t="s">
        <v>1557</v>
      </c>
      <c r="C1694" s="102" t="s">
        <v>13</v>
      </c>
      <c r="D1694" s="102" t="s">
        <v>51</v>
      </c>
      <c r="E1694" s="131">
        <v>0.56999999999999995</v>
      </c>
      <c r="F1694" s="103">
        <v>132.25</v>
      </c>
      <c r="G1694" s="103">
        <v>75.38</v>
      </c>
    </row>
    <row r="1695" spans="1:7" ht="45" x14ac:dyDescent="0.2">
      <c r="A1695" s="102" t="s">
        <v>1558</v>
      </c>
      <c r="B1695" s="114" t="s">
        <v>1559</v>
      </c>
      <c r="C1695" s="102" t="s">
        <v>13</v>
      </c>
      <c r="D1695" s="102" t="s">
        <v>51</v>
      </c>
      <c r="E1695" s="131">
        <v>1.87</v>
      </c>
      <c r="F1695" s="103">
        <v>80.489999999999995</v>
      </c>
      <c r="G1695" s="103">
        <v>150.51</v>
      </c>
    </row>
    <row r="1696" spans="1:7" ht="45" x14ac:dyDescent="0.2">
      <c r="A1696" s="102" t="s">
        <v>1560</v>
      </c>
      <c r="B1696" s="114" t="s">
        <v>1561</v>
      </c>
      <c r="C1696" s="102" t="s">
        <v>13</v>
      </c>
      <c r="D1696" s="102" t="s">
        <v>51</v>
      </c>
      <c r="E1696" s="131">
        <v>0.21</v>
      </c>
      <c r="F1696" s="103">
        <v>134.29</v>
      </c>
      <c r="G1696" s="103">
        <v>28.2</v>
      </c>
    </row>
    <row r="1697" spans="1:7" ht="18" x14ac:dyDescent="0.2">
      <c r="A1697" s="96"/>
      <c r="B1697" s="115"/>
      <c r="C1697" s="95"/>
      <c r="D1697" s="95"/>
      <c r="E1697" s="132"/>
      <c r="F1697" s="110" t="s">
        <v>1799</v>
      </c>
      <c r="G1697" s="104">
        <v>1391.58</v>
      </c>
    </row>
    <row r="1698" spans="1:7" x14ac:dyDescent="0.2">
      <c r="A1698" s="96"/>
      <c r="B1698" s="115"/>
      <c r="C1698" s="95"/>
      <c r="D1698" s="95"/>
      <c r="E1698" s="132"/>
      <c r="F1698" s="111" t="s">
        <v>546</v>
      </c>
      <c r="G1698" s="105">
        <v>2143.48</v>
      </c>
    </row>
    <row r="1699" spans="1:7" ht="22.5" x14ac:dyDescent="0.2">
      <c r="A1699" s="98" t="s">
        <v>1807</v>
      </c>
      <c r="B1699" s="112" t="s">
        <v>1562</v>
      </c>
      <c r="C1699" s="99"/>
      <c r="D1699" s="99"/>
      <c r="E1699" s="129"/>
      <c r="F1699" s="99"/>
      <c r="G1699" s="99"/>
    </row>
    <row r="1700" spans="1:7" ht="22.5" x14ac:dyDescent="0.2">
      <c r="A1700" s="100" t="s">
        <v>1</v>
      </c>
      <c r="B1700" s="113" t="s">
        <v>367</v>
      </c>
      <c r="C1700" s="101" t="s">
        <v>3</v>
      </c>
      <c r="D1700" s="101" t="s">
        <v>542</v>
      </c>
      <c r="E1700" s="130" t="s">
        <v>543</v>
      </c>
      <c r="F1700" s="101" t="s">
        <v>544</v>
      </c>
      <c r="G1700" s="101" t="s">
        <v>545</v>
      </c>
    </row>
    <row r="1701" spans="1:7" ht="22.5" x14ac:dyDescent="0.2">
      <c r="A1701" s="102" t="s">
        <v>1372</v>
      </c>
      <c r="B1701" s="114" t="s">
        <v>1373</v>
      </c>
      <c r="C1701" s="102" t="s">
        <v>13</v>
      </c>
      <c r="D1701" s="102" t="s">
        <v>595</v>
      </c>
      <c r="E1701" s="131">
        <v>2.1560000000000001</v>
      </c>
      <c r="F1701" s="103">
        <v>8.77</v>
      </c>
      <c r="G1701" s="103">
        <v>18.899999999999999</v>
      </c>
    </row>
    <row r="1702" spans="1:7" ht="22.5" x14ac:dyDescent="0.2">
      <c r="A1702" s="102" t="s">
        <v>1070</v>
      </c>
      <c r="B1702" s="114" t="s">
        <v>1071</v>
      </c>
      <c r="C1702" s="102" t="s">
        <v>13</v>
      </c>
      <c r="D1702" s="102" t="s">
        <v>69</v>
      </c>
      <c r="E1702" s="131">
        <v>6.5299999999999997E-2</v>
      </c>
      <c r="F1702" s="103">
        <v>59.5</v>
      </c>
      <c r="G1702" s="103">
        <v>3.88</v>
      </c>
    </row>
    <row r="1703" spans="1:7" x14ac:dyDescent="0.2">
      <c r="A1703" s="102" t="s">
        <v>1072</v>
      </c>
      <c r="B1703" s="114" t="s">
        <v>1073</v>
      </c>
      <c r="C1703" s="102" t="s">
        <v>13</v>
      </c>
      <c r="D1703" s="102" t="s">
        <v>595</v>
      </c>
      <c r="E1703" s="131">
        <v>3.0095999999999998</v>
      </c>
      <c r="F1703" s="103">
        <v>1.54</v>
      </c>
      <c r="G1703" s="103">
        <v>4.63</v>
      </c>
    </row>
    <row r="1704" spans="1:7" ht="33.75" x14ac:dyDescent="0.2">
      <c r="A1704" s="102" t="s">
        <v>1472</v>
      </c>
      <c r="B1704" s="114" t="s">
        <v>1919</v>
      </c>
      <c r="C1704" s="102" t="s">
        <v>13</v>
      </c>
      <c r="D1704" s="102" t="s">
        <v>51</v>
      </c>
      <c r="E1704" s="131">
        <v>0.06</v>
      </c>
      <c r="F1704" s="103">
        <v>54.91</v>
      </c>
      <c r="G1704" s="103">
        <v>3.29</v>
      </c>
    </row>
    <row r="1705" spans="1:7" x14ac:dyDescent="0.2">
      <c r="A1705" s="102" t="s">
        <v>860</v>
      </c>
      <c r="B1705" s="114" t="s">
        <v>861</v>
      </c>
      <c r="C1705" s="102" t="s">
        <v>13</v>
      </c>
      <c r="D1705" s="102" t="s">
        <v>595</v>
      </c>
      <c r="E1705" s="131">
        <v>18.508400000000002</v>
      </c>
      <c r="F1705" s="103">
        <v>0.85</v>
      </c>
      <c r="G1705" s="103">
        <v>15.73</v>
      </c>
    </row>
    <row r="1706" spans="1:7" ht="22.5" x14ac:dyDescent="0.2">
      <c r="A1706" s="102" t="s">
        <v>1334</v>
      </c>
      <c r="B1706" s="114" t="s">
        <v>1912</v>
      </c>
      <c r="C1706" s="102" t="s">
        <v>13</v>
      </c>
      <c r="D1706" s="102" t="s">
        <v>69</v>
      </c>
      <c r="E1706" s="131">
        <v>3.6499999999999998E-2</v>
      </c>
      <c r="F1706" s="103">
        <v>181.78</v>
      </c>
      <c r="G1706" s="103">
        <v>6.63</v>
      </c>
    </row>
    <row r="1707" spans="1:7" ht="22.5" x14ac:dyDescent="0.2">
      <c r="A1707" s="102" t="s">
        <v>1563</v>
      </c>
      <c r="B1707" s="114" t="s">
        <v>1564</v>
      </c>
      <c r="C1707" s="102" t="s">
        <v>13</v>
      </c>
      <c r="D1707" s="102" t="s">
        <v>69</v>
      </c>
      <c r="E1707" s="131">
        <v>4.0000000000000001E-3</v>
      </c>
      <c r="F1707" s="103">
        <v>171.72</v>
      </c>
      <c r="G1707" s="103">
        <v>0.68</v>
      </c>
    </row>
    <row r="1708" spans="1:7" ht="22.5" x14ac:dyDescent="0.2">
      <c r="A1708" s="102" t="s">
        <v>1565</v>
      </c>
      <c r="B1708" s="114" t="s">
        <v>1566</v>
      </c>
      <c r="C1708" s="102" t="s">
        <v>13</v>
      </c>
      <c r="D1708" s="102" t="s">
        <v>73</v>
      </c>
      <c r="E1708" s="131">
        <v>60.48</v>
      </c>
      <c r="F1708" s="103">
        <v>0.51</v>
      </c>
      <c r="G1708" s="103">
        <v>30.84</v>
      </c>
    </row>
    <row r="1709" spans="1:7" ht="18" x14ac:dyDescent="0.2">
      <c r="A1709" s="96"/>
      <c r="B1709" s="115"/>
      <c r="C1709" s="95"/>
      <c r="D1709" s="95"/>
      <c r="E1709" s="132"/>
      <c r="F1709" s="110" t="s">
        <v>1800</v>
      </c>
      <c r="G1709" s="104">
        <v>84.58</v>
      </c>
    </row>
    <row r="1710" spans="1:7" ht="22.5" x14ac:dyDescent="0.2">
      <c r="A1710" s="100" t="s">
        <v>1</v>
      </c>
      <c r="B1710" s="113" t="s">
        <v>366</v>
      </c>
      <c r="C1710" s="101" t="s">
        <v>3</v>
      </c>
      <c r="D1710" s="101" t="s">
        <v>542</v>
      </c>
      <c r="E1710" s="130" t="s">
        <v>543</v>
      </c>
      <c r="F1710" s="101" t="s">
        <v>544</v>
      </c>
      <c r="G1710" s="101" t="s">
        <v>545</v>
      </c>
    </row>
    <row r="1711" spans="1:7" x14ac:dyDescent="0.2">
      <c r="A1711" s="102" t="s">
        <v>599</v>
      </c>
      <c r="B1711" s="114" t="s">
        <v>600</v>
      </c>
      <c r="C1711" s="102" t="s">
        <v>13</v>
      </c>
      <c r="D1711" s="102" t="s">
        <v>14</v>
      </c>
      <c r="E1711" s="131">
        <v>1.6789000000000001</v>
      </c>
      <c r="F1711" s="103">
        <v>14.77</v>
      </c>
      <c r="G1711" s="103">
        <v>24.79</v>
      </c>
    </row>
    <row r="1712" spans="1:7" x14ac:dyDescent="0.2">
      <c r="A1712" s="102" t="s">
        <v>587</v>
      </c>
      <c r="B1712" s="114" t="s">
        <v>588</v>
      </c>
      <c r="C1712" s="102" t="s">
        <v>13</v>
      </c>
      <c r="D1712" s="102" t="s">
        <v>14</v>
      </c>
      <c r="E1712" s="131">
        <v>4.4832000000000001</v>
      </c>
      <c r="F1712" s="103">
        <v>10.9</v>
      </c>
      <c r="G1712" s="103">
        <v>48.86</v>
      </c>
    </row>
    <row r="1713" spans="1:7" ht="18" x14ac:dyDescent="0.2">
      <c r="A1713" s="96"/>
      <c r="B1713" s="115"/>
      <c r="C1713" s="95"/>
      <c r="D1713" s="95"/>
      <c r="E1713" s="132"/>
      <c r="F1713" s="110" t="s">
        <v>1798</v>
      </c>
      <c r="G1713" s="104">
        <v>73.650000000000006</v>
      </c>
    </row>
    <row r="1714" spans="1:7" x14ac:dyDescent="0.2">
      <c r="A1714" s="96"/>
      <c r="B1714" s="115"/>
      <c r="C1714" s="95"/>
      <c r="D1714" s="95"/>
      <c r="E1714" s="132"/>
      <c r="F1714" s="111" t="s">
        <v>546</v>
      </c>
      <c r="G1714" s="105">
        <v>158.22999999999999</v>
      </c>
    </row>
    <row r="1715" spans="1:7" ht="33.75" x14ac:dyDescent="0.2">
      <c r="A1715" s="98" t="s">
        <v>1807</v>
      </c>
      <c r="B1715" s="112" t="s">
        <v>1567</v>
      </c>
      <c r="C1715" s="99"/>
      <c r="D1715" s="99"/>
      <c r="E1715" s="129"/>
      <c r="F1715" s="99"/>
      <c r="G1715" s="99"/>
    </row>
    <row r="1716" spans="1:7" ht="22.5" x14ac:dyDescent="0.2">
      <c r="A1716" s="100" t="s">
        <v>1</v>
      </c>
      <c r="B1716" s="113" t="s">
        <v>366</v>
      </c>
      <c r="C1716" s="101" t="s">
        <v>3</v>
      </c>
      <c r="D1716" s="101" t="s">
        <v>542</v>
      </c>
      <c r="E1716" s="130" t="s">
        <v>543</v>
      </c>
      <c r="F1716" s="101" t="s">
        <v>544</v>
      </c>
      <c r="G1716" s="101" t="s">
        <v>545</v>
      </c>
    </row>
    <row r="1717" spans="1:7" x14ac:dyDescent="0.2">
      <c r="A1717" s="102" t="s">
        <v>599</v>
      </c>
      <c r="B1717" s="114" t="s">
        <v>600</v>
      </c>
      <c r="C1717" s="102" t="s">
        <v>13</v>
      </c>
      <c r="D1717" s="102" t="s">
        <v>14</v>
      </c>
      <c r="E1717" s="131">
        <v>1.1890000000000001</v>
      </c>
      <c r="F1717" s="103">
        <v>14.77</v>
      </c>
      <c r="G1717" s="103">
        <v>17.559999999999999</v>
      </c>
    </row>
    <row r="1718" spans="1:7" x14ac:dyDescent="0.2">
      <c r="A1718" s="102" t="s">
        <v>587</v>
      </c>
      <c r="B1718" s="114" t="s">
        <v>588</v>
      </c>
      <c r="C1718" s="102" t="s">
        <v>13</v>
      </c>
      <c r="D1718" s="102" t="s">
        <v>14</v>
      </c>
      <c r="E1718" s="131">
        <v>3.0529999999999999</v>
      </c>
      <c r="F1718" s="103">
        <v>10.9</v>
      </c>
      <c r="G1718" s="103">
        <v>33.270000000000003</v>
      </c>
    </row>
    <row r="1719" spans="1:7" ht="18" x14ac:dyDescent="0.2">
      <c r="A1719" s="96"/>
      <c r="B1719" s="115"/>
      <c r="C1719" s="95"/>
      <c r="D1719" s="95"/>
      <c r="E1719" s="132"/>
      <c r="F1719" s="110" t="s">
        <v>1798</v>
      </c>
      <c r="G1719" s="104">
        <v>50.83</v>
      </c>
    </row>
    <row r="1720" spans="1:7" x14ac:dyDescent="0.2">
      <c r="A1720" s="96"/>
      <c r="B1720" s="115"/>
      <c r="C1720" s="95"/>
      <c r="D1720" s="95"/>
      <c r="E1720" s="132"/>
      <c r="F1720" s="111" t="s">
        <v>546</v>
      </c>
      <c r="G1720" s="105">
        <v>50.83</v>
      </c>
    </row>
    <row r="1721" spans="1:7" ht="22.5" x14ac:dyDescent="0.2">
      <c r="A1721" s="98" t="s">
        <v>1807</v>
      </c>
      <c r="B1721" s="112" t="s">
        <v>1568</v>
      </c>
      <c r="C1721" s="99"/>
      <c r="D1721" s="99"/>
      <c r="E1721" s="129"/>
      <c r="F1721" s="99"/>
      <c r="G1721" s="99"/>
    </row>
    <row r="1722" spans="1:7" ht="22.5" x14ac:dyDescent="0.2">
      <c r="A1722" s="100" t="s">
        <v>1</v>
      </c>
      <c r="B1722" s="113" t="s">
        <v>367</v>
      </c>
      <c r="C1722" s="101" t="s">
        <v>3</v>
      </c>
      <c r="D1722" s="101" t="s">
        <v>542</v>
      </c>
      <c r="E1722" s="130" t="s">
        <v>543</v>
      </c>
      <c r="F1722" s="101" t="s">
        <v>544</v>
      </c>
      <c r="G1722" s="101" t="s">
        <v>545</v>
      </c>
    </row>
    <row r="1723" spans="1:7" x14ac:dyDescent="0.2">
      <c r="A1723" s="102" t="s">
        <v>1569</v>
      </c>
      <c r="B1723" s="114" t="s">
        <v>1570</v>
      </c>
      <c r="C1723" s="102" t="s">
        <v>22</v>
      </c>
      <c r="D1723" s="102" t="s">
        <v>628</v>
      </c>
      <c r="E1723" s="131">
        <v>0.05</v>
      </c>
      <c r="F1723" s="103">
        <v>36.46</v>
      </c>
      <c r="G1723" s="103">
        <v>1.82</v>
      </c>
    </row>
    <row r="1724" spans="1:7" x14ac:dyDescent="0.2">
      <c r="A1724" s="102" t="s">
        <v>1571</v>
      </c>
      <c r="B1724" s="114" t="s">
        <v>1572</v>
      </c>
      <c r="C1724" s="102" t="s">
        <v>22</v>
      </c>
      <c r="D1724" s="102" t="s">
        <v>73</v>
      </c>
      <c r="E1724" s="131">
        <v>0.3</v>
      </c>
      <c r="F1724" s="103">
        <v>3.81</v>
      </c>
      <c r="G1724" s="103">
        <v>1.1399999999999999</v>
      </c>
    </row>
    <row r="1725" spans="1:7" x14ac:dyDescent="0.2">
      <c r="A1725" s="102" t="s">
        <v>1573</v>
      </c>
      <c r="B1725" s="114" t="s">
        <v>1574</v>
      </c>
      <c r="C1725" s="102" t="s">
        <v>22</v>
      </c>
      <c r="D1725" s="102" t="s">
        <v>628</v>
      </c>
      <c r="E1725" s="131">
        <v>0.12</v>
      </c>
      <c r="F1725" s="103">
        <v>37.74</v>
      </c>
      <c r="G1725" s="103">
        <v>4.5199999999999996</v>
      </c>
    </row>
    <row r="1726" spans="1:7" ht="18" x14ac:dyDescent="0.2">
      <c r="A1726" s="96"/>
      <c r="B1726" s="115"/>
      <c r="C1726" s="95"/>
      <c r="D1726" s="95"/>
      <c r="E1726" s="132"/>
      <c r="F1726" s="110" t="s">
        <v>1800</v>
      </c>
      <c r="G1726" s="104">
        <v>7.48</v>
      </c>
    </row>
    <row r="1727" spans="1:7" ht="22.5" x14ac:dyDescent="0.2">
      <c r="A1727" s="100" t="s">
        <v>1</v>
      </c>
      <c r="B1727" s="113" t="s">
        <v>366</v>
      </c>
      <c r="C1727" s="101" t="s">
        <v>3</v>
      </c>
      <c r="D1727" s="101" t="s">
        <v>542</v>
      </c>
      <c r="E1727" s="130" t="s">
        <v>543</v>
      </c>
      <c r="F1727" s="101" t="s">
        <v>544</v>
      </c>
      <c r="G1727" s="101" t="s">
        <v>545</v>
      </c>
    </row>
    <row r="1728" spans="1:7" x14ac:dyDescent="0.2">
      <c r="A1728" s="102" t="s">
        <v>633</v>
      </c>
      <c r="B1728" s="114" t="s">
        <v>634</v>
      </c>
      <c r="C1728" s="102" t="s">
        <v>13</v>
      </c>
      <c r="D1728" s="102" t="s">
        <v>14</v>
      </c>
      <c r="E1728" s="131">
        <v>0.8</v>
      </c>
      <c r="F1728" s="103">
        <v>14.77</v>
      </c>
      <c r="G1728" s="103">
        <v>11.81</v>
      </c>
    </row>
    <row r="1729" spans="1:7" x14ac:dyDescent="0.2">
      <c r="A1729" s="102" t="s">
        <v>587</v>
      </c>
      <c r="B1729" s="114" t="s">
        <v>588</v>
      </c>
      <c r="C1729" s="102" t="s">
        <v>13</v>
      </c>
      <c r="D1729" s="102" t="s">
        <v>14</v>
      </c>
      <c r="E1729" s="131">
        <v>0.8</v>
      </c>
      <c r="F1729" s="103">
        <v>10.9</v>
      </c>
      <c r="G1729" s="103">
        <v>8.7200000000000006</v>
      </c>
    </row>
    <row r="1730" spans="1:7" ht="18" x14ac:dyDescent="0.2">
      <c r="A1730" s="96"/>
      <c r="B1730" s="115"/>
      <c r="C1730" s="95"/>
      <c r="D1730" s="95"/>
      <c r="E1730" s="132"/>
      <c r="F1730" s="110" t="s">
        <v>1798</v>
      </c>
      <c r="G1730" s="104">
        <v>20.53</v>
      </c>
    </row>
    <row r="1731" spans="1:7" x14ac:dyDescent="0.2">
      <c r="A1731" s="96"/>
      <c r="B1731" s="115"/>
      <c r="C1731" s="95"/>
      <c r="D1731" s="95"/>
      <c r="E1731" s="132"/>
      <c r="F1731" s="111" t="s">
        <v>546</v>
      </c>
      <c r="G1731" s="105">
        <v>28.01</v>
      </c>
    </row>
    <row r="1732" spans="1:7" ht="22.5" x14ac:dyDescent="0.2">
      <c r="A1732" s="98" t="s">
        <v>1807</v>
      </c>
      <c r="B1732" s="112" t="s">
        <v>1575</v>
      </c>
      <c r="C1732" s="99"/>
      <c r="D1732" s="99"/>
      <c r="E1732" s="129"/>
      <c r="F1732" s="99"/>
      <c r="G1732" s="99"/>
    </row>
    <row r="1733" spans="1:7" ht="22.5" x14ac:dyDescent="0.2">
      <c r="A1733" s="100" t="s">
        <v>1</v>
      </c>
      <c r="B1733" s="113" t="s">
        <v>367</v>
      </c>
      <c r="C1733" s="101" t="s">
        <v>3</v>
      </c>
      <c r="D1733" s="101" t="s">
        <v>542</v>
      </c>
      <c r="E1733" s="130" t="s">
        <v>543</v>
      </c>
      <c r="F1733" s="101" t="s">
        <v>544</v>
      </c>
      <c r="G1733" s="101" t="s">
        <v>545</v>
      </c>
    </row>
    <row r="1734" spans="1:7" x14ac:dyDescent="0.2">
      <c r="A1734" s="102" t="s">
        <v>1569</v>
      </c>
      <c r="B1734" s="114" t="s">
        <v>1570</v>
      </c>
      <c r="C1734" s="102" t="s">
        <v>22</v>
      </c>
      <c r="D1734" s="102" t="s">
        <v>628</v>
      </c>
      <c r="E1734" s="131" t="s">
        <v>1954</v>
      </c>
      <c r="F1734" s="103">
        <v>36.46</v>
      </c>
      <c r="G1734" s="103">
        <v>4.3</v>
      </c>
    </row>
    <row r="1735" spans="1:7" x14ac:dyDescent="0.2">
      <c r="A1735" s="102" t="s">
        <v>1576</v>
      </c>
      <c r="B1735" s="114" t="s">
        <v>1577</v>
      </c>
      <c r="C1735" s="102" t="s">
        <v>22</v>
      </c>
      <c r="D1735" s="102" t="s">
        <v>595</v>
      </c>
      <c r="E1735" s="131">
        <v>0.13600000000000001</v>
      </c>
      <c r="F1735" s="103">
        <v>15.21</v>
      </c>
      <c r="G1735" s="103">
        <v>2.06</v>
      </c>
    </row>
    <row r="1736" spans="1:7" ht="18" x14ac:dyDescent="0.2">
      <c r="A1736" s="96"/>
      <c r="B1736" s="115"/>
      <c r="C1736" s="95"/>
      <c r="D1736" s="95"/>
      <c r="E1736" s="132"/>
      <c r="F1736" s="110" t="s">
        <v>1800</v>
      </c>
      <c r="G1736" s="104">
        <v>6.36</v>
      </c>
    </row>
    <row r="1737" spans="1:7" ht="22.5" x14ac:dyDescent="0.2">
      <c r="A1737" s="100" t="s">
        <v>1</v>
      </c>
      <c r="B1737" s="113" t="s">
        <v>366</v>
      </c>
      <c r="C1737" s="101" t="s">
        <v>3</v>
      </c>
      <c r="D1737" s="101" t="s">
        <v>542</v>
      </c>
      <c r="E1737" s="130" t="s">
        <v>543</v>
      </c>
      <c r="F1737" s="101" t="s">
        <v>544</v>
      </c>
      <c r="G1737" s="101" t="s">
        <v>545</v>
      </c>
    </row>
    <row r="1738" spans="1:7" x14ac:dyDescent="0.2">
      <c r="A1738" s="102" t="s">
        <v>587</v>
      </c>
      <c r="B1738" s="114" t="s">
        <v>588</v>
      </c>
      <c r="C1738" s="102" t="s">
        <v>13</v>
      </c>
      <c r="D1738" s="102" t="s">
        <v>14</v>
      </c>
      <c r="E1738" s="131">
        <v>0.72299999999999998</v>
      </c>
      <c r="F1738" s="103">
        <v>10.9</v>
      </c>
      <c r="G1738" s="103">
        <v>7.88</v>
      </c>
    </row>
    <row r="1739" spans="1:7" ht="18" x14ac:dyDescent="0.2">
      <c r="A1739" s="96"/>
      <c r="B1739" s="115"/>
      <c r="C1739" s="95"/>
      <c r="D1739" s="95"/>
      <c r="E1739" s="132"/>
      <c r="F1739" s="110" t="s">
        <v>1798</v>
      </c>
      <c r="G1739" s="104">
        <v>7.88</v>
      </c>
    </row>
    <row r="1740" spans="1:7" x14ac:dyDescent="0.2">
      <c r="A1740" s="96"/>
      <c r="B1740" s="115"/>
      <c r="C1740" s="95"/>
      <c r="D1740" s="95"/>
      <c r="E1740" s="132"/>
      <c r="F1740" s="111" t="s">
        <v>546</v>
      </c>
      <c r="G1740" s="105">
        <v>14.24</v>
      </c>
    </row>
  </sheetData>
  <autoFilter ref="A13:G1740"/>
  <mergeCells count="1">
    <mergeCell ref="A12:G12"/>
  </mergeCells>
  <pageMargins left="0.78740157480314965" right="0" top="0" bottom="0.78740157480314965" header="0" footer="0"/>
  <pageSetup paperSize="9" scale="85" orientation="portrait" r:id="rId1"/>
  <headerFooter>
    <oddFooter>&amp;C&amp;"-,Itálico"&amp;8&amp;G&amp;R&amp;"-,Itálico"&amp;8Página &amp;P de &amp;N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527"/>
  <sheetViews>
    <sheetView view="pageBreakPreview" topLeftCell="A403" zoomScaleNormal="100" zoomScaleSheetLayoutView="100" workbookViewId="0">
      <selection activeCell="A415" sqref="A415"/>
    </sheetView>
  </sheetViews>
  <sheetFormatPr defaultColWidth="8.7109375" defaultRowHeight="12" x14ac:dyDescent="0.2"/>
  <cols>
    <col min="1" max="1" width="58.7109375" style="2" customWidth="1"/>
    <col min="2" max="2" width="20.7109375" style="2" customWidth="1"/>
    <col min="3" max="3" width="7.7109375" style="134" customWidth="1"/>
    <col min="4" max="4" width="7.7109375" style="2" customWidth="1"/>
    <col min="5" max="16384" width="8.7109375" style="2"/>
  </cols>
  <sheetData>
    <row r="1" spans="1:6" ht="10.9" customHeight="1" x14ac:dyDescent="0.2">
      <c r="B1" s="4"/>
      <c r="C1" s="5"/>
      <c r="D1" s="35">
        <f>RESUMO!H1</f>
        <v>44965</v>
      </c>
    </row>
    <row r="2" spans="1:6" ht="10.9" customHeight="1" x14ac:dyDescent="0.2">
      <c r="B2" s="4"/>
      <c r="C2" s="5"/>
      <c r="D2" s="5"/>
    </row>
    <row r="3" spans="1:6" ht="10.9" customHeight="1" x14ac:dyDescent="0.2">
      <c r="B3" s="4"/>
      <c r="C3" s="5"/>
      <c r="D3" s="5"/>
    </row>
    <row r="4" spans="1:6" ht="10.9" customHeight="1" x14ac:dyDescent="0.2">
      <c r="B4" s="4"/>
      <c r="C4" s="5"/>
      <c r="D4" s="5"/>
    </row>
    <row r="5" spans="1:6" ht="10.9" customHeight="1" x14ac:dyDescent="0.2">
      <c r="B5" s="4"/>
      <c r="C5" s="5"/>
      <c r="D5" s="5"/>
    </row>
    <row r="6" spans="1:6" ht="10.9" customHeight="1" x14ac:dyDescent="0.2">
      <c r="B6" s="4"/>
      <c r="C6" s="5"/>
      <c r="D6" s="5"/>
    </row>
    <row r="7" spans="1:6" ht="10.9" customHeight="1" x14ac:dyDescent="0.2">
      <c r="B7" s="4"/>
      <c r="C7" s="5"/>
      <c r="D7" s="5"/>
    </row>
    <row r="8" spans="1:6" ht="10.9" customHeight="1" x14ac:dyDescent="0.2">
      <c r="B8" s="4"/>
      <c r="C8" s="5"/>
      <c r="D8" s="5"/>
    </row>
    <row r="9" spans="1:6" ht="10.9" customHeight="1" x14ac:dyDescent="0.2">
      <c r="A9" s="29" t="s">
        <v>1672</v>
      </c>
      <c r="B9" s="4"/>
      <c r="C9" s="5"/>
      <c r="D9" s="5"/>
    </row>
    <row r="10" spans="1:6" ht="10.9" customHeight="1" x14ac:dyDescent="0.2">
      <c r="A10" s="29" t="s">
        <v>1673</v>
      </c>
      <c r="B10" s="29" t="s">
        <v>1667</v>
      </c>
      <c r="C10" s="29" t="s">
        <v>1668</v>
      </c>
      <c r="D10" s="29"/>
    </row>
    <row r="11" spans="1:6" ht="10.9" customHeight="1" x14ac:dyDescent="0.2">
      <c r="A11" s="29" t="s">
        <v>1671</v>
      </c>
      <c r="B11" s="29" t="s">
        <v>1670</v>
      </c>
      <c r="C11" s="29" t="s">
        <v>1669</v>
      </c>
      <c r="D11" s="29"/>
    </row>
    <row r="12" spans="1:6" ht="12.75" x14ac:dyDescent="0.2">
      <c r="A12" s="272" t="s">
        <v>2107</v>
      </c>
      <c r="B12" s="272"/>
      <c r="C12" s="272"/>
      <c r="D12" s="272"/>
      <c r="F12" s="6"/>
    </row>
    <row r="13" spans="1:6" x14ac:dyDescent="0.2">
      <c r="A13" s="135" t="s">
        <v>370</v>
      </c>
      <c r="B13" s="135"/>
      <c r="C13" s="136"/>
      <c r="D13" s="135"/>
    </row>
    <row r="14" spans="1:6" x14ac:dyDescent="0.2">
      <c r="A14" s="137" t="s">
        <v>371</v>
      </c>
      <c r="B14" s="137"/>
      <c r="C14" s="138"/>
      <c r="D14" s="137"/>
    </row>
    <row r="15" spans="1:6" ht="12" customHeight="1" x14ac:dyDescent="0.2">
      <c r="A15" s="137" t="s">
        <v>372</v>
      </c>
      <c r="B15" s="137"/>
      <c r="C15" s="138"/>
      <c r="D15" s="137"/>
    </row>
    <row r="16" spans="1:6" x14ac:dyDescent="0.2">
      <c r="A16" s="139"/>
      <c r="B16" s="139"/>
      <c r="C16" s="139"/>
      <c r="D16" s="140" t="s">
        <v>362</v>
      </c>
    </row>
    <row r="17" spans="1:4" ht="24" x14ac:dyDescent="0.2">
      <c r="A17" s="141" t="s">
        <v>1957</v>
      </c>
      <c r="B17" s="142" t="s">
        <v>373</v>
      </c>
      <c r="C17" s="143">
        <v>360</v>
      </c>
      <c r="D17" s="144">
        <v>360</v>
      </c>
    </row>
    <row r="18" spans="1:4" x14ac:dyDescent="0.2">
      <c r="A18" s="145"/>
      <c r="B18" s="146"/>
      <c r="C18" s="147" t="s">
        <v>545</v>
      </c>
      <c r="D18" s="148">
        <v>360</v>
      </c>
    </row>
    <row r="19" spans="1:4" ht="12" customHeight="1" x14ac:dyDescent="0.2">
      <c r="A19" s="137" t="s">
        <v>374</v>
      </c>
      <c r="B19" s="137"/>
      <c r="C19" s="138"/>
      <c r="D19" s="137"/>
    </row>
    <row r="20" spans="1:4" x14ac:dyDescent="0.2">
      <c r="A20" s="139"/>
      <c r="B20" s="139"/>
      <c r="C20" s="139"/>
      <c r="D20" s="140" t="s">
        <v>362</v>
      </c>
    </row>
    <row r="21" spans="1:4" x14ac:dyDescent="0.2">
      <c r="A21" s="141" t="s">
        <v>1958</v>
      </c>
      <c r="B21" s="142" t="s">
        <v>101</v>
      </c>
      <c r="C21" s="143">
        <v>4</v>
      </c>
      <c r="D21" s="144">
        <v>4</v>
      </c>
    </row>
    <row r="22" spans="1:4" x14ac:dyDescent="0.2">
      <c r="A22" s="145"/>
      <c r="B22" s="146"/>
      <c r="C22" s="147" t="s">
        <v>545</v>
      </c>
      <c r="D22" s="148">
        <v>4</v>
      </c>
    </row>
    <row r="23" spans="1:4" ht="12" customHeight="1" x14ac:dyDescent="0.2">
      <c r="A23" s="137" t="s">
        <v>375</v>
      </c>
      <c r="B23" s="137"/>
      <c r="C23" s="138"/>
      <c r="D23" s="137"/>
    </row>
    <row r="24" spans="1:4" x14ac:dyDescent="0.2">
      <c r="A24" s="139"/>
      <c r="B24" s="139"/>
      <c r="C24" s="139"/>
      <c r="D24" s="140" t="s">
        <v>362</v>
      </c>
    </row>
    <row r="25" spans="1:4" x14ac:dyDescent="0.2">
      <c r="A25" s="141" t="s">
        <v>1959</v>
      </c>
      <c r="B25" s="142" t="s">
        <v>101</v>
      </c>
      <c r="C25" s="143">
        <v>4</v>
      </c>
      <c r="D25" s="144">
        <v>4</v>
      </c>
    </row>
    <row r="26" spans="1:4" x14ac:dyDescent="0.2">
      <c r="A26" s="145"/>
      <c r="B26" s="146"/>
      <c r="C26" s="147" t="s">
        <v>545</v>
      </c>
      <c r="D26" s="148">
        <v>4</v>
      </c>
    </row>
    <row r="27" spans="1:4" ht="12" customHeight="1" x14ac:dyDescent="0.2">
      <c r="A27" s="137" t="s">
        <v>376</v>
      </c>
      <c r="B27" s="137"/>
      <c r="C27" s="138"/>
      <c r="D27" s="137"/>
    </row>
    <row r="28" spans="1:4" ht="12" customHeight="1" x14ac:dyDescent="0.2">
      <c r="A28" s="137" t="s">
        <v>377</v>
      </c>
      <c r="B28" s="137"/>
      <c r="C28" s="138"/>
      <c r="D28" s="137"/>
    </row>
    <row r="29" spans="1:4" x14ac:dyDescent="0.2">
      <c r="A29" s="139"/>
      <c r="B29" s="139"/>
      <c r="C29" s="139"/>
      <c r="D29" s="140" t="s">
        <v>362</v>
      </c>
    </row>
    <row r="30" spans="1:4" ht="24" x14ac:dyDescent="0.2">
      <c r="A30" s="141" t="s">
        <v>1960</v>
      </c>
      <c r="B30" s="142" t="s">
        <v>378</v>
      </c>
      <c r="C30" s="143">
        <v>7673.4</v>
      </c>
      <c r="D30" s="144">
        <v>7673.4</v>
      </c>
    </row>
    <row r="31" spans="1:4" x14ac:dyDescent="0.2">
      <c r="A31" s="141" t="s">
        <v>1961</v>
      </c>
      <c r="B31" s="142" t="s">
        <v>379</v>
      </c>
      <c r="C31" s="143">
        <v>3836.7</v>
      </c>
      <c r="D31" s="144">
        <v>3836.7</v>
      </c>
    </row>
    <row r="32" spans="1:4" x14ac:dyDescent="0.2">
      <c r="A32" s="145"/>
      <c r="B32" s="146"/>
      <c r="C32" s="147" t="s">
        <v>545</v>
      </c>
      <c r="D32" s="148">
        <v>11510.1</v>
      </c>
    </row>
    <row r="33" spans="1:4" ht="12" customHeight="1" x14ac:dyDescent="0.2">
      <c r="A33" s="137" t="s">
        <v>1962</v>
      </c>
      <c r="B33" s="137"/>
      <c r="C33" s="138"/>
      <c r="D33" s="137"/>
    </row>
    <row r="34" spans="1:4" ht="12" customHeight="1" x14ac:dyDescent="0.2">
      <c r="A34" s="137" t="s">
        <v>380</v>
      </c>
      <c r="B34" s="137"/>
      <c r="C34" s="138"/>
      <c r="D34" s="137"/>
    </row>
    <row r="35" spans="1:4" x14ac:dyDescent="0.2">
      <c r="A35" s="139"/>
      <c r="B35" s="139"/>
      <c r="C35" s="139"/>
      <c r="D35" s="140" t="s">
        <v>362</v>
      </c>
    </row>
    <row r="36" spans="1:4" x14ac:dyDescent="0.2">
      <c r="A36" s="141" t="s">
        <v>1963</v>
      </c>
      <c r="B36" s="142" t="s">
        <v>381</v>
      </c>
      <c r="C36" s="143">
        <v>1040</v>
      </c>
      <c r="D36" s="144">
        <v>1040</v>
      </c>
    </row>
    <row r="37" spans="1:4" x14ac:dyDescent="0.2">
      <c r="A37" s="145"/>
      <c r="B37" s="146"/>
      <c r="C37" s="147" t="s">
        <v>545</v>
      </c>
      <c r="D37" s="148">
        <v>1040</v>
      </c>
    </row>
    <row r="38" spans="1:4" ht="12" customHeight="1" x14ac:dyDescent="0.2">
      <c r="A38" s="137" t="s">
        <v>1964</v>
      </c>
      <c r="B38" s="137"/>
      <c r="C38" s="138"/>
      <c r="D38" s="137"/>
    </row>
    <row r="39" spans="1:4" x14ac:dyDescent="0.2">
      <c r="A39" s="139"/>
      <c r="B39" s="139"/>
      <c r="C39" s="139"/>
      <c r="D39" s="140" t="s">
        <v>362</v>
      </c>
    </row>
    <row r="40" spans="1:4" x14ac:dyDescent="0.2">
      <c r="A40" s="141" t="s">
        <v>1965</v>
      </c>
      <c r="B40" s="142" t="s">
        <v>6</v>
      </c>
      <c r="C40" s="143">
        <v>1</v>
      </c>
      <c r="D40" s="144">
        <v>1</v>
      </c>
    </row>
    <row r="41" spans="1:4" x14ac:dyDescent="0.2">
      <c r="A41" s="145"/>
      <c r="B41" s="146"/>
      <c r="C41" s="147" t="s">
        <v>545</v>
      </c>
      <c r="D41" s="148">
        <v>1</v>
      </c>
    </row>
    <row r="42" spans="1:4" ht="12" customHeight="1" x14ac:dyDescent="0.2">
      <c r="A42" s="137" t="s">
        <v>1684</v>
      </c>
      <c r="B42" s="137"/>
      <c r="C42" s="138"/>
      <c r="D42" s="137"/>
    </row>
    <row r="43" spans="1:4" x14ac:dyDescent="0.2">
      <c r="A43" s="139"/>
      <c r="B43" s="139"/>
      <c r="C43" s="139"/>
      <c r="D43" s="140" t="s">
        <v>362</v>
      </c>
    </row>
    <row r="44" spans="1:4" x14ac:dyDescent="0.2">
      <c r="A44" s="141" t="s">
        <v>1958</v>
      </c>
      <c r="B44" s="142" t="s">
        <v>101</v>
      </c>
      <c r="C44" s="143">
        <v>4</v>
      </c>
      <c r="D44" s="144">
        <v>4</v>
      </c>
    </row>
    <row r="45" spans="1:4" x14ac:dyDescent="0.2">
      <c r="A45" s="145"/>
      <c r="B45" s="146"/>
      <c r="C45" s="147" t="s">
        <v>545</v>
      </c>
      <c r="D45" s="148">
        <v>4</v>
      </c>
    </row>
    <row r="46" spans="1:4" ht="12" customHeight="1" x14ac:dyDescent="0.2">
      <c r="A46" s="137" t="s">
        <v>382</v>
      </c>
      <c r="B46" s="137"/>
      <c r="C46" s="138"/>
      <c r="D46" s="137"/>
    </row>
    <row r="47" spans="1:4" ht="12" customHeight="1" x14ac:dyDescent="0.2">
      <c r="A47" s="137" t="s">
        <v>1686</v>
      </c>
      <c r="B47" s="137"/>
      <c r="C47" s="138"/>
      <c r="D47" s="137"/>
    </row>
    <row r="48" spans="1:4" x14ac:dyDescent="0.2">
      <c r="A48" s="139"/>
      <c r="B48" s="139"/>
      <c r="C48" s="139"/>
      <c r="D48" s="140" t="s">
        <v>362</v>
      </c>
    </row>
    <row r="49" spans="1:4" x14ac:dyDescent="0.2">
      <c r="A49" s="141" t="s">
        <v>1966</v>
      </c>
      <c r="B49" s="142" t="s">
        <v>383</v>
      </c>
      <c r="C49" s="149">
        <v>5402.8</v>
      </c>
      <c r="D49" s="150">
        <v>5402.8</v>
      </c>
    </row>
    <row r="50" spans="1:4" x14ac:dyDescent="0.2">
      <c r="A50" s="145"/>
      <c r="B50" s="146"/>
      <c r="C50" s="147" t="s">
        <v>545</v>
      </c>
      <c r="D50" s="148">
        <v>5402.8</v>
      </c>
    </row>
    <row r="51" spans="1:4" x14ac:dyDescent="0.2">
      <c r="A51" s="137" t="s">
        <v>384</v>
      </c>
      <c r="B51" s="137"/>
      <c r="C51" s="138"/>
      <c r="D51" s="137"/>
    </row>
    <row r="52" spans="1:4" ht="12" customHeight="1" x14ac:dyDescent="0.2">
      <c r="A52" s="137" t="s">
        <v>385</v>
      </c>
      <c r="B52" s="137"/>
      <c r="C52" s="138"/>
      <c r="D52" s="137"/>
    </row>
    <row r="53" spans="1:4" x14ac:dyDescent="0.2">
      <c r="A53" s="139"/>
      <c r="B53" s="139"/>
      <c r="C53" s="139"/>
      <c r="D53" s="140" t="s">
        <v>362</v>
      </c>
    </row>
    <row r="54" spans="1:4" x14ac:dyDescent="0.2">
      <c r="A54" s="141" t="s">
        <v>1967</v>
      </c>
      <c r="B54" s="142" t="s">
        <v>386</v>
      </c>
      <c r="C54" s="143">
        <v>6</v>
      </c>
      <c r="D54" s="144">
        <v>6</v>
      </c>
    </row>
    <row r="55" spans="1:4" x14ac:dyDescent="0.2">
      <c r="A55" s="145"/>
      <c r="B55" s="146"/>
      <c r="C55" s="147" t="s">
        <v>545</v>
      </c>
      <c r="D55" s="148">
        <v>6</v>
      </c>
    </row>
    <row r="56" spans="1:4" ht="12" customHeight="1" x14ac:dyDescent="0.2">
      <c r="A56" s="137" t="s">
        <v>1687</v>
      </c>
      <c r="B56" s="137"/>
      <c r="C56" s="138"/>
      <c r="D56" s="137"/>
    </row>
    <row r="57" spans="1:4" x14ac:dyDescent="0.2">
      <c r="A57" s="139"/>
      <c r="B57" s="139"/>
      <c r="C57" s="139"/>
      <c r="D57" s="140" t="s">
        <v>362</v>
      </c>
    </row>
    <row r="58" spans="1:4" x14ac:dyDescent="0.2">
      <c r="A58" s="141" t="s">
        <v>1958</v>
      </c>
      <c r="B58" s="142" t="s">
        <v>101</v>
      </c>
      <c r="C58" s="143">
        <v>4</v>
      </c>
      <c r="D58" s="144">
        <v>4</v>
      </c>
    </row>
    <row r="59" spans="1:4" x14ac:dyDescent="0.2">
      <c r="A59" s="145"/>
      <c r="B59" s="146"/>
      <c r="C59" s="147" t="s">
        <v>545</v>
      </c>
      <c r="D59" s="148">
        <v>4</v>
      </c>
    </row>
    <row r="60" spans="1:4" ht="12" customHeight="1" x14ac:dyDescent="0.2">
      <c r="A60" s="137" t="s">
        <v>387</v>
      </c>
      <c r="B60" s="137"/>
      <c r="C60" s="138"/>
      <c r="D60" s="137"/>
    </row>
    <row r="61" spans="1:4" x14ac:dyDescent="0.2">
      <c r="A61" s="139"/>
      <c r="B61" s="139"/>
      <c r="C61" s="139"/>
      <c r="D61" s="140" t="s">
        <v>362</v>
      </c>
    </row>
    <row r="62" spans="1:4" x14ac:dyDescent="0.2">
      <c r="A62" s="141" t="s">
        <v>1958</v>
      </c>
      <c r="B62" s="142" t="s">
        <v>101</v>
      </c>
      <c r="C62" s="143">
        <v>4</v>
      </c>
      <c r="D62" s="144">
        <v>4</v>
      </c>
    </row>
    <row r="63" spans="1:4" x14ac:dyDescent="0.2">
      <c r="A63" s="145"/>
      <c r="B63" s="146"/>
      <c r="C63" s="147" t="s">
        <v>545</v>
      </c>
      <c r="D63" s="148">
        <v>4</v>
      </c>
    </row>
    <row r="64" spans="1:4" ht="12" customHeight="1" x14ac:dyDescent="0.2">
      <c r="A64" s="137" t="s">
        <v>388</v>
      </c>
      <c r="B64" s="137"/>
      <c r="C64" s="138"/>
      <c r="D64" s="137"/>
    </row>
    <row r="65" spans="1:4" x14ac:dyDescent="0.2">
      <c r="A65" s="139"/>
      <c r="B65" s="139"/>
      <c r="C65" s="139"/>
      <c r="D65" s="140" t="s">
        <v>362</v>
      </c>
    </row>
    <row r="66" spans="1:4" x14ac:dyDescent="0.2">
      <c r="A66" s="141" t="s">
        <v>1958</v>
      </c>
      <c r="B66" s="142" t="s">
        <v>101</v>
      </c>
      <c r="C66" s="143">
        <v>4</v>
      </c>
      <c r="D66" s="144">
        <v>4</v>
      </c>
    </row>
    <row r="67" spans="1:4" x14ac:dyDescent="0.2">
      <c r="A67" s="145"/>
      <c r="B67" s="146"/>
      <c r="C67" s="147" t="s">
        <v>545</v>
      </c>
      <c r="D67" s="148">
        <v>4</v>
      </c>
    </row>
    <row r="68" spans="1:4" ht="12" customHeight="1" x14ac:dyDescent="0.2">
      <c r="A68" s="137" t="s">
        <v>389</v>
      </c>
      <c r="B68" s="137"/>
      <c r="C68" s="138"/>
      <c r="D68" s="137"/>
    </row>
    <row r="69" spans="1:4" ht="12" customHeight="1" x14ac:dyDescent="0.2">
      <c r="A69" s="137" t="s">
        <v>390</v>
      </c>
      <c r="B69" s="137"/>
      <c r="C69" s="138"/>
      <c r="D69" s="137"/>
    </row>
    <row r="70" spans="1:4" x14ac:dyDescent="0.2">
      <c r="A70" s="139"/>
      <c r="B70" s="139"/>
      <c r="C70" s="139"/>
      <c r="D70" s="140" t="s">
        <v>362</v>
      </c>
    </row>
    <row r="71" spans="1:4" x14ac:dyDescent="0.2">
      <c r="A71" s="141" t="s">
        <v>1968</v>
      </c>
      <c r="B71" s="142" t="s">
        <v>391</v>
      </c>
      <c r="C71" s="143">
        <v>28</v>
      </c>
      <c r="D71" s="144">
        <v>28</v>
      </c>
    </row>
    <row r="72" spans="1:4" x14ac:dyDescent="0.2">
      <c r="A72" s="145"/>
      <c r="B72" s="146"/>
      <c r="C72" s="147" t="s">
        <v>545</v>
      </c>
      <c r="D72" s="148">
        <v>28</v>
      </c>
    </row>
    <row r="73" spans="1:4" ht="12" customHeight="1" x14ac:dyDescent="0.2">
      <c r="A73" s="137" t="s">
        <v>392</v>
      </c>
      <c r="B73" s="137"/>
      <c r="C73" s="138"/>
      <c r="D73" s="137"/>
    </row>
    <row r="74" spans="1:4" x14ac:dyDescent="0.2">
      <c r="A74" s="139"/>
      <c r="B74" s="139"/>
      <c r="C74" s="139"/>
      <c r="D74" s="140" t="s">
        <v>362</v>
      </c>
    </row>
    <row r="75" spans="1:4" x14ac:dyDescent="0.2">
      <c r="A75" s="141" t="s">
        <v>1969</v>
      </c>
      <c r="B75" s="142" t="s">
        <v>393</v>
      </c>
      <c r="C75" s="143">
        <v>0.35</v>
      </c>
      <c r="D75" s="144">
        <v>0.35</v>
      </c>
    </row>
    <row r="76" spans="1:4" x14ac:dyDescent="0.2">
      <c r="A76" s="141" t="s">
        <v>1970</v>
      </c>
      <c r="B76" s="142" t="s">
        <v>394</v>
      </c>
      <c r="C76" s="143">
        <v>0.28999999999999998</v>
      </c>
      <c r="D76" s="144">
        <v>0.28999999999999998</v>
      </c>
    </row>
    <row r="77" spans="1:4" x14ac:dyDescent="0.2">
      <c r="A77" s="141" t="s">
        <v>1971</v>
      </c>
      <c r="B77" s="142" t="s">
        <v>395</v>
      </c>
      <c r="C77" s="143">
        <v>3.11</v>
      </c>
      <c r="D77" s="144">
        <v>3.11</v>
      </c>
    </row>
    <row r="78" spans="1:4" x14ac:dyDescent="0.2">
      <c r="A78" s="141" t="s">
        <v>1972</v>
      </c>
      <c r="B78" s="142" t="s">
        <v>396</v>
      </c>
      <c r="C78" s="143">
        <v>0.88</v>
      </c>
      <c r="D78" s="144">
        <v>0.88</v>
      </c>
    </row>
    <row r="79" spans="1:4" x14ac:dyDescent="0.2">
      <c r="A79" s="141" t="s">
        <v>1973</v>
      </c>
      <c r="B79" s="142" t="s">
        <v>397</v>
      </c>
      <c r="C79" s="143">
        <v>0.63</v>
      </c>
      <c r="D79" s="144">
        <v>0.63</v>
      </c>
    </row>
    <row r="80" spans="1:4" ht="24" x14ac:dyDescent="0.2">
      <c r="A80" s="141" t="s">
        <v>1974</v>
      </c>
      <c r="B80" s="142" t="s">
        <v>398</v>
      </c>
      <c r="C80" s="143">
        <v>3.39</v>
      </c>
      <c r="D80" s="144">
        <v>3.39</v>
      </c>
    </row>
    <row r="81" spans="1:4" x14ac:dyDescent="0.2">
      <c r="A81" s="145"/>
      <c r="B81" s="146"/>
      <c r="C81" s="147" t="s">
        <v>545</v>
      </c>
      <c r="D81" s="148">
        <v>8.65</v>
      </c>
    </row>
    <row r="82" spans="1:4" ht="12" customHeight="1" x14ac:dyDescent="0.2">
      <c r="A82" s="137" t="s">
        <v>399</v>
      </c>
      <c r="B82" s="137"/>
      <c r="C82" s="138"/>
      <c r="D82" s="137"/>
    </row>
    <row r="83" spans="1:4" x14ac:dyDescent="0.2">
      <c r="A83" s="139"/>
      <c r="B83" s="139"/>
      <c r="C83" s="139"/>
      <c r="D83" s="140" t="s">
        <v>362</v>
      </c>
    </row>
    <row r="84" spans="1:4" x14ac:dyDescent="0.2">
      <c r="A84" s="141" t="s">
        <v>1975</v>
      </c>
      <c r="B84" s="142" t="s">
        <v>101</v>
      </c>
      <c r="C84" s="143">
        <v>4</v>
      </c>
      <c r="D84" s="144">
        <v>4</v>
      </c>
    </row>
    <row r="85" spans="1:4" x14ac:dyDescent="0.2">
      <c r="A85" s="141" t="s">
        <v>1976</v>
      </c>
      <c r="B85" s="142" t="s">
        <v>101</v>
      </c>
      <c r="C85" s="143">
        <v>4</v>
      </c>
      <c r="D85" s="144">
        <v>4</v>
      </c>
    </row>
    <row r="86" spans="1:4" x14ac:dyDescent="0.2">
      <c r="A86" s="141" t="s">
        <v>1977</v>
      </c>
      <c r="B86" s="142" t="s">
        <v>46</v>
      </c>
      <c r="C86" s="143">
        <v>2</v>
      </c>
      <c r="D86" s="144">
        <v>2</v>
      </c>
    </row>
    <row r="87" spans="1:4" x14ac:dyDescent="0.2">
      <c r="A87" s="145"/>
      <c r="B87" s="146"/>
      <c r="C87" s="147" t="s">
        <v>545</v>
      </c>
      <c r="D87" s="148">
        <v>10</v>
      </c>
    </row>
    <row r="88" spans="1:4" ht="12" customHeight="1" x14ac:dyDescent="0.2">
      <c r="A88" s="137" t="s">
        <v>400</v>
      </c>
      <c r="B88" s="137"/>
      <c r="C88" s="138"/>
      <c r="D88" s="137"/>
    </row>
    <row r="89" spans="1:4" x14ac:dyDescent="0.2">
      <c r="A89" s="139"/>
      <c r="B89" s="139"/>
      <c r="C89" s="139"/>
      <c r="D89" s="140" t="s">
        <v>362</v>
      </c>
    </row>
    <row r="90" spans="1:4" x14ac:dyDescent="0.2">
      <c r="A90" s="141" t="s">
        <v>1978</v>
      </c>
      <c r="B90" s="142" t="s">
        <v>233</v>
      </c>
      <c r="C90" s="143">
        <v>11</v>
      </c>
      <c r="D90" s="144">
        <v>11</v>
      </c>
    </row>
    <row r="91" spans="1:4" x14ac:dyDescent="0.2">
      <c r="A91" s="145"/>
      <c r="B91" s="146"/>
      <c r="C91" s="147" t="s">
        <v>545</v>
      </c>
      <c r="D91" s="148">
        <v>11</v>
      </c>
    </row>
    <row r="92" spans="1:4" ht="12" customHeight="1" x14ac:dyDescent="0.2">
      <c r="A92" s="137" t="s">
        <v>401</v>
      </c>
      <c r="B92" s="137"/>
      <c r="C92" s="138"/>
      <c r="D92" s="137"/>
    </row>
    <row r="93" spans="1:4" x14ac:dyDescent="0.2">
      <c r="A93" s="139"/>
      <c r="B93" s="139"/>
      <c r="C93" s="139"/>
      <c r="D93" s="140" t="s">
        <v>362</v>
      </c>
    </row>
    <row r="94" spans="1:4" x14ac:dyDescent="0.2">
      <c r="A94" s="141" t="s">
        <v>1978</v>
      </c>
      <c r="B94" s="142" t="s">
        <v>233</v>
      </c>
      <c r="C94" s="143">
        <v>11</v>
      </c>
      <c r="D94" s="144">
        <v>11</v>
      </c>
    </row>
    <row r="95" spans="1:4" x14ac:dyDescent="0.2">
      <c r="A95" s="145"/>
      <c r="B95" s="146"/>
      <c r="C95" s="147" t="s">
        <v>545</v>
      </c>
      <c r="D95" s="148">
        <v>11</v>
      </c>
    </row>
    <row r="96" spans="1:4" ht="12" customHeight="1" x14ac:dyDescent="0.2">
      <c r="A96" s="137" t="s">
        <v>402</v>
      </c>
      <c r="B96" s="137"/>
      <c r="C96" s="138"/>
      <c r="D96" s="137"/>
    </row>
    <row r="97" spans="1:4" x14ac:dyDescent="0.2">
      <c r="A97" s="139"/>
      <c r="B97" s="139"/>
      <c r="C97" s="139"/>
      <c r="D97" s="140" t="s">
        <v>362</v>
      </c>
    </row>
    <row r="98" spans="1:4" x14ac:dyDescent="0.2">
      <c r="A98" s="141" t="s">
        <v>1979</v>
      </c>
      <c r="B98" s="142" t="s">
        <v>403</v>
      </c>
      <c r="C98" s="143">
        <v>65.540000000000006</v>
      </c>
      <c r="D98" s="144">
        <v>65.540000000000006</v>
      </c>
    </row>
    <row r="99" spans="1:4" x14ac:dyDescent="0.2">
      <c r="A99" s="141" t="s">
        <v>1980</v>
      </c>
      <c r="B99" s="142" t="s">
        <v>404</v>
      </c>
      <c r="C99" s="143">
        <v>26</v>
      </c>
      <c r="D99" s="144">
        <v>26</v>
      </c>
    </row>
    <row r="100" spans="1:4" x14ac:dyDescent="0.2">
      <c r="A100" s="141" t="s">
        <v>1981</v>
      </c>
      <c r="B100" s="142" t="s">
        <v>405</v>
      </c>
      <c r="C100" s="143">
        <v>26.16</v>
      </c>
      <c r="D100" s="144">
        <v>26.16</v>
      </c>
    </row>
    <row r="101" spans="1:4" x14ac:dyDescent="0.2">
      <c r="A101" s="145"/>
      <c r="B101" s="146"/>
      <c r="C101" s="147" t="s">
        <v>545</v>
      </c>
      <c r="D101" s="148">
        <v>117.7</v>
      </c>
    </row>
    <row r="102" spans="1:4" ht="12" customHeight="1" x14ac:dyDescent="0.2">
      <c r="A102" s="137" t="s">
        <v>406</v>
      </c>
      <c r="B102" s="137"/>
      <c r="C102" s="138"/>
      <c r="D102" s="137"/>
    </row>
    <row r="103" spans="1:4" x14ac:dyDescent="0.2">
      <c r="A103" s="139"/>
      <c r="B103" s="139"/>
      <c r="C103" s="139"/>
      <c r="D103" s="140" t="s">
        <v>362</v>
      </c>
    </row>
    <row r="104" spans="1:4" x14ac:dyDescent="0.2">
      <c r="A104" s="141" t="s">
        <v>1982</v>
      </c>
      <c r="B104" s="142" t="s">
        <v>6</v>
      </c>
      <c r="C104" s="143">
        <v>1</v>
      </c>
      <c r="D104" s="144">
        <v>1</v>
      </c>
    </row>
    <row r="105" spans="1:4" x14ac:dyDescent="0.2">
      <c r="A105" s="141" t="s">
        <v>1983</v>
      </c>
      <c r="B105" s="142" t="s">
        <v>124</v>
      </c>
      <c r="C105" s="143">
        <v>5</v>
      </c>
      <c r="D105" s="144">
        <v>5</v>
      </c>
    </row>
    <row r="106" spans="1:4" x14ac:dyDescent="0.2">
      <c r="A106" s="141" t="s">
        <v>1984</v>
      </c>
      <c r="B106" s="142" t="s">
        <v>101</v>
      </c>
      <c r="C106" s="143">
        <v>4</v>
      </c>
      <c r="D106" s="144">
        <v>4</v>
      </c>
    </row>
    <row r="107" spans="1:4" x14ac:dyDescent="0.2">
      <c r="A107" s="145"/>
      <c r="B107" s="146"/>
      <c r="C107" s="147" t="s">
        <v>545</v>
      </c>
      <c r="D107" s="148">
        <v>10</v>
      </c>
    </row>
    <row r="108" spans="1:4" ht="12" customHeight="1" x14ac:dyDescent="0.2">
      <c r="A108" s="137" t="s">
        <v>407</v>
      </c>
      <c r="B108" s="137"/>
      <c r="C108" s="138"/>
      <c r="D108" s="137"/>
    </row>
    <row r="109" spans="1:4" x14ac:dyDescent="0.2">
      <c r="A109" s="139"/>
      <c r="B109" s="139"/>
      <c r="C109" s="139"/>
      <c r="D109" s="140" t="s">
        <v>362</v>
      </c>
    </row>
    <row r="110" spans="1:4" x14ac:dyDescent="0.2">
      <c r="A110" s="141" t="s">
        <v>1985</v>
      </c>
      <c r="B110" s="142" t="s">
        <v>408</v>
      </c>
      <c r="C110" s="143">
        <v>19</v>
      </c>
      <c r="D110" s="144">
        <v>19</v>
      </c>
    </row>
    <row r="111" spans="1:4" x14ac:dyDescent="0.2">
      <c r="A111" s="145"/>
      <c r="B111" s="146"/>
      <c r="C111" s="147" t="s">
        <v>545</v>
      </c>
      <c r="D111" s="148">
        <v>19</v>
      </c>
    </row>
    <row r="112" spans="1:4" ht="12" customHeight="1" x14ac:dyDescent="0.2">
      <c r="A112" s="137" t="s">
        <v>409</v>
      </c>
      <c r="B112" s="137"/>
      <c r="C112" s="138"/>
      <c r="D112" s="137"/>
    </row>
    <row r="113" spans="1:4" x14ac:dyDescent="0.2">
      <c r="A113" s="139"/>
      <c r="B113" s="139"/>
      <c r="C113" s="139"/>
      <c r="D113" s="140" t="s">
        <v>362</v>
      </c>
    </row>
    <row r="114" spans="1:4" x14ac:dyDescent="0.2">
      <c r="A114" s="141" t="s">
        <v>1986</v>
      </c>
      <c r="B114" s="142" t="s">
        <v>410</v>
      </c>
      <c r="C114" s="143">
        <v>1.97</v>
      </c>
      <c r="D114" s="144">
        <v>1.97</v>
      </c>
    </row>
    <row r="115" spans="1:4" x14ac:dyDescent="0.2">
      <c r="A115" s="141" t="s">
        <v>1987</v>
      </c>
      <c r="B115" s="142" t="s">
        <v>411</v>
      </c>
      <c r="C115" s="143">
        <v>0.24</v>
      </c>
      <c r="D115" s="144">
        <v>0.24</v>
      </c>
    </row>
    <row r="116" spans="1:4" x14ac:dyDescent="0.2">
      <c r="A116" s="145"/>
      <c r="B116" s="146"/>
      <c r="C116" s="147" t="s">
        <v>545</v>
      </c>
      <c r="D116" s="148">
        <v>2.21</v>
      </c>
    </row>
    <row r="117" spans="1:4" ht="12" customHeight="1" x14ac:dyDescent="0.2">
      <c r="A117" s="137" t="s">
        <v>1688</v>
      </c>
      <c r="B117" s="137"/>
      <c r="C117" s="138"/>
      <c r="D117" s="137"/>
    </row>
    <row r="118" spans="1:4" x14ac:dyDescent="0.2">
      <c r="A118" s="139"/>
      <c r="B118" s="139"/>
      <c r="C118" s="139"/>
      <c r="D118" s="140" t="s">
        <v>362</v>
      </c>
    </row>
    <row r="119" spans="1:4" x14ac:dyDescent="0.2">
      <c r="A119" s="141" t="s">
        <v>1988</v>
      </c>
      <c r="B119" s="142" t="s">
        <v>134</v>
      </c>
      <c r="C119" s="143">
        <v>7</v>
      </c>
      <c r="D119" s="144">
        <v>7</v>
      </c>
    </row>
    <row r="120" spans="1:4" x14ac:dyDescent="0.2">
      <c r="A120" s="145"/>
      <c r="B120" s="146"/>
      <c r="C120" s="147" t="s">
        <v>545</v>
      </c>
      <c r="D120" s="148">
        <v>7</v>
      </c>
    </row>
    <row r="121" spans="1:4" ht="12" customHeight="1" x14ac:dyDescent="0.2">
      <c r="A121" s="137" t="s">
        <v>412</v>
      </c>
      <c r="B121" s="137"/>
      <c r="C121" s="138"/>
      <c r="D121" s="137"/>
    </row>
    <row r="122" spans="1:4" x14ac:dyDescent="0.2">
      <c r="A122" s="139"/>
      <c r="B122" s="139"/>
      <c r="C122" s="139"/>
      <c r="D122" s="140" t="s">
        <v>362</v>
      </c>
    </row>
    <row r="123" spans="1:4" x14ac:dyDescent="0.2">
      <c r="A123" s="141" t="s">
        <v>1989</v>
      </c>
      <c r="B123" s="142" t="s">
        <v>323</v>
      </c>
      <c r="C123" s="143">
        <v>15</v>
      </c>
      <c r="D123" s="144">
        <v>15</v>
      </c>
    </row>
    <row r="124" spans="1:4" x14ac:dyDescent="0.2">
      <c r="A124" s="145"/>
      <c r="B124" s="146"/>
      <c r="C124" s="147" t="s">
        <v>545</v>
      </c>
      <c r="D124" s="148">
        <v>15</v>
      </c>
    </row>
    <row r="125" spans="1:4" ht="12" customHeight="1" x14ac:dyDescent="0.2">
      <c r="A125" s="137" t="s">
        <v>413</v>
      </c>
      <c r="B125" s="137"/>
      <c r="C125" s="138"/>
      <c r="D125" s="137"/>
    </row>
    <row r="126" spans="1:4" x14ac:dyDescent="0.2">
      <c r="A126" s="139"/>
      <c r="B126" s="139"/>
      <c r="C126" s="139"/>
      <c r="D126" s="140" t="s">
        <v>362</v>
      </c>
    </row>
    <row r="127" spans="1:4" x14ac:dyDescent="0.2">
      <c r="A127" s="141" t="s">
        <v>1990</v>
      </c>
      <c r="B127" s="142" t="s">
        <v>414</v>
      </c>
      <c r="C127" s="143">
        <v>3</v>
      </c>
      <c r="D127" s="144">
        <v>3</v>
      </c>
    </row>
    <row r="128" spans="1:4" x14ac:dyDescent="0.2">
      <c r="A128" s="141" t="s">
        <v>1991</v>
      </c>
      <c r="B128" s="142" t="s">
        <v>415</v>
      </c>
      <c r="C128" s="143">
        <v>4.75</v>
      </c>
      <c r="D128" s="144">
        <v>4.75</v>
      </c>
    </row>
    <row r="129" spans="1:4" x14ac:dyDescent="0.2">
      <c r="A129" s="141" t="s">
        <v>1992</v>
      </c>
      <c r="B129" s="142" t="s">
        <v>416</v>
      </c>
      <c r="C129" s="143">
        <v>1.76</v>
      </c>
      <c r="D129" s="144">
        <v>1.76</v>
      </c>
    </row>
    <row r="130" spans="1:4" x14ac:dyDescent="0.2">
      <c r="A130" s="141" t="s">
        <v>1993</v>
      </c>
      <c r="B130" s="142" t="s">
        <v>417</v>
      </c>
      <c r="C130" s="143">
        <v>2.34</v>
      </c>
      <c r="D130" s="144">
        <v>2.34</v>
      </c>
    </row>
    <row r="131" spans="1:4" x14ac:dyDescent="0.2">
      <c r="A131" s="145"/>
      <c r="B131" s="146"/>
      <c r="C131" s="147" t="s">
        <v>545</v>
      </c>
      <c r="D131" s="148">
        <v>11.85</v>
      </c>
    </row>
    <row r="132" spans="1:4" x14ac:dyDescent="0.2">
      <c r="A132" s="137" t="s">
        <v>418</v>
      </c>
      <c r="B132" s="137"/>
      <c r="C132" s="138"/>
      <c r="D132" s="137"/>
    </row>
    <row r="133" spans="1:4" ht="12" customHeight="1" x14ac:dyDescent="0.2">
      <c r="A133" s="137" t="s">
        <v>1689</v>
      </c>
      <c r="B133" s="137"/>
      <c r="C133" s="138"/>
      <c r="D133" s="137"/>
    </row>
    <row r="134" spans="1:4" x14ac:dyDescent="0.2">
      <c r="A134" s="139"/>
      <c r="B134" s="139"/>
      <c r="C134" s="139"/>
      <c r="D134" s="140" t="s">
        <v>362</v>
      </c>
    </row>
    <row r="135" spans="1:4" x14ac:dyDescent="0.2">
      <c r="A135" s="141" t="s">
        <v>1994</v>
      </c>
      <c r="B135" s="142" t="s">
        <v>419</v>
      </c>
      <c r="C135" s="143">
        <v>27</v>
      </c>
      <c r="D135" s="144">
        <v>27</v>
      </c>
    </row>
    <row r="136" spans="1:4" x14ac:dyDescent="0.2">
      <c r="A136" s="141" t="s">
        <v>1995</v>
      </c>
      <c r="B136" s="142" t="s">
        <v>420</v>
      </c>
      <c r="C136" s="143">
        <v>111.69</v>
      </c>
      <c r="D136" s="144">
        <v>111.69</v>
      </c>
    </row>
    <row r="137" spans="1:4" x14ac:dyDescent="0.2">
      <c r="A137" s="145"/>
      <c r="B137" s="146"/>
      <c r="C137" s="147" t="s">
        <v>545</v>
      </c>
      <c r="D137" s="148">
        <v>138.69</v>
      </c>
    </row>
    <row r="138" spans="1:4" ht="12" customHeight="1" x14ac:dyDescent="0.2">
      <c r="A138" s="137" t="s">
        <v>421</v>
      </c>
      <c r="B138" s="137"/>
      <c r="C138" s="138"/>
      <c r="D138" s="137"/>
    </row>
    <row r="139" spans="1:4" x14ac:dyDescent="0.2">
      <c r="A139" s="139"/>
      <c r="B139" s="139"/>
      <c r="C139" s="139"/>
      <c r="D139" s="140" t="s">
        <v>362</v>
      </c>
    </row>
    <row r="140" spans="1:4" x14ac:dyDescent="0.2">
      <c r="A140" s="141" t="s">
        <v>1996</v>
      </c>
      <c r="B140" s="142" t="s">
        <v>422</v>
      </c>
      <c r="C140" s="143">
        <v>5.5</v>
      </c>
      <c r="D140" s="144">
        <v>5.5</v>
      </c>
    </row>
    <row r="141" spans="1:4" x14ac:dyDescent="0.2">
      <c r="A141" s="145"/>
      <c r="B141" s="146"/>
      <c r="C141" s="147" t="s">
        <v>545</v>
      </c>
      <c r="D141" s="148">
        <v>5.5</v>
      </c>
    </row>
    <row r="142" spans="1:4" ht="12" customHeight="1" x14ac:dyDescent="0.2">
      <c r="A142" s="137" t="s">
        <v>423</v>
      </c>
      <c r="B142" s="137"/>
      <c r="C142" s="138"/>
      <c r="D142" s="137"/>
    </row>
    <row r="143" spans="1:4" x14ac:dyDescent="0.2">
      <c r="A143" s="139"/>
      <c r="B143" s="139"/>
      <c r="C143" s="139"/>
      <c r="D143" s="140" t="s">
        <v>362</v>
      </c>
    </row>
    <row r="144" spans="1:4" x14ac:dyDescent="0.2">
      <c r="A144" s="141" t="s">
        <v>1997</v>
      </c>
      <c r="B144" s="142" t="s">
        <v>206</v>
      </c>
      <c r="C144" s="143">
        <v>10</v>
      </c>
      <c r="D144" s="144">
        <v>10</v>
      </c>
    </row>
    <row r="145" spans="1:4" x14ac:dyDescent="0.2">
      <c r="A145" s="145"/>
      <c r="B145" s="146"/>
      <c r="C145" s="147" t="s">
        <v>545</v>
      </c>
      <c r="D145" s="148">
        <v>10</v>
      </c>
    </row>
    <row r="146" spans="1:4" ht="12" customHeight="1" x14ac:dyDescent="0.2">
      <c r="A146" s="137" t="s">
        <v>424</v>
      </c>
      <c r="B146" s="137"/>
      <c r="C146" s="138"/>
      <c r="D146" s="137"/>
    </row>
    <row r="147" spans="1:4" x14ac:dyDescent="0.2">
      <c r="A147" s="139"/>
      <c r="B147" s="139"/>
      <c r="C147" s="139"/>
      <c r="D147" s="140" t="s">
        <v>362</v>
      </c>
    </row>
    <row r="148" spans="1:4" x14ac:dyDescent="0.2">
      <c r="A148" s="141" t="s">
        <v>1998</v>
      </c>
      <c r="B148" s="142" t="s">
        <v>425</v>
      </c>
      <c r="C148" s="143">
        <v>12.42</v>
      </c>
      <c r="D148" s="144">
        <v>12.42</v>
      </c>
    </row>
    <row r="149" spans="1:4" x14ac:dyDescent="0.2">
      <c r="A149" s="145"/>
      <c r="B149" s="146"/>
      <c r="C149" s="147" t="s">
        <v>545</v>
      </c>
      <c r="D149" s="148">
        <v>12.42</v>
      </c>
    </row>
    <row r="150" spans="1:4" ht="21.4" customHeight="1" x14ac:dyDescent="0.2">
      <c r="A150" s="137" t="s">
        <v>426</v>
      </c>
      <c r="B150" s="137"/>
      <c r="C150" s="138"/>
      <c r="D150" s="137"/>
    </row>
    <row r="151" spans="1:4" x14ac:dyDescent="0.2">
      <c r="A151" s="139"/>
      <c r="B151" s="139"/>
      <c r="C151" s="139"/>
      <c r="D151" s="140" t="s">
        <v>362</v>
      </c>
    </row>
    <row r="152" spans="1:4" x14ac:dyDescent="0.2">
      <c r="A152" s="141" t="s">
        <v>1999</v>
      </c>
      <c r="B152" s="142" t="s">
        <v>233</v>
      </c>
      <c r="C152" s="143">
        <v>11</v>
      </c>
      <c r="D152" s="144">
        <v>11</v>
      </c>
    </row>
    <row r="153" spans="1:4" x14ac:dyDescent="0.2">
      <c r="A153" s="141" t="s">
        <v>2000</v>
      </c>
      <c r="B153" s="142" t="s">
        <v>427</v>
      </c>
      <c r="C153" s="143">
        <v>10.71</v>
      </c>
      <c r="D153" s="144">
        <v>10.71</v>
      </c>
    </row>
    <row r="154" spans="1:4" x14ac:dyDescent="0.2">
      <c r="A154" s="145"/>
      <c r="B154" s="146"/>
      <c r="C154" s="147" t="s">
        <v>545</v>
      </c>
      <c r="D154" s="148">
        <v>21.71</v>
      </c>
    </row>
    <row r="155" spans="1:4" ht="12" customHeight="1" x14ac:dyDescent="0.2">
      <c r="A155" s="137" t="s">
        <v>428</v>
      </c>
      <c r="B155" s="137"/>
      <c r="C155" s="138"/>
      <c r="D155" s="137"/>
    </row>
    <row r="156" spans="1:4" x14ac:dyDescent="0.2">
      <c r="A156" s="139"/>
      <c r="B156" s="139"/>
      <c r="C156" s="139"/>
      <c r="D156" s="140" t="s">
        <v>362</v>
      </c>
    </row>
    <row r="157" spans="1:4" x14ac:dyDescent="0.2">
      <c r="A157" s="141" t="s">
        <v>2001</v>
      </c>
      <c r="B157" s="142" t="s">
        <v>429</v>
      </c>
      <c r="C157" s="143">
        <v>3.63</v>
      </c>
      <c r="D157" s="144">
        <v>3.63</v>
      </c>
    </row>
    <row r="158" spans="1:4" x14ac:dyDescent="0.2">
      <c r="A158" s="141" t="s">
        <v>2002</v>
      </c>
      <c r="B158" s="142" t="s">
        <v>430</v>
      </c>
      <c r="C158" s="143">
        <v>7.3</v>
      </c>
      <c r="D158" s="144">
        <v>7.3</v>
      </c>
    </row>
    <row r="159" spans="1:4" x14ac:dyDescent="0.2">
      <c r="A159" s="145"/>
      <c r="B159" s="146"/>
      <c r="C159" s="147" t="s">
        <v>545</v>
      </c>
      <c r="D159" s="148">
        <v>10.93</v>
      </c>
    </row>
    <row r="160" spans="1:4" ht="12" customHeight="1" x14ac:dyDescent="0.2">
      <c r="A160" s="137" t="s">
        <v>431</v>
      </c>
      <c r="B160" s="137"/>
      <c r="C160" s="138"/>
      <c r="D160" s="137"/>
    </row>
    <row r="161" spans="1:4" x14ac:dyDescent="0.2">
      <c r="A161" s="139"/>
      <c r="B161" s="139"/>
      <c r="C161" s="139"/>
      <c r="D161" s="140" t="s">
        <v>362</v>
      </c>
    </row>
    <row r="162" spans="1:4" x14ac:dyDescent="0.2">
      <c r="A162" s="141" t="s">
        <v>2003</v>
      </c>
      <c r="B162" s="142" t="s">
        <v>432</v>
      </c>
      <c r="C162" s="143">
        <v>181.57</v>
      </c>
      <c r="D162" s="144">
        <v>181.57</v>
      </c>
    </row>
    <row r="163" spans="1:4" x14ac:dyDescent="0.2">
      <c r="A163" s="145"/>
      <c r="B163" s="146"/>
      <c r="C163" s="147" t="s">
        <v>545</v>
      </c>
      <c r="D163" s="148">
        <v>181.57</v>
      </c>
    </row>
    <row r="164" spans="1:4" x14ac:dyDescent="0.2">
      <c r="A164" s="137" t="s">
        <v>433</v>
      </c>
      <c r="B164" s="137"/>
      <c r="C164" s="138"/>
      <c r="D164" s="137"/>
    </row>
    <row r="165" spans="1:4" ht="12" customHeight="1" x14ac:dyDescent="0.2">
      <c r="A165" s="137" t="s">
        <v>434</v>
      </c>
      <c r="B165" s="137"/>
      <c r="C165" s="138"/>
      <c r="D165" s="137"/>
    </row>
    <row r="166" spans="1:4" x14ac:dyDescent="0.2">
      <c r="A166" s="139"/>
      <c r="B166" s="139"/>
      <c r="C166" s="139"/>
      <c r="D166" s="140" t="s">
        <v>362</v>
      </c>
    </row>
    <row r="167" spans="1:4" x14ac:dyDescent="0.2">
      <c r="A167" s="141" t="s">
        <v>1990</v>
      </c>
      <c r="B167" s="142" t="s">
        <v>435</v>
      </c>
      <c r="C167" s="143">
        <v>3</v>
      </c>
      <c r="D167" s="144">
        <v>3</v>
      </c>
    </row>
    <row r="168" spans="1:4" x14ac:dyDescent="0.2">
      <c r="A168" s="141" t="s">
        <v>1991</v>
      </c>
      <c r="B168" s="142" t="s">
        <v>436</v>
      </c>
      <c r="C168" s="143">
        <v>4.75</v>
      </c>
      <c r="D168" s="144">
        <v>4.75</v>
      </c>
    </row>
    <row r="169" spans="1:4" x14ac:dyDescent="0.2">
      <c r="A169" s="141" t="s">
        <v>1992</v>
      </c>
      <c r="B169" s="142" t="s">
        <v>416</v>
      </c>
      <c r="C169" s="143">
        <v>1.76</v>
      </c>
      <c r="D169" s="144">
        <v>1.76</v>
      </c>
    </row>
    <row r="170" spans="1:4" x14ac:dyDescent="0.2">
      <c r="A170" s="141" t="s">
        <v>1993</v>
      </c>
      <c r="B170" s="142" t="s">
        <v>417</v>
      </c>
      <c r="C170" s="143">
        <v>2.34</v>
      </c>
      <c r="D170" s="144">
        <v>2.34</v>
      </c>
    </row>
    <row r="171" spans="1:4" x14ac:dyDescent="0.2">
      <c r="A171" s="145"/>
      <c r="B171" s="146"/>
      <c r="C171" s="147" t="s">
        <v>545</v>
      </c>
      <c r="D171" s="148">
        <v>11.85</v>
      </c>
    </row>
    <row r="172" spans="1:4" x14ac:dyDescent="0.2">
      <c r="A172" s="137" t="s">
        <v>437</v>
      </c>
      <c r="B172" s="137"/>
      <c r="C172" s="138"/>
      <c r="D172" s="137"/>
    </row>
    <row r="173" spans="1:4" ht="12" customHeight="1" x14ac:dyDescent="0.2">
      <c r="A173" s="137" t="s">
        <v>438</v>
      </c>
      <c r="B173" s="137"/>
      <c r="C173" s="138"/>
      <c r="D173" s="137"/>
    </row>
    <row r="174" spans="1:4" x14ac:dyDescent="0.2">
      <c r="A174" s="139"/>
      <c r="B174" s="139"/>
      <c r="C174" s="139"/>
      <c r="D174" s="140" t="s">
        <v>362</v>
      </c>
    </row>
    <row r="175" spans="1:4" x14ac:dyDescent="0.2">
      <c r="A175" s="141" t="s">
        <v>2004</v>
      </c>
      <c r="B175" s="142" t="s">
        <v>439</v>
      </c>
      <c r="C175" s="143">
        <v>1.56</v>
      </c>
      <c r="D175" s="144">
        <v>1.56</v>
      </c>
    </row>
    <row r="176" spans="1:4" x14ac:dyDescent="0.2">
      <c r="A176" s="141" t="s">
        <v>2005</v>
      </c>
      <c r="B176" s="142" t="s">
        <v>440</v>
      </c>
      <c r="C176" s="143">
        <v>1.68</v>
      </c>
      <c r="D176" s="144">
        <v>1.68</v>
      </c>
    </row>
    <row r="177" spans="1:4" x14ac:dyDescent="0.2">
      <c r="A177" s="141" t="s">
        <v>2006</v>
      </c>
      <c r="B177" s="142" t="s">
        <v>441</v>
      </c>
      <c r="C177" s="143">
        <v>3.92</v>
      </c>
      <c r="D177" s="144">
        <v>3.92</v>
      </c>
    </row>
    <row r="178" spans="1:4" ht="24" x14ac:dyDescent="0.2">
      <c r="A178" s="141" t="s">
        <v>2007</v>
      </c>
      <c r="B178" s="142" t="s">
        <v>442</v>
      </c>
      <c r="C178" s="143">
        <v>20.7</v>
      </c>
      <c r="D178" s="144">
        <v>20.7</v>
      </c>
    </row>
    <row r="179" spans="1:4" x14ac:dyDescent="0.2">
      <c r="A179" s="145"/>
      <c r="B179" s="146"/>
      <c r="C179" s="147" t="s">
        <v>545</v>
      </c>
      <c r="D179" s="148">
        <v>27.86</v>
      </c>
    </row>
    <row r="180" spans="1:4" x14ac:dyDescent="0.2">
      <c r="A180" s="137" t="s">
        <v>443</v>
      </c>
      <c r="B180" s="137"/>
      <c r="C180" s="138"/>
      <c r="D180" s="137"/>
    </row>
    <row r="181" spans="1:4" ht="12" customHeight="1" x14ac:dyDescent="0.2">
      <c r="A181" s="137" t="s">
        <v>444</v>
      </c>
      <c r="B181" s="137"/>
      <c r="C181" s="138"/>
      <c r="D181" s="137"/>
    </row>
    <row r="182" spans="1:4" x14ac:dyDescent="0.2">
      <c r="A182" s="139"/>
      <c r="B182" s="139"/>
      <c r="C182" s="139"/>
      <c r="D182" s="140" t="s">
        <v>362</v>
      </c>
    </row>
    <row r="183" spans="1:4" x14ac:dyDescent="0.2">
      <c r="A183" s="141" t="s">
        <v>2008</v>
      </c>
      <c r="B183" s="142" t="s">
        <v>445</v>
      </c>
      <c r="C183" s="143">
        <v>2.08</v>
      </c>
      <c r="D183" s="144">
        <v>2.08</v>
      </c>
    </row>
    <row r="184" spans="1:4" x14ac:dyDescent="0.2">
      <c r="A184" s="141" t="s">
        <v>2009</v>
      </c>
      <c r="B184" s="142" t="s">
        <v>446</v>
      </c>
      <c r="C184" s="143">
        <v>2.52</v>
      </c>
      <c r="D184" s="144">
        <v>2.52</v>
      </c>
    </row>
    <row r="185" spans="1:4" x14ac:dyDescent="0.2">
      <c r="A185" s="141" t="s">
        <v>2010</v>
      </c>
      <c r="B185" s="142" t="s">
        <v>447</v>
      </c>
      <c r="C185" s="143">
        <v>7.84</v>
      </c>
      <c r="D185" s="144">
        <v>7.84</v>
      </c>
    </row>
    <row r="186" spans="1:4" ht="24" x14ac:dyDescent="0.2">
      <c r="A186" s="141" t="s">
        <v>2007</v>
      </c>
      <c r="B186" s="142" t="s">
        <v>448</v>
      </c>
      <c r="C186" s="143">
        <v>41.4</v>
      </c>
      <c r="D186" s="144">
        <v>41.4</v>
      </c>
    </row>
    <row r="187" spans="1:4" x14ac:dyDescent="0.2">
      <c r="A187" s="145"/>
      <c r="B187" s="146"/>
      <c r="C187" s="147" t="s">
        <v>545</v>
      </c>
      <c r="D187" s="148">
        <v>53.84</v>
      </c>
    </row>
    <row r="188" spans="1:4" ht="12" customHeight="1" x14ac:dyDescent="0.2">
      <c r="A188" s="137" t="s">
        <v>449</v>
      </c>
      <c r="B188" s="137"/>
      <c r="C188" s="138"/>
      <c r="D188" s="137"/>
    </row>
    <row r="189" spans="1:4" x14ac:dyDescent="0.2">
      <c r="A189" s="139"/>
      <c r="B189" s="139"/>
      <c r="C189" s="139"/>
      <c r="D189" s="140" t="s">
        <v>362</v>
      </c>
    </row>
    <row r="190" spans="1:4" x14ac:dyDescent="0.2">
      <c r="A190" s="141" t="s">
        <v>2011</v>
      </c>
      <c r="B190" s="142" t="s">
        <v>450</v>
      </c>
      <c r="C190" s="143">
        <v>2.08</v>
      </c>
      <c r="D190" s="144">
        <v>2.08</v>
      </c>
    </row>
    <row r="191" spans="1:4" x14ac:dyDescent="0.2">
      <c r="A191" s="141" t="s">
        <v>2012</v>
      </c>
      <c r="B191" s="142" t="s">
        <v>451</v>
      </c>
      <c r="C191" s="143">
        <v>2.52</v>
      </c>
      <c r="D191" s="144">
        <v>2.52</v>
      </c>
    </row>
    <row r="192" spans="1:4" x14ac:dyDescent="0.2">
      <c r="A192" s="141" t="s">
        <v>2013</v>
      </c>
      <c r="B192" s="142" t="s">
        <v>447</v>
      </c>
      <c r="C192" s="143">
        <v>7.84</v>
      </c>
      <c r="D192" s="144">
        <v>7.84</v>
      </c>
    </row>
    <row r="193" spans="1:4" ht="24" x14ac:dyDescent="0.2">
      <c r="A193" s="141" t="s">
        <v>2007</v>
      </c>
      <c r="B193" s="142" t="s">
        <v>448</v>
      </c>
      <c r="C193" s="143">
        <v>41.4</v>
      </c>
      <c r="D193" s="144">
        <v>41.4</v>
      </c>
    </row>
    <row r="194" spans="1:4" x14ac:dyDescent="0.2">
      <c r="A194" s="145"/>
      <c r="B194" s="146"/>
      <c r="C194" s="147" t="s">
        <v>545</v>
      </c>
      <c r="D194" s="148">
        <v>53.84</v>
      </c>
    </row>
    <row r="195" spans="1:4" ht="12" customHeight="1" x14ac:dyDescent="0.2">
      <c r="A195" s="137" t="s">
        <v>452</v>
      </c>
      <c r="B195" s="137"/>
      <c r="C195" s="138"/>
      <c r="D195" s="137"/>
    </row>
    <row r="196" spans="1:4" x14ac:dyDescent="0.2">
      <c r="A196" s="139"/>
      <c r="B196" s="139"/>
      <c r="C196" s="139"/>
      <c r="D196" s="140" t="s">
        <v>362</v>
      </c>
    </row>
    <row r="197" spans="1:4" x14ac:dyDescent="0.2">
      <c r="A197" s="141" t="s">
        <v>2011</v>
      </c>
      <c r="B197" s="142" t="s">
        <v>453</v>
      </c>
      <c r="C197" s="143">
        <v>2.08</v>
      </c>
      <c r="D197" s="144">
        <v>2.08</v>
      </c>
    </row>
    <row r="198" spans="1:4" x14ac:dyDescent="0.2">
      <c r="A198" s="141" t="s">
        <v>2009</v>
      </c>
      <c r="B198" s="142" t="s">
        <v>454</v>
      </c>
      <c r="C198" s="143">
        <v>2.52</v>
      </c>
      <c r="D198" s="144">
        <v>2.52</v>
      </c>
    </row>
    <row r="199" spans="1:4" x14ac:dyDescent="0.2">
      <c r="A199" s="141" t="s">
        <v>2010</v>
      </c>
      <c r="B199" s="142" t="s">
        <v>447</v>
      </c>
      <c r="C199" s="143">
        <v>7.84</v>
      </c>
      <c r="D199" s="144">
        <v>7.84</v>
      </c>
    </row>
    <row r="200" spans="1:4" ht="24" x14ac:dyDescent="0.2">
      <c r="A200" s="141" t="s">
        <v>2007</v>
      </c>
      <c r="B200" s="142" t="s">
        <v>455</v>
      </c>
      <c r="C200" s="143">
        <v>18.649999999999999</v>
      </c>
      <c r="D200" s="144">
        <v>18.649999999999999</v>
      </c>
    </row>
    <row r="201" spans="1:4" x14ac:dyDescent="0.2">
      <c r="A201" s="145"/>
      <c r="B201" s="146"/>
      <c r="C201" s="147" t="s">
        <v>545</v>
      </c>
      <c r="D201" s="148">
        <v>31.09</v>
      </c>
    </row>
    <row r="202" spans="1:4" ht="41.65" customHeight="1" x14ac:dyDescent="0.2">
      <c r="A202" s="137" t="s">
        <v>456</v>
      </c>
      <c r="B202" s="137"/>
      <c r="C202" s="138"/>
      <c r="D202" s="137"/>
    </row>
    <row r="203" spans="1:4" x14ac:dyDescent="0.2">
      <c r="A203" s="139"/>
      <c r="B203" s="139"/>
      <c r="C203" s="139"/>
      <c r="D203" s="140" t="s">
        <v>362</v>
      </c>
    </row>
    <row r="204" spans="1:4" x14ac:dyDescent="0.2">
      <c r="A204" s="141" t="s">
        <v>2014</v>
      </c>
      <c r="B204" s="142" t="s">
        <v>457</v>
      </c>
      <c r="C204" s="143">
        <v>40.299999999999997</v>
      </c>
      <c r="D204" s="144">
        <v>40.299999999999997</v>
      </c>
    </row>
    <row r="205" spans="1:4" ht="24" x14ac:dyDescent="0.2">
      <c r="A205" s="141" t="s">
        <v>2015</v>
      </c>
      <c r="B205" s="142" t="s">
        <v>458</v>
      </c>
      <c r="C205" s="143">
        <v>-4.83</v>
      </c>
      <c r="D205" s="144">
        <v>-4.83</v>
      </c>
    </row>
    <row r="206" spans="1:4" x14ac:dyDescent="0.2">
      <c r="A206" s="145"/>
      <c r="B206" s="146"/>
      <c r="C206" s="147" t="s">
        <v>545</v>
      </c>
      <c r="D206" s="148">
        <v>35.47</v>
      </c>
    </row>
    <row r="207" spans="1:4" x14ac:dyDescent="0.2">
      <c r="A207" s="137" t="s">
        <v>459</v>
      </c>
      <c r="B207" s="137"/>
      <c r="C207" s="138"/>
      <c r="D207" s="137"/>
    </row>
    <row r="208" spans="1:4" ht="12" customHeight="1" x14ac:dyDescent="0.2">
      <c r="A208" s="137" t="s">
        <v>460</v>
      </c>
      <c r="B208" s="137"/>
      <c r="C208" s="138"/>
      <c r="D208" s="137"/>
    </row>
    <row r="209" spans="1:4" x14ac:dyDescent="0.2">
      <c r="A209" s="139"/>
      <c r="B209" s="139"/>
      <c r="C209" s="139"/>
      <c r="D209" s="140" t="s">
        <v>362</v>
      </c>
    </row>
    <row r="210" spans="1:4" x14ac:dyDescent="0.2">
      <c r="A210" s="141" t="s">
        <v>2016</v>
      </c>
      <c r="B210" s="142" t="s">
        <v>461</v>
      </c>
      <c r="C210" s="143">
        <v>0.66</v>
      </c>
      <c r="D210" s="144">
        <v>0.66</v>
      </c>
    </row>
    <row r="211" spans="1:4" x14ac:dyDescent="0.2">
      <c r="A211" s="145"/>
      <c r="B211" s="146"/>
      <c r="C211" s="147" t="s">
        <v>545</v>
      </c>
      <c r="D211" s="148">
        <v>0.66</v>
      </c>
    </row>
    <row r="212" spans="1:4" ht="12" customHeight="1" x14ac:dyDescent="0.2">
      <c r="A212" s="137" t="s">
        <v>462</v>
      </c>
      <c r="B212" s="137"/>
      <c r="C212" s="138"/>
      <c r="D212" s="137"/>
    </row>
    <row r="213" spans="1:4" x14ac:dyDescent="0.2">
      <c r="A213" s="139"/>
      <c r="B213" s="139"/>
      <c r="C213" s="139"/>
      <c r="D213" s="140" t="s">
        <v>362</v>
      </c>
    </row>
    <row r="214" spans="1:4" x14ac:dyDescent="0.2">
      <c r="A214" s="141" t="s">
        <v>2017</v>
      </c>
      <c r="B214" s="142" t="s">
        <v>463</v>
      </c>
      <c r="C214" s="143">
        <v>3.363</v>
      </c>
      <c r="D214" s="144">
        <v>3.363</v>
      </c>
    </row>
    <row r="215" spans="1:4" x14ac:dyDescent="0.2">
      <c r="A215" s="145"/>
      <c r="B215" s="146"/>
      <c r="C215" s="147" t="s">
        <v>545</v>
      </c>
      <c r="D215" s="148">
        <v>3.36</v>
      </c>
    </row>
    <row r="216" spans="1:4" ht="12" customHeight="1" x14ac:dyDescent="0.2">
      <c r="A216" s="137" t="s">
        <v>2018</v>
      </c>
      <c r="B216" s="137"/>
      <c r="C216" s="138"/>
      <c r="D216" s="137"/>
    </row>
    <row r="217" spans="1:4" x14ac:dyDescent="0.2">
      <c r="A217" s="139"/>
      <c r="B217" s="139"/>
      <c r="C217" s="139"/>
      <c r="D217" s="140" t="s">
        <v>362</v>
      </c>
    </row>
    <row r="218" spans="1:4" x14ac:dyDescent="0.2">
      <c r="A218" s="141" t="s">
        <v>2019</v>
      </c>
      <c r="B218" s="142" t="s">
        <v>464</v>
      </c>
      <c r="C218" s="143">
        <v>4.9000000000000004</v>
      </c>
      <c r="D218" s="144">
        <v>4.9000000000000004</v>
      </c>
    </row>
    <row r="219" spans="1:4" x14ac:dyDescent="0.2">
      <c r="A219" s="145"/>
      <c r="B219" s="146"/>
      <c r="C219" s="147" t="s">
        <v>545</v>
      </c>
      <c r="D219" s="148">
        <v>4.9000000000000004</v>
      </c>
    </row>
    <row r="220" spans="1:4" ht="12" customHeight="1" x14ac:dyDescent="0.2">
      <c r="A220" s="137" t="s">
        <v>465</v>
      </c>
      <c r="B220" s="137"/>
      <c r="C220" s="138"/>
      <c r="D220" s="137"/>
    </row>
    <row r="221" spans="1:4" x14ac:dyDescent="0.2">
      <c r="A221" s="139"/>
      <c r="B221" s="139"/>
      <c r="C221" s="139"/>
      <c r="D221" s="140" t="s">
        <v>362</v>
      </c>
    </row>
    <row r="222" spans="1:4" x14ac:dyDescent="0.2">
      <c r="A222" s="141" t="s">
        <v>2020</v>
      </c>
      <c r="B222" s="142" t="s">
        <v>6</v>
      </c>
      <c r="C222" s="143">
        <v>1</v>
      </c>
      <c r="D222" s="144">
        <v>1</v>
      </c>
    </row>
    <row r="223" spans="1:4" x14ac:dyDescent="0.2">
      <c r="A223" s="145"/>
      <c r="B223" s="146"/>
      <c r="C223" s="147" t="s">
        <v>545</v>
      </c>
      <c r="D223" s="148">
        <v>1</v>
      </c>
    </row>
    <row r="224" spans="1:4" ht="12" customHeight="1" x14ac:dyDescent="0.2">
      <c r="A224" s="137" t="s">
        <v>2021</v>
      </c>
      <c r="B224" s="137"/>
      <c r="C224" s="138"/>
      <c r="D224" s="137"/>
    </row>
    <row r="225" spans="1:4" x14ac:dyDescent="0.2">
      <c r="A225" s="139"/>
      <c r="B225" s="139"/>
      <c r="C225" s="139"/>
      <c r="D225" s="140" t="s">
        <v>362</v>
      </c>
    </row>
    <row r="226" spans="1:4" x14ac:dyDescent="0.2">
      <c r="A226" s="141" t="s">
        <v>1985</v>
      </c>
      <c r="B226" s="142" t="s">
        <v>6</v>
      </c>
      <c r="C226" s="143">
        <v>1</v>
      </c>
      <c r="D226" s="144">
        <v>1</v>
      </c>
    </row>
    <row r="227" spans="1:4" x14ac:dyDescent="0.2">
      <c r="A227" s="145"/>
      <c r="B227" s="146"/>
      <c r="C227" s="147" t="s">
        <v>545</v>
      </c>
      <c r="D227" s="148">
        <v>1</v>
      </c>
    </row>
    <row r="228" spans="1:4" ht="12" customHeight="1" x14ac:dyDescent="0.2">
      <c r="A228" s="137" t="s">
        <v>466</v>
      </c>
      <c r="B228" s="137"/>
      <c r="C228" s="138"/>
      <c r="D228" s="137"/>
    </row>
    <row r="229" spans="1:4" x14ac:dyDescent="0.2">
      <c r="A229" s="139"/>
      <c r="B229" s="139"/>
      <c r="C229" s="139"/>
      <c r="D229" s="140" t="s">
        <v>362</v>
      </c>
    </row>
    <row r="230" spans="1:4" x14ac:dyDescent="0.2">
      <c r="A230" s="141" t="s">
        <v>2022</v>
      </c>
      <c r="B230" s="142" t="s">
        <v>467</v>
      </c>
      <c r="C230" s="143">
        <v>26.46</v>
      </c>
      <c r="D230" s="144">
        <v>26.46</v>
      </c>
    </row>
    <row r="231" spans="1:4" x14ac:dyDescent="0.2">
      <c r="A231" s="145"/>
      <c r="B231" s="146"/>
      <c r="C231" s="147" t="s">
        <v>545</v>
      </c>
      <c r="D231" s="148">
        <v>26.46</v>
      </c>
    </row>
    <row r="232" spans="1:4" ht="12" customHeight="1" x14ac:dyDescent="0.2">
      <c r="A232" s="137" t="s">
        <v>468</v>
      </c>
      <c r="B232" s="137"/>
      <c r="C232" s="138"/>
      <c r="D232" s="137"/>
    </row>
    <row r="233" spans="1:4" x14ac:dyDescent="0.2">
      <c r="A233" s="139"/>
      <c r="B233" s="139"/>
      <c r="C233" s="139"/>
      <c r="D233" s="140" t="s">
        <v>362</v>
      </c>
    </row>
    <row r="234" spans="1:4" ht="24" x14ac:dyDescent="0.2">
      <c r="A234" s="141" t="s">
        <v>2023</v>
      </c>
      <c r="B234" s="142" t="s">
        <v>469</v>
      </c>
      <c r="C234" s="143">
        <v>51.4</v>
      </c>
      <c r="D234" s="144">
        <v>51.4</v>
      </c>
    </row>
    <row r="235" spans="1:4" x14ac:dyDescent="0.2">
      <c r="A235" s="145"/>
      <c r="B235" s="146"/>
      <c r="C235" s="147" t="s">
        <v>545</v>
      </c>
      <c r="D235" s="148">
        <v>51.4</v>
      </c>
    </row>
    <row r="236" spans="1:4" ht="12" customHeight="1" x14ac:dyDescent="0.2">
      <c r="A236" s="137" t="s">
        <v>470</v>
      </c>
      <c r="B236" s="137"/>
      <c r="C236" s="138"/>
      <c r="D236" s="137"/>
    </row>
    <row r="237" spans="1:4" x14ac:dyDescent="0.2">
      <c r="A237" s="139"/>
      <c r="B237" s="139"/>
      <c r="C237" s="139"/>
      <c r="D237" s="140" t="s">
        <v>362</v>
      </c>
    </row>
    <row r="238" spans="1:4" x14ac:dyDescent="0.2">
      <c r="A238" s="141" t="s">
        <v>2024</v>
      </c>
      <c r="B238" s="142" t="s">
        <v>471</v>
      </c>
      <c r="C238" s="143">
        <v>4.9000000000000004</v>
      </c>
      <c r="D238" s="144">
        <v>4.9000000000000004</v>
      </c>
    </row>
    <row r="239" spans="1:4" x14ac:dyDescent="0.2">
      <c r="A239" s="145"/>
      <c r="B239" s="146"/>
      <c r="C239" s="147" t="s">
        <v>545</v>
      </c>
      <c r="D239" s="148">
        <v>4.9000000000000004</v>
      </c>
    </row>
    <row r="240" spans="1:4" ht="12" customHeight="1" x14ac:dyDescent="0.2">
      <c r="A240" s="137" t="s">
        <v>472</v>
      </c>
      <c r="B240" s="137"/>
      <c r="C240" s="138"/>
      <c r="D240" s="137"/>
    </row>
    <row r="241" spans="1:4" x14ac:dyDescent="0.2">
      <c r="A241" s="139"/>
      <c r="B241" s="139"/>
      <c r="C241" s="139"/>
      <c r="D241" s="140" t="s">
        <v>362</v>
      </c>
    </row>
    <row r="242" spans="1:4" x14ac:dyDescent="0.2">
      <c r="A242" s="141" t="s">
        <v>2025</v>
      </c>
      <c r="B242" s="142" t="s">
        <v>473</v>
      </c>
      <c r="C242" s="143">
        <v>3.46</v>
      </c>
      <c r="D242" s="144">
        <v>3.46</v>
      </c>
    </row>
    <row r="243" spans="1:4" x14ac:dyDescent="0.2">
      <c r="A243" s="145"/>
      <c r="B243" s="146"/>
      <c r="C243" s="147" t="s">
        <v>545</v>
      </c>
      <c r="D243" s="148">
        <v>3.46</v>
      </c>
    </row>
    <row r="244" spans="1:4" ht="12" customHeight="1" x14ac:dyDescent="0.2">
      <c r="A244" s="137" t="s">
        <v>474</v>
      </c>
      <c r="B244" s="137"/>
      <c r="C244" s="138"/>
      <c r="D244" s="137"/>
    </row>
    <row r="245" spans="1:4" x14ac:dyDescent="0.2">
      <c r="A245" s="139"/>
      <c r="B245" s="139"/>
      <c r="C245" s="139"/>
      <c r="D245" s="140" t="s">
        <v>362</v>
      </c>
    </row>
    <row r="246" spans="1:4" x14ac:dyDescent="0.2">
      <c r="A246" s="141" t="s">
        <v>2026</v>
      </c>
      <c r="B246" s="142" t="s">
        <v>475</v>
      </c>
      <c r="C246" s="143">
        <v>1.02</v>
      </c>
      <c r="D246" s="144">
        <v>1.02</v>
      </c>
    </row>
    <row r="247" spans="1:4" x14ac:dyDescent="0.2">
      <c r="A247" s="145"/>
      <c r="B247" s="146"/>
      <c r="C247" s="147" t="s">
        <v>545</v>
      </c>
      <c r="D247" s="148">
        <v>1.02</v>
      </c>
    </row>
    <row r="248" spans="1:4" ht="12" customHeight="1" x14ac:dyDescent="0.2">
      <c r="A248" s="137" t="s">
        <v>476</v>
      </c>
      <c r="B248" s="137"/>
      <c r="C248" s="138"/>
      <c r="D248" s="137"/>
    </row>
    <row r="249" spans="1:4" x14ac:dyDescent="0.2">
      <c r="A249" s="139"/>
      <c r="B249" s="139"/>
      <c r="C249" s="139"/>
      <c r="D249" s="140" t="s">
        <v>362</v>
      </c>
    </row>
    <row r="250" spans="1:4" ht="24" x14ac:dyDescent="0.2">
      <c r="A250" s="141" t="s">
        <v>2027</v>
      </c>
      <c r="B250" s="142" t="s">
        <v>477</v>
      </c>
      <c r="C250" s="143">
        <v>0.28999999999999998</v>
      </c>
      <c r="D250" s="144">
        <v>0.28999999999999998</v>
      </c>
    </row>
    <row r="251" spans="1:4" x14ac:dyDescent="0.2">
      <c r="A251" s="145"/>
      <c r="B251" s="146"/>
      <c r="C251" s="147" t="s">
        <v>545</v>
      </c>
      <c r="D251" s="148">
        <v>0.28999999999999998</v>
      </c>
    </row>
    <row r="252" spans="1:4" x14ac:dyDescent="0.2">
      <c r="A252" s="137" t="s">
        <v>478</v>
      </c>
      <c r="B252" s="137"/>
      <c r="C252" s="138"/>
      <c r="D252" s="137"/>
    </row>
    <row r="253" spans="1:4" ht="12" customHeight="1" x14ac:dyDescent="0.2">
      <c r="A253" s="137" t="s">
        <v>479</v>
      </c>
      <c r="B253" s="137"/>
      <c r="C253" s="138"/>
      <c r="D253" s="137"/>
    </row>
    <row r="254" spans="1:4" x14ac:dyDescent="0.2">
      <c r="A254" s="139"/>
      <c r="B254" s="139"/>
      <c r="C254" s="139"/>
      <c r="D254" s="140" t="s">
        <v>362</v>
      </c>
    </row>
    <row r="255" spans="1:4" x14ac:dyDescent="0.2">
      <c r="A255" s="141" t="s">
        <v>2028</v>
      </c>
      <c r="B255" s="142" t="s">
        <v>60</v>
      </c>
      <c r="C255" s="143">
        <v>3</v>
      </c>
      <c r="D255" s="144">
        <v>3</v>
      </c>
    </row>
    <row r="256" spans="1:4" x14ac:dyDescent="0.2">
      <c r="A256" s="141" t="s">
        <v>2029</v>
      </c>
      <c r="B256" s="142" t="s">
        <v>46</v>
      </c>
      <c r="C256" s="143">
        <v>2</v>
      </c>
      <c r="D256" s="144">
        <v>2</v>
      </c>
    </row>
    <row r="257" spans="1:4" x14ac:dyDescent="0.2">
      <c r="A257" s="141" t="s">
        <v>2030</v>
      </c>
      <c r="B257" s="142" t="s">
        <v>46</v>
      </c>
      <c r="C257" s="143">
        <v>2</v>
      </c>
      <c r="D257" s="144">
        <v>2</v>
      </c>
    </row>
    <row r="258" spans="1:4" x14ac:dyDescent="0.2">
      <c r="A258" s="145"/>
      <c r="B258" s="146"/>
      <c r="C258" s="147" t="s">
        <v>545</v>
      </c>
      <c r="D258" s="148">
        <v>7</v>
      </c>
    </row>
    <row r="259" spans="1:4" ht="12" customHeight="1" x14ac:dyDescent="0.2">
      <c r="A259" s="137" t="s">
        <v>480</v>
      </c>
      <c r="B259" s="137"/>
      <c r="C259" s="138"/>
      <c r="D259" s="137"/>
    </row>
    <row r="260" spans="1:4" x14ac:dyDescent="0.2">
      <c r="A260" s="139"/>
      <c r="B260" s="139"/>
      <c r="C260" s="139"/>
      <c r="D260" s="140" t="s">
        <v>362</v>
      </c>
    </row>
    <row r="261" spans="1:4" x14ac:dyDescent="0.2">
      <c r="A261" s="141" t="s">
        <v>2031</v>
      </c>
      <c r="B261" s="142" t="s">
        <v>46</v>
      </c>
      <c r="C261" s="143">
        <v>2</v>
      </c>
      <c r="D261" s="144">
        <v>2</v>
      </c>
    </row>
    <row r="262" spans="1:4" x14ac:dyDescent="0.2">
      <c r="A262" s="141" t="s">
        <v>2032</v>
      </c>
      <c r="B262" s="142" t="s">
        <v>46</v>
      </c>
      <c r="C262" s="143">
        <v>2</v>
      </c>
      <c r="D262" s="144">
        <v>2</v>
      </c>
    </row>
    <row r="263" spans="1:4" x14ac:dyDescent="0.2">
      <c r="A263" s="141" t="s">
        <v>2033</v>
      </c>
      <c r="B263" s="142" t="s">
        <v>6</v>
      </c>
      <c r="C263" s="143">
        <v>1</v>
      </c>
      <c r="D263" s="144">
        <v>1</v>
      </c>
    </row>
    <row r="264" spans="1:4" x14ac:dyDescent="0.2">
      <c r="A264" s="145"/>
      <c r="B264" s="146"/>
      <c r="C264" s="147" t="s">
        <v>545</v>
      </c>
      <c r="D264" s="148">
        <v>5</v>
      </c>
    </row>
    <row r="265" spans="1:4" ht="12" customHeight="1" x14ac:dyDescent="0.2">
      <c r="A265" s="137" t="s">
        <v>481</v>
      </c>
      <c r="B265" s="137"/>
      <c r="C265" s="138"/>
      <c r="D265" s="137"/>
    </row>
    <row r="266" spans="1:4" x14ac:dyDescent="0.2">
      <c r="A266" s="139"/>
      <c r="B266" s="139"/>
      <c r="C266" s="139"/>
      <c r="D266" s="140" t="s">
        <v>362</v>
      </c>
    </row>
    <row r="267" spans="1:4" x14ac:dyDescent="0.2">
      <c r="A267" s="141" t="s">
        <v>2034</v>
      </c>
      <c r="B267" s="142" t="s">
        <v>244</v>
      </c>
      <c r="C267" s="143">
        <v>12</v>
      </c>
      <c r="D267" s="144">
        <v>12</v>
      </c>
    </row>
    <row r="268" spans="1:4" x14ac:dyDescent="0.2">
      <c r="A268" s="145"/>
      <c r="B268" s="146"/>
      <c r="C268" s="147" t="s">
        <v>545</v>
      </c>
      <c r="D268" s="148">
        <v>12</v>
      </c>
    </row>
    <row r="269" spans="1:4" ht="12" customHeight="1" x14ac:dyDescent="0.2">
      <c r="A269" s="137" t="s">
        <v>482</v>
      </c>
      <c r="B269" s="137"/>
      <c r="C269" s="138"/>
      <c r="D269" s="137"/>
    </row>
    <row r="270" spans="1:4" x14ac:dyDescent="0.2">
      <c r="A270" s="139"/>
      <c r="B270" s="139"/>
      <c r="C270" s="139"/>
      <c r="D270" s="140" t="s">
        <v>362</v>
      </c>
    </row>
    <row r="271" spans="1:4" x14ac:dyDescent="0.2">
      <c r="A271" s="141" t="s">
        <v>2035</v>
      </c>
      <c r="B271" s="142" t="s">
        <v>6</v>
      </c>
      <c r="C271" s="143">
        <v>1</v>
      </c>
      <c r="D271" s="144">
        <v>1</v>
      </c>
    </row>
    <row r="272" spans="1:4" x14ac:dyDescent="0.2">
      <c r="A272" s="145"/>
      <c r="B272" s="146"/>
      <c r="C272" s="147" t="s">
        <v>545</v>
      </c>
      <c r="D272" s="148">
        <v>1</v>
      </c>
    </row>
    <row r="273" spans="1:4" ht="12" customHeight="1" x14ac:dyDescent="0.2">
      <c r="A273" s="137" t="s">
        <v>1694</v>
      </c>
      <c r="B273" s="137"/>
      <c r="C273" s="138"/>
      <c r="D273" s="137"/>
    </row>
    <row r="274" spans="1:4" x14ac:dyDescent="0.2">
      <c r="A274" s="139"/>
      <c r="B274" s="139"/>
      <c r="C274" s="139"/>
      <c r="D274" s="140" t="s">
        <v>362</v>
      </c>
    </row>
    <row r="275" spans="1:4" x14ac:dyDescent="0.2">
      <c r="A275" s="141" t="s">
        <v>1982</v>
      </c>
      <c r="B275" s="142" t="s">
        <v>6</v>
      </c>
      <c r="C275" s="143">
        <v>1</v>
      </c>
      <c r="D275" s="144">
        <v>1</v>
      </c>
    </row>
    <row r="276" spans="1:4" x14ac:dyDescent="0.2">
      <c r="A276" s="145"/>
      <c r="B276" s="146"/>
      <c r="C276" s="147" t="s">
        <v>545</v>
      </c>
      <c r="D276" s="148">
        <v>1</v>
      </c>
    </row>
    <row r="277" spans="1:4" ht="12" customHeight="1" x14ac:dyDescent="0.2">
      <c r="A277" s="137" t="s">
        <v>1695</v>
      </c>
      <c r="B277" s="137"/>
      <c r="C277" s="138"/>
      <c r="D277" s="137"/>
    </row>
    <row r="278" spans="1:4" x14ac:dyDescent="0.2">
      <c r="A278" s="139"/>
      <c r="B278" s="139"/>
      <c r="C278" s="139"/>
      <c r="D278" s="140" t="s">
        <v>362</v>
      </c>
    </row>
    <row r="279" spans="1:4" x14ac:dyDescent="0.2">
      <c r="A279" s="141" t="s">
        <v>2036</v>
      </c>
      <c r="B279" s="142" t="s">
        <v>483</v>
      </c>
      <c r="C279" s="143">
        <v>7.96</v>
      </c>
      <c r="D279" s="144">
        <v>7.96</v>
      </c>
    </row>
    <row r="280" spans="1:4" x14ac:dyDescent="0.2">
      <c r="A280" s="141" t="s">
        <v>2037</v>
      </c>
      <c r="B280" s="142" t="s">
        <v>484</v>
      </c>
      <c r="C280" s="143">
        <v>3.6</v>
      </c>
      <c r="D280" s="144">
        <v>3.6</v>
      </c>
    </row>
    <row r="281" spans="1:4" x14ac:dyDescent="0.2">
      <c r="A281" s="141" t="s">
        <v>2038</v>
      </c>
      <c r="B281" s="142" t="s">
        <v>485</v>
      </c>
      <c r="C281" s="143">
        <v>2.84</v>
      </c>
      <c r="D281" s="144">
        <v>2.84</v>
      </c>
    </row>
    <row r="282" spans="1:4" x14ac:dyDescent="0.2">
      <c r="A282" s="145"/>
      <c r="B282" s="146"/>
      <c r="C282" s="147" t="s">
        <v>545</v>
      </c>
      <c r="D282" s="148">
        <v>14.4</v>
      </c>
    </row>
    <row r="283" spans="1:4" ht="12" customHeight="1" x14ac:dyDescent="0.2">
      <c r="A283" s="137" t="s">
        <v>1696</v>
      </c>
      <c r="B283" s="137"/>
      <c r="C283" s="138"/>
      <c r="D283" s="137"/>
    </row>
    <row r="284" spans="1:4" x14ac:dyDescent="0.2">
      <c r="A284" s="139"/>
      <c r="B284" s="139"/>
      <c r="C284" s="139"/>
      <c r="D284" s="140" t="s">
        <v>362</v>
      </c>
    </row>
    <row r="285" spans="1:4" x14ac:dyDescent="0.2">
      <c r="A285" s="141" t="s">
        <v>2039</v>
      </c>
      <c r="B285" s="142" t="s">
        <v>486</v>
      </c>
      <c r="C285" s="143">
        <v>1.97</v>
      </c>
      <c r="D285" s="144">
        <v>1.97</v>
      </c>
    </row>
    <row r="286" spans="1:4" x14ac:dyDescent="0.2">
      <c r="A286" s="141" t="s">
        <v>1987</v>
      </c>
      <c r="B286" s="142" t="s">
        <v>487</v>
      </c>
      <c r="C286" s="143">
        <v>0.24</v>
      </c>
      <c r="D286" s="144">
        <v>0.24</v>
      </c>
    </row>
    <row r="287" spans="1:4" x14ac:dyDescent="0.2">
      <c r="A287" s="145"/>
      <c r="B287" s="146"/>
      <c r="C287" s="147" t="s">
        <v>545</v>
      </c>
      <c r="D287" s="148">
        <v>2.21</v>
      </c>
    </row>
    <row r="288" spans="1:4" x14ac:dyDescent="0.2">
      <c r="A288" s="137" t="s">
        <v>488</v>
      </c>
      <c r="B288" s="137"/>
      <c r="C288" s="138"/>
      <c r="D288" s="137"/>
    </row>
    <row r="289" spans="1:4" x14ac:dyDescent="0.2">
      <c r="A289" s="137" t="s">
        <v>489</v>
      </c>
      <c r="B289" s="137"/>
      <c r="C289" s="138"/>
      <c r="D289" s="137"/>
    </row>
    <row r="290" spans="1:4" ht="12" customHeight="1" x14ac:dyDescent="0.2">
      <c r="A290" s="137" t="s">
        <v>490</v>
      </c>
      <c r="B290" s="137"/>
      <c r="C290" s="138"/>
      <c r="D290" s="137"/>
    </row>
    <row r="291" spans="1:4" x14ac:dyDescent="0.2">
      <c r="A291" s="139"/>
      <c r="B291" s="139"/>
      <c r="C291" s="139"/>
      <c r="D291" s="140" t="s">
        <v>362</v>
      </c>
    </row>
    <row r="292" spans="1:4" x14ac:dyDescent="0.2">
      <c r="A292" s="141" t="s">
        <v>2040</v>
      </c>
      <c r="B292" s="142" t="s">
        <v>101</v>
      </c>
      <c r="C292" s="143">
        <v>4</v>
      </c>
      <c r="D292" s="144">
        <v>4</v>
      </c>
    </row>
    <row r="293" spans="1:4" x14ac:dyDescent="0.2">
      <c r="A293" s="141" t="s">
        <v>2041</v>
      </c>
      <c r="B293" s="142" t="s">
        <v>60</v>
      </c>
      <c r="C293" s="143">
        <v>3</v>
      </c>
      <c r="D293" s="144">
        <v>3</v>
      </c>
    </row>
    <row r="294" spans="1:4" x14ac:dyDescent="0.2">
      <c r="A294" s="141" t="s">
        <v>2042</v>
      </c>
      <c r="B294" s="142" t="s">
        <v>46</v>
      </c>
      <c r="C294" s="143">
        <v>2</v>
      </c>
      <c r="D294" s="144">
        <v>2</v>
      </c>
    </row>
    <row r="295" spans="1:4" x14ac:dyDescent="0.2">
      <c r="A295" s="141" t="s">
        <v>2043</v>
      </c>
      <c r="B295" s="142" t="s">
        <v>60</v>
      </c>
      <c r="C295" s="143">
        <v>3</v>
      </c>
      <c r="D295" s="144">
        <v>3</v>
      </c>
    </row>
    <row r="296" spans="1:4" x14ac:dyDescent="0.2">
      <c r="A296" s="141" t="s">
        <v>2030</v>
      </c>
      <c r="B296" s="142" t="s">
        <v>148</v>
      </c>
      <c r="C296" s="143">
        <v>8</v>
      </c>
      <c r="D296" s="144">
        <v>8</v>
      </c>
    </row>
    <row r="297" spans="1:4" x14ac:dyDescent="0.2">
      <c r="A297" s="141" t="s">
        <v>2044</v>
      </c>
      <c r="B297" s="142" t="s">
        <v>101</v>
      </c>
      <c r="C297" s="143">
        <v>4</v>
      </c>
      <c r="D297" s="144">
        <v>4</v>
      </c>
    </row>
    <row r="298" spans="1:4" x14ac:dyDescent="0.2">
      <c r="A298" s="145"/>
      <c r="B298" s="146"/>
      <c r="C298" s="147" t="s">
        <v>545</v>
      </c>
      <c r="D298" s="148">
        <v>24</v>
      </c>
    </row>
    <row r="299" spans="1:4" ht="12" customHeight="1" x14ac:dyDescent="0.2">
      <c r="A299" s="137" t="s">
        <v>491</v>
      </c>
      <c r="B299" s="137"/>
      <c r="C299" s="138"/>
      <c r="D299" s="137"/>
    </row>
    <row r="300" spans="1:4" x14ac:dyDescent="0.2">
      <c r="A300" s="139"/>
      <c r="B300" s="139"/>
      <c r="C300" s="139"/>
      <c r="D300" s="140" t="s">
        <v>362</v>
      </c>
    </row>
    <row r="301" spans="1:4" x14ac:dyDescent="0.2">
      <c r="A301" s="141" t="s">
        <v>2045</v>
      </c>
      <c r="B301" s="142" t="s">
        <v>124</v>
      </c>
      <c r="C301" s="143">
        <v>5</v>
      </c>
      <c r="D301" s="144">
        <v>5</v>
      </c>
    </row>
    <row r="302" spans="1:4" x14ac:dyDescent="0.2">
      <c r="A302" s="141" t="s">
        <v>2046</v>
      </c>
      <c r="B302" s="142" t="s">
        <v>101</v>
      </c>
      <c r="C302" s="143">
        <v>4</v>
      </c>
      <c r="D302" s="144">
        <v>4</v>
      </c>
    </row>
    <row r="303" spans="1:4" x14ac:dyDescent="0.2">
      <c r="A303" s="145"/>
      <c r="B303" s="146"/>
      <c r="C303" s="147" t="s">
        <v>545</v>
      </c>
      <c r="D303" s="148">
        <v>9</v>
      </c>
    </row>
    <row r="304" spans="1:4" ht="36.4" customHeight="1" x14ac:dyDescent="0.2">
      <c r="A304" s="137" t="s">
        <v>1697</v>
      </c>
      <c r="B304" s="137"/>
      <c r="C304" s="138"/>
      <c r="D304" s="137"/>
    </row>
    <row r="305" spans="1:4" x14ac:dyDescent="0.2">
      <c r="A305" s="139"/>
      <c r="B305" s="139"/>
      <c r="C305" s="139"/>
      <c r="D305" s="140" t="s">
        <v>362</v>
      </c>
    </row>
    <row r="306" spans="1:4" x14ac:dyDescent="0.2">
      <c r="A306" s="141" t="s">
        <v>2047</v>
      </c>
      <c r="B306" s="142" t="s">
        <v>101</v>
      </c>
      <c r="C306" s="143">
        <v>4</v>
      </c>
      <c r="D306" s="144">
        <v>4</v>
      </c>
    </row>
    <row r="307" spans="1:4" x14ac:dyDescent="0.2">
      <c r="A307" s="141" t="s">
        <v>2041</v>
      </c>
      <c r="B307" s="142" t="s">
        <v>46</v>
      </c>
      <c r="C307" s="143">
        <v>2</v>
      </c>
      <c r="D307" s="144">
        <v>2</v>
      </c>
    </row>
    <row r="308" spans="1:4" x14ac:dyDescent="0.2">
      <c r="A308" s="141" t="s">
        <v>2042</v>
      </c>
      <c r="B308" s="142" t="s">
        <v>60</v>
      </c>
      <c r="C308" s="143">
        <v>3</v>
      </c>
      <c r="D308" s="144">
        <v>3</v>
      </c>
    </row>
    <row r="309" spans="1:4" x14ac:dyDescent="0.2">
      <c r="A309" s="141" t="s">
        <v>2048</v>
      </c>
      <c r="B309" s="142" t="s">
        <v>60</v>
      </c>
      <c r="C309" s="143">
        <v>3</v>
      </c>
      <c r="D309" s="144">
        <v>3</v>
      </c>
    </row>
    <row r="310" spans="1:4" x14ac:dyDescent="0.2">
      <c r="A310" s="141" t="s">
        <v>2030</v>
      </c>
      <c r="B310" s="142" t="s">
        <v>101</v>
      </c>
      <c r="C310" s="143">
        <v>4</v>
      </c>
      <c r="D310" s="144">
        <v>4</v>
      </c>
    </row>
    <row r="311" spans="1:4" x14ac:dyDescent="0.2">
      <c r="A311" s="141" t="s">
        <v>2049</v>
      </c>
      <c r="B311" s="142" t="s">
        <v>46</v>
      </c>
      <c r="C311" s="143">
        <v>2</v>
      </c>
      <c r="D311" s="144">
        <v>2</v>
      </c>
    </row>
    <row r="312" spans="1:4" x14ac:dyDescent="0.2">
      <c r="A312" s="145"/>
      <c r="B312" s="146"/>
      <c r="C312" s="147" t="s">
        <v>545</v>
      </c>
      <c r="D312" s="148">
        <v>18</v>
      </c>
    </row>
    <row r="313" spans="1:4" ht="12" customHeight="1" x14ac:dyDescent="0.2">
      <c r="A313" s="137" t="s">
        <v>1698</v>
      </c>
      <c r="B313" s="137"/>
      <c r="C313" s="138"/>
      <c r="D313" s="137"/>
    </row>
    <row r="314" spans="1:4" x14ac:dyDescent="0.2">
      <c r="A314" s="139"/>
      <c r="B314" s="139"/>
      <c r="C314" s="139"/>
      <c r="D314" s="140" t="s">
        <v>362</v>
      </c>
    </row>
    <row r="315" spans="1:4" x14ac:dyDescent="0.2">
      <c r="A315" s="141" t="s">
        <v>2050</v>
      </c>
      <c r="B315" s="142" t="s">
        <v>60</v>
      </c>
      <c r="C315" s="143">
        <v>3</v>
      </c>
      <c r="D315" s="144">
        <v>3</v>
      </c>
    </row>
    <row r="316" spans="1:4" x14ac:dyDescent="0.2">
      <c r="A316" s="141" t="s">
        <v>2051</v>
      </c>
      <c r="B316" s="142" t="s">
        <v>46</v>
      </c>
      <c r="C316" s="143">
        <v>2</v>
      </c>
      <c r="D316" s="144">
        <v>2</v>
      </c>
    </row>
    <row r="317" spans="1:4" x14ac:dyDescent="0.2">
      <c r="A317" s="141" t="s">
        <v>2052</v>
      </c>
      <c r="B317" s="142" t="s">
        <v>46</v>
      </c>
      <c r="C317" s="143">
        <v>2</v>
      </c>
      <c r="D317" s="144">
        <v>2</v>
      </c>
    </row>
    <row r="318" spans="1:4" x14ac:dyDescent="0.2">
      <c r="A318" s="141" t="s">
        <v>2053</v>
      </c>
      <c r="B318" s="142" t="s">
        <v>60</v>
      </c>
      <c r="C318" s="143">
        <v>3</v>
      </c>
      <c r="D318" s="144">
        <v>3</v>
      </c>
    </row>
    <row r="319" spans="1:4" x14ac:dyDescent="0.2">
      <c r="A319" s="141" t="s">
        <v>2054</v>
      </c>
      <c r="B319" s="142" t="s">
        <v>124</v>
      </c>
      <c r="C319" s="143">
        <v>5</v>
      </c>
      <c r="D319" s="144">
        <v>5</v>
      </c>
    </row>
    <row r="320" spans="1:4" x14ac:dyDescent="0.2">
      <c r="A320" s="141" t="s">
        <v>2055</v>
      </c>
      <c r="B320" s="142" t="s">
        <v>46</v>
      </c>
      <c r="C320" s="143">
        <v>2</v>
      </c>
      <c r="D320" s="144">
        <v>2</v>
      </c>
    </row>
    <row r="321" spans="1:4" x14ac:dyDescent="0.2">
      <c r="A321" s="145"/>
      <c r="B321" s="146"/>
      <c r="C321" s="147" t="s">
        <v>545</v>
      </c>
      <c r="D321" s="148">
        <v>17</v>
      </c>
    </row>
    <row r="322" spans="1:4" ht="12" customHeight="1" x14ac:dyDescent="0.2">
      <c r="A322" s="137" t="s">
        <v>1699</v>
      </c>
      <c r="B322" s="137"/>
      <c r="C322" s="138"/>
      <c r="D322" s="137"/>
    </row>
    <row r="323" spans="1:4" x14ac:dyDescent="0.2">
      <c r="A323" s="139"/>
      <c r="B323" s="139"/>
      <c r="C323" s="139"/>
      <c r="D323" s="140" t="s">
        <v>362</v>
      </c>
    </row>
    <row r="324" spans="1:4" x14ac:dyDescent="0.2">
      <c r="A324" s="141" t="s">
        <v>2056</v>
      </c>
      <c r="B324" s="142" t="s">
        <v>101</v>
      </c>
      <c r="C324" s="143">
        <v>4</v>
      </c>
      <c r="D324" s="144">
        <v>4</v>
      </c>
    </row>
    <row r="325" spans="1:4" x14ac:dyDescent="0.2">
      <c r="A325" s="141" t="s">
        <v>2057</v>
      </c>
      <c r="B325" s="142" t="s">
        <v>148</v>
      </c>
      <c r="C325" s="143">
        <v>8</v>
      </c>
      <c r="D325" s="144">
        <v>8</v>
      </c>
    </row>
    <row r="326" spans="1:4" x14ac:dyDescent="0.2">
      <c r="A326" s="145"/>
      <c r="B326" s="146"/>
      <c r="C326" s="147" t="s">
        <v>545</v>
      </c>
      <c r="D326" s="148">
        <v>12</v>
      </c>
    </row>
    <row r="327" spans="1:4" ht="12" customHeight="1" x14ac:dyDescent="0.2">
      <c r="A327" s="137" t="s">
        <v>492</v>
      </c>
      <c r="B327" s="137"/>
      <c r="C327" s="138"/>
      <c r="D327" s="137"/>
    </row>
    <row r="328" spans="1:4" x14ac:dyDescent="0.2">
      <c r="A328" s="139"/>
      <c r="B328" s="139"/>
      <c r="C328" s="139"/>
      <c r="D328" s="140" t="s">
        <v>362</v>
      </c>
    </row>
    <row r="329" spans="1:4" x14ac:dyDescent="0.2">
      <c r="A329" s="141" t="s">
        <v>1985</v>
      </c>
      <c r="B329" s="142" t="s">
        <v>129</v>
      </c>
      <c r="C329" s="143">
        <v>6</v>
      </c>
      <c r="D329" s="144">
        <v>6</v>
      </c>
    </row>
    <row r="330" spans="1:4" x14ac:dyDescent="0.2">
      <c r="A330" s="145"/>
      <c r="B330" s="146"/>
      <c r="C330" s="147" t="s">
        <v>545</v>
      </c>
      <c r="D330" s="148">
        <v>6</v>
      </c>
    </row>
    <row r="331" spans="1:4" ht="12" customHeight="1" x14ac:dyDescent="0.2">
      <c r="A331" s="137" t="s">
        <v>493</v>
      </c>
      <c r="B331" s="137"/>
      <c r="C331" s="138"/>
      <c r="D331" s="137"/>
    </row>
    <row r="332" spans="1:4" x14ac:dyDescent="0.2">
      <c r="A332" s="139"/>
      <c r="B332" s="139"/>
      <c r="C332" s="139"/>
      <c r="D332" s="140" t="s">
        <v>362</v>
      </c>
    </row>
    <row r="333" spans="1:4" x14ac:dyDescent="0.2">
      <c r="A333" s="141" t="s">
        <v>2058</v>
      </c>
      <c r="B333" s="142" t="s">
        <v>6</v>
      </c>
      <c r="C333" s="143">
        <v>1</v>
      </c>
      <c r="D333" s="144">
        <v>1</v>
      </c>
    </row>
    <row r="334" spans="1:4" x14ac:dyDescent="0.2">
      <c r="A334" s="141" t="s">
        <v>2059</v>
      </c>
      <c r="B334" s="142" t="s">
        <v>6</v>
      </c>
      <c r="C334" s="143">
        <v>1</v>
      </c>
      <c r="D334" s="144">
        <v>1</v>
      </c>
    </row>
    <row r="335" spans="1:4" x14ac:dyDescent="0.2">
      <c r="A335" s="145"/>
      <c r="B335" s="146"/>
      <c r="C335" s="147" t="s">
        <v>545</v>
      </c>
      <c r="D335" s="148">
        <v>2</v>
      </c>
    </row>
    <row r="336" spans="1:4" ht="12" customHeight="1" x14ac:dyDescent="0.2">
      <c r="A336" s="137" t="s">
        <v>494</v>
      </c>
      <c r="B336" s="137"/>
      <c r="C336" s="138"/>
      <c r="D336" s="137"/>
    </row>
    <row r="337" spans="1:4" ht="12" customHeight="1" x14ac:dyDescent="0.2">
      <c r="A337" s="137" t="s">
        <v>1700</v>
      </c>
      <c r="B337" s="137"/>
      <c r="C337" s="138"/>
      <c r="D337" s="137"/>
    </row>
    <row r="338" spans="1:4" x14ac:dyDescent="0.2">
      <c r="A338" s="139"/>
      <c r="B338" s="139"/>
      <c r="C338" s="139"/>
      <c r="D338" s="140" t="s">
        <v>362</v>
      </c>
    </row>
    <row r="339" spans="1:4" x14ac:dyDescent="0.2">
      <c r="A339" s="141" t="s">
        <v>2060</v>
      </c>
      <c r="B339" s="142" t="s">
        <v>6</v>
      </c>
      <c r="C339" s="143">
        <v>1</v>
      </c>
      <c r="D339" s="144">
        <v>1</v>
      </c>
    </row>
    <row r="340" spans="1:4" x14ac:dyDescent="0.2">
      <c r="A340" s="145"/>
      <c r="B340" s="146"/>
      <c r="C340" s="147" t="s">
        <v>545</v>
      </c>
      <c r="D340" s="148">
        <v>1</v>
      </c>
    </row>
    <row r="341" spans="1:4" x14ac:dyDescent="0.2">
      <c r="A341" s="137" t="s">
        <v>495</v>
      </c>
      <c r="B341" s="137"/>
      <c r="C341" s="138"/>
      <c r="D341" s="137"/>
    </row>
    <row r="342" spans="1:4" ht="12" customHeight="1" x14ac:dyDescent="0.2">
      <c r="A342" s="137" t="s">
        <v>496</v>
      </c>
      <c r="B342" s="137"/>
      <c r="C342" s="138"/>
      <c r="D342" s="137"/>
    </row>
    <row r="343" spans="1:4" x14ac:dyDescent="0.2">
      <c r="A343" s="139"/>
      <c r="B343" s="139"/>
      <c r="C343" s="139"/>
      <c r="D343" s="140" t="s">
        <v>362</v>
      </c>
    </row>
    <row r="344" spans="1:4" x14ac:dyDescent="0.2">
      <c r="A344" s="141" t="s">
        <v>1985</v>
      </c>
      <c r="B344" s="142" t="s">
        <v>46</v>
      </c>
      <c r="C344" s="143">
        <v>2</v>
      </c>
      <c r="D344" s="144">
        <v>2</v>
      </c>
    </row>
    <row r="345" spans="1:4" x14ac:dyDescent="0.2">
      <c r="A345" s="145"/>
      <c r="B345" s="146"/>
      <c r="C345" s="147" t="s">
        <v>545</v>
      </c>
      <c r="D345" s="148">
        <v>2</v>
      </c>
    </row>
    <row r="346" spans="1:4" ht="12" customHeight="1" x14ac:dyDescent="0.2">
      <c r="A346" s="137" t="s">
        <v>497</v>
      </c>
      <c r="B346" s="137"/>
      <c r="C346" s="138"/>
      <c r="D346" s="137"/>
    </row>
    <row r="347" spans="1:4" x14ac:dyDescent="0.2">
      <c r="A347" s="139"/>
      <c r="B347" s="139"/>
      <c r="C347" s="139"/>
      <c r="D347" s="140" t="s">
        <v>362</v>
      </c>
    </row>
    <row r="348" spans="1:4" x14ac:dyDescent="0.2">
      <c r="A348" s="141" t="s">
        <v>1985</v>
      </c>
      <c r="B348" s="142" t="s">
        <v>46</v>
      </c>
      <c r="C348" s="143">
        <v>2</v>
      </c>
      <c r="D348" s="144">
        <v>2</v>
      </c>
    </row>
    <row r="349" spans="1:4" x14ac:dyDescent="0.2">
      <c r="A349" s="145"/>
      <c r="B349" s="146"/>
      <c r="C349" s="147" t="s">
        <v>545</v>
      </c>
      <c r="D349" s="148">
        <v>2</v>
      </c>
    </row>
    <row r="350" spans="1:4" ht="12" customHeight="1" x14ac:dyDescent="0.2">
      <c r="A350" s="137" t="s">
        <v>1701</v>
      </c>
      <c r="B350" s="137"/>
      <c r="C350" s="138"/>
      <c r="D350" s="137"/>
    </row>
    <row r="351" spans="1:4" x14ac:dyDescent="0.2">
      <c r="A351" s="139"/>
      <c r="B351" s="139"/>
      <c r="C351" s="139"/>
      <c r="D351" s="140" t="s">
        <v>362</v>
      </c>
    </row>
    <row r="352" spans="1:4" x14ac:dyDescent="0.2">
      <c r="A352" s="141" t="s">
        <v>1985</v>
      </c>
      <c r="B352" s="142" t="s">
        <v>101</v>
      </c>
      <c r="C352" s="143">
        <v>4</v>
      </c>
      <c r="D352" s="144">
        <v>4</v>
      </c>
    </row>
    <row r="353" spans="1:4" x14ac:dyDescent="0.2">
      <c r="A353" s="145"/>
      <c r="B353" s="146"/>
      <c r="C353" s="147" t="s">
        <v>545</v>
      </c>
      <c r="D353" s="148">
        <v>4</v>
      </c>
    </row>
    <row r="354" spans="1:4" x14ac:dyDescent="0.2">
      <c r="A354" s="137" t="s">
        <v>498</v>
      </c>
      <c r="B354" s="137"/>
      <c r="C354" s="138"/>
      <c r="D354" s="137"/>
    </row>
    <row r="355" spans="1:4" ht="12" customHeight="1" x14ac:dyDescent="0.2">
      <c r="A355" s="137" t="s">
        <v>499</v>
      </c>
      <c r="B355" s="137"/>
      <c r="C355" s="138"/>
      <c r="D355" s="137"/>
    </row>
    <row r="356" spans="1:4" x14ac:dyDescent="0.2">
      <c r="A356" s="139"/>
      <c r="B356" s="139"/>
      <c r="C356" s="139"/>
      <c r="D356" s="140" t="s">
        <v>362</v>
      </c>
    </row>
    <row r="357" spans="1:4" x14ac:dyDescent="0.2">
      <c r="A357" s="141" t="s">
        <v>2061</v>
      </c>
      <c r="B357" s="142" t="s">
        <v>500</v>
      </c>
      <c r="C357" s="143">
        <v>37.67</v>
      </c>
      <c r="D357" s="144">
        <v>37.67</v>
      </c>
    </row>
    <row r="358" spans="1:4" x14ac:dyDescent="0.2">
      <c r="A358" s="145"/>
      <c r="B358" s="146"/>
      <c r="C358" s="147" t="s">
        <v>545</v>
      </c>
      <c r="D358" s="148">
        <v>37.67</v>
      </c>
    </row>
    <row r="359" spans="1:4" ht="37.9" customHeight="1" x14ac:dyDescent="0.2">
      <c r="A359" s="137" t="s">
        <v>501</v>
      </c>
      <c r="B359" s="137"/>
      <c r="C359" s="138"/>
      <c r="D359" s="137"/>
    </row>
    <row r="360" spans="1:4" x14ac:dyDescent="0.2">
      <c r="A360" s="139"/>
      <c r="B360" s="139"/>
      <c r="C360" s="139"/>
      <c r="D360" s="140" t="s">
        <v>362</v>
      </c>
    </row>
    <row r="361" spans="1:4" x14ac:dyDescent="0.2">
      <c r="A361" s="141" t="s">
        <v>1979</v>
      </c>
      <c r="B361" s="142" t="s">
        <v>502</v>
      </c>
      <c r="C361" s="143">
        <v>73.92</v>
      </c>
      <c r="D361" s="144">
        <v>73.92</v>
      </c>
    </row>
    <row r="362" spans="1:4" x14ac:dyDescent="0.2">
      <c r="A362" s="141" t="s">
        <v>2062</v>
      </c>
      <c r="B362" s="142" t="s">
        <v>503</v>
      </c>
      <c r="C362" s="143">
        <v>50.63</v>
      </c>
      <c r="D362" s="144">
        <v>50.63</v>
      </c>
    </row>
    <row r="363" spans="1:4" x14ac:dyDescent="0.2">
      <c r="A363" s="145"/>
      <c r="B363" s="146"/>
      <c r="C363" s="147" t="s">
        <v>545</v>
      </c>
      <c r="D363" s="148">
        <v>124.55</v>
      </c>
    </row>
    <row r="364" spans="1:4" ht="12" customHeight="1" x14ac:dyDescent="0.2">
      <c r="A364" s="137" t="s">
        <v>504</v>
      </c>
      <c r="B364" s="137"/>
      <c r="C364" s="138"/>
      <c r="D364" s="137"/>
    </row>
    <row r="365" spans="1:4" x14ac:dyDescent="0.2">
      <c r="A365" s="139"/>
      <c r="B365" s="139"/>
      <c r="C365" s="139"/>
      <c r="D365" s="140" t="s">
        <v>362</v>
      </c>
    </row>
    <row r="366" spans="1:4" x14ac:dyDescent="0.2">
      <c r="A366" s="141" t="s">
        <v>2063</v>
      </c>
      <c r="B366" s="142" t="s">
        <v>505</v>
      </c>
      <c r="C366" s="143">
        <v>5.61</v>
      </c>
      <c r="D366" s="144">
        <v>5.61</v>
      </c>
    </row>
    <row r="367" spans="1:4" x14ac:dyDescent="0.2">
      <c r="A367" s="145"/>
      <c r="B367" s="146"/>
      <c r="C367" s="147" t="s">
        <v>545</v>
      </c>
      <c r="D367" s="148">
        <v>5.61</v>
      </c>
    </row>
    <row r="368" spans="1:4" x14ac:dyDescent="0.2">
      <c r="A368" s="137" t="s">
        <v>506</v>
      </c>
      <c r="B368" s="137"/>
      <c r="C368" s="138"/>
      <c r="D368" s="137"/>
    </row>
    <row r="369" spans="1:4" ht="12" customHeight="1" x14ac:dyDescent="0.2">
      <c r="A369" s="137" t="s">
        <v>507</v>
      </c>
      <c r="B369" s="137"/>
      <c r="C369" s="138"/>
      <c r="D369" s="137"/>
    </row>
    <row r="370" spans="1:4" x14ac:dyDescent="0.2">
      <c r="A370" s="139"/>
      <c r="B370" s="139"/>
      <c r="C370" s="139"/>
      <c r="D370" s="140" t="s">
        <v>362</v>
      </c>
    </row>
    <row r="371" spans="1:4" ht="60" x14ac:dyDescent="0.2">
      <c r="A371" s="141" t="s">
        <v>2064</v>
      </c>
      <c r="B371" s="142" t="s">
        <v>508</v>
      </c>
      <c r="C371" s="143">
        <v>409.36</v>
      </c>
      <c r="D371" s="144">
        <v>409.36</v>
      </c>
    </row>
    <row r="372" spans="1:4" ht="48" x14ac:dyDescent="0.2">
      <c r="A372" s="141" t="s">
        <v>2065</v>
      </c>
      <c r="B372" s="142" t="s">
        <v>509</v>
      </c>
      <c r="C372" s="143">
        <v>325.92</v>
      </c>
      <c r="D372" s="144">
        <v>325.92</v>
      </c>
    </row>
    <row r="373" spans="1:4" ht="36" x14ac:dyDescent="0.2">
      <c r="A373" s="141" t="s">
        <v>2066</v>
      </c>
      <c r="B373" s="142" t="s">
        <v>510</v>
      </c>
      <c r="C373" s="143">
        <v>-21.95</v>
      </c>
      <c r="D373" s="144">
        <v>-21.95</v>
      </c>
    </row>
    <row r="374" spans="1:4" x14ac:dyDescent="0.2">
      <c r="A374" s="145"/>
      <c r="B374" s="146"/>
      <c r="C374" s="147" t="s">
        <v>545</v>
      </c>
      <c r="D374" s="148">
        <v>713.33</v>
      </c>
    </row>
    <row r="375" spans="1:4" ht="12" customHeight="1" x14ac:dyDescent="0.2">
      <c r="A375" s="137" t="s">
        <v>511</v>
      </c>
      <c r="B375" s="137"/>
      <c r="C375" s="138"/>
      <c r="D375" s="137"/>
    </row>
    <row r="376" spans="1:4" x14ac:dyDescent="0.2">
      <c r="A376" s="139"/>
      <c r="B376" s="139"/>
      <c r="C376" s="139"/>
      <c r="D376" s="140" t="s">
        <v>362</v>
      </c>
    </row>
    <row r="377" spans="1:4" x14ac:dyDescent="0.2">
      <c r="A377" s="141" t="s">
        <v>2067</v>
      </c>
      <c r="B377" s="142" t="s">
        <v>512</v>
      </c>
      <c r="C377" s="143">
        <v>213.999</v>
      </c>
      <c r="D377" s="144">
        <v>213.999</v>
      </c>
    </row>
    <row r="378" spans="1:4" ht="24" x14ac:dyDescent="0.2">
      <c r="A378" s="141" t="s">
        <v>2068</v>
      </c>
      <c r="B378" s="142" t="s">
        <v>469</v>
      </c>
      <c r="C378" s="143">
        <v>51.408000000000001</v>
      </c>
      <c r="D378" s="144">
        <v>51.408000000000001</v>
      </c>
    </row>
    <row r="379" spans="1:4" x14ac:dyDescent="0.2">
      <c r="A379" s="145"/>
      <c r="B379" s="146"/>
      <c r="C379" s="147" t="s">
        <v>545</v>
      </c>
      <c r="D379" s="148">
        <v>265.39</v>
      </c>
    </row>
    <row r="380" spans="1:4" ht="12" customHeight="1" x14ac:dyDescent="0.2">
      <c r="A380" s="137" t="s">
        <v>513</v>
      </c>
      <c r="B380" s="137"/>
      <c r="C380" s="138"/>
      <c r="D380" s="137"/>
    </row>
    <row r="381" spans="1:4" x14ac:dyDescent="0.2">
      <c r="A381" s="139"/>
      <c r="B381" s="139"/>
      <c r="C381" s="139"/>
      <c r="D381" s="140" t="s">
        <v>362</v>
      </c>
    </row>
    <row r="382" spans="1:4" ht="60" x14ac:dyDescent="0.2">
      <c r="A382" s="141" t="s">
        <v>2069</v>
      </c>
      <c r="B382" s="142" t="s">
        <v>508</v>
      </c>
      <c r="C382" s="143">
        <v>409.36</v>
      </c>
      <c r="D382" s="144">
        <v>409.36</v>
      </c>
    </row>
    <row r="383" spans="1:4" ht="48" x14ac:dyDescent="0.2">
      <c r="A383" s="141" t="s">
        <v>2070</v>
      </c>
      <c r="B383" s="142" t="s">
        <v>509</v>
      </c>
      <c r="C383" s="143">
        <v>325.92</v>
      </c>
      <c r="D383" s="144">
        <v>325.92</v>
      </c>
    </row>
    <row r="384" spans="1:4" ht="36" x14ac:dyDescent="0.2">
      <c r="A384" s="141" t="s">
        <v>2066</v>
      </c>
      <c r="B384" s="142" t="s">
        <v>510</v>
      </c>
      <c r="C384" s="143">
        <v>-21.95</v>
      </c>
      <c r="D384" s="144">
        <v>-21.95</v>
      </c>
    </row>
    <row r="385" spans="1:4" ht="24" x14ac:dyDescent="0.2">
      <c r="A385" s="141" t="s">
        <v>2071</v>
      </c>
      <c r="B385" s="142" t="s">
        <v>469</v>
      </c>
      <c r="C385" s="143">
        <v>51.408000000000001</v>
      </c>
      <c r="D385" s="144">
        <v>51.408000000000001</v>
      </c>
    </row>
    <row r="386" spans="1:4" x14ac:dyDescent="0.2">
      <c r="A386" s="145"/>
      <c r="B386" s="146"/>
      <c r="C386" s="147" t="s">
        <v>545</v>
      </c>
      <c r="D386" s="148">
        <v>764.73</v>
      </c>
    </row>
    <row r="387" spans="1:4" ht="12" customHeight="1" x14ac:dyDescent="0.2">
      <c r="A387" s="137" t="s">
        <v>514</v>
      </c>
      <c r="B387" s="137"/>
      <c r="C387" s="138"/>
      <c r="D387" s="137"/>
    </row>
    <row r="388" spans="1:4" x14ac:dyDescent="0.2">
      <c r="A388" s="139"/>
      <c r="B388" s="139"/>
      <c r="C388" s="139"/>
      <c r="D388" s="140" t="s">
        <v>362</v>
      </c>
    </row>
    <row r="389" spans="1:4" x14ac:dyDescent="0.2">
      <c r="A389" s="141" t="s">
        <v>1985</v>
      </c>
      <c r="B389" s="142" t="s">
        <v>515</v>
      </c>
      <c r="C389" s="143">
        <v>147</v>
      </c>
      <c r="D389" s="144">
        <v>147</v>
      </c>
    </row>
    <row r="390" spans="1:4" x14ac:dyDescent="0.2">
      <c r="A390" s="145"/>
      <c r="B390" s="146"/>
      <c r="C390" s="147" t="s">
        <v>545</v>
      </c>
      <c r="D390" s="148">
        <v>147</v>
      </c>
    </row>
    <row r="391" spans="1:4" ht="12" customHeight="1" x14ac:dyDescent="0.2">
      <c r="A391" s="137" t="s">
        <v>516</v>
      </c>
      <c r="B391" s="137"/>
      <c r="C391" s="138"/>
      <c r="D391" s="137"/>
    </row>
    <row r="392" spans="1:4" x14ac:dyDescent="0.2">
      <c r="A392" s="139"/>
      <c r="B392" s="139"/>
      <c r="C392" s="139"/>
      <c r="D392" s="140" t="s">
        <v>362</v>
      </c>
    </row>
    <row r="393" spans="1:4" x14ac:dyDescent="0.2">
      <c r="A393" s="141" t="s">
        <v>2072</v>
      </c>
      <c r="B393" s="142" t="s">
        <v>517</v>
      </c>
      <c r="C393" s="143">
        <v>46.35</v>
      </c>
      <c r="D393" s="144">
        <v>46.35</v>
      </c>
    </row>
    <row r="394" spans="1:4" x14ac:dyDescent="0.2">
      <c r="A394" s="145"/>
      <c r="B394" s="146"/>
      <c r="C394" s="147" t="s">
        <v>545</v>
      </c>
      <c r="D394" s="148">
        <v>46.35</v>
      </c>
    </row>
    <row r="395" spans="1:4" ht="12" customHeight="1" x14ac:dyDescent="0.2">
      <c r="A395" s="137" t="s">
        <v>518</v>
      </c>
      <c r="B395" s="137"/>
      <c r="C395" s="138"/>
      <c r="D395" s="137"/>
    </row>
    <row r="396" spans="1:4" x14ac:dyDescent="0.2">
      <c r="A396" s="139"/>
      <c r="B396" s="139"/>
      <c r="C396" s="139"/>
      <c r="D396" s="140" t="s">
        <v>362</v>
      </c>
    </row>
    <row r="397" spans="1:4" ht="24" x14ac:dyDescent="0.2">
      <c r="A397" s="141" t="s">
        <v>2073</v>
      </c>
      <c r="B397" s="142" t="s">
        <v>519</v>
      </c>
      <c r="C397" s="143">
        <v>55.1</v>
      </c>
      <c r="D397" s="144">
        <v>55.1</v>
      </c>
    </row>
    <row r="398" spans="1:4" x14ac:dyDescent="0.2">
      <c r="A398" s="145"/>
      <c r="B398" s="146"/>
      <c r="C398" s="147" t="s">
        <v>545</v>
      </c>
      <c r="D398" s="148">
        <v>55.1</v>
      </c>
    </row>
    <row r="399" spans="1:4" x14ac:dyDescent="0.2">
      <c r="A399" s="137" t="s">
        <v>520</v>
      </c>
      <c r="B399" s="137"/>
      <c r="C399" s="138"/>
      <c r="D399" s="137"/>
    </row>
    <row r="400" spans="1:4" x14ac:dyDescent="0.2">
      <c r="A400" s="137" t="s">
        <v>521</v>
      </c>
      <c r="B400" s="137"/>
      <c r="C400" s="138"/>
      <c r="D400" s="137"/>
    </row>
    <row r="401" spans="1:4" ht="12" customHeight="1" x14ac:dyDescent="0.2">
      <c r="A401" s="137" t="s">
        <v>522</v>
      </c>
      <c r="B401" s="137"/>
      <c r="C401" s="138"/>
      <c r="D401" s="137"/>
    </row>
    <row r="402" spans="1:4" x14ac:dyDescent="0.2">
      <c r="A402" s="139"/>
      <c r="B402" s="139"/>
      <c r="C402" s="139"/>
      <c r="D402" s="140" t="s">
        <v>362</v>
      </c>
    </row>
    <row r="403" spans="1:4" x14ac:dyDescent="0.2">
      <c r="A403" s="141" t="s">
        <v>2074</v>
      </c>
      <c r="B403" s="142" t="s">
        <v>6</v>
      </c>
      <c r="C403" s="143">
        <v>1</v>
      </c>
      <c r="D403" s="144">
        <v>1</v>
      </c>
    </row>
    <row r="404" spans="1:4" x14ac:dyDescent="0.2">
      <c r="A404" s="141" t="s">
        <v>2075</v>
      </c>
      <c r="B404" s="142" t="s">
        <v>6</v>
      </c>
      <c r="C404" s="143">
        <v>1</v>
      </c>
      <c r="D404" s="144">
        <v>1</v>
      </c>
    </row>
    <row r="405" spans="1:4" x14ac:dyDescent="0.2">
      <c r="A405" s="145"/>
      <c r="B405" s="146"/>
      <c r="C405" s="147" t="s">
        <v>545</v>
      </c>
      <c r="D405" s="148">
        <v>2</v>
      </c>
    </row>
    <row r="406" spans="1:4" ht="12" customHeight="1" x14ac:dyDescent="0.2">
      <c r="A406" s="137" t="s">
        <v>523</v>
      </c>
      <c r="B406" s="137"/>
      <c r="C406" s="138"/>
      <c r="D406" s="137"/>
    </row>
    <row r="407" spans="1:4" x14ac:dyDescent="0.2">
      <c r="A407" s="139"/>
      <c r="B407" s="139"/>
      <c r="C407" s="139"/>
      <c r="D407" s="140" t="s">
        <v>362</v>
      </c>
    </row>
    <row r="408" spans="1:4" x14ac:dyDescent="0.2">
      <c r="A408" s="141" t="s">
        <v>2074</v>
      </c>
      <c r="B408" s="142" t="s">
        <v>6</v>
      </c>
      <c r="C408" s="143">
        <v>1</v>
      </c>
      <c r="D408" s="144">
        <v>1</v>
      </c>
    </row>
    <row r="409" spans="1:4" x14ac:dyDescent="0.2">
      <c r="A409" s="141" t="s">
        <v>2075</v>
      </c>
      <c r="B409" s="142" t="s">
        <v>6</v>
      </c>
      <c r="C409" s="143">
        <v>1</v>
      </c>
      <c r="D409" s="144">
        <v>1</v>
      </c>
    </row>
    <row r="410" spans="1:4" x14ac:dyDescent="0.2">
      <c r="A410" s="145"/>
      <c r="B410" s="146"/>
      <c r="C410" s="147" t="s">
        <v>545</v>
      </c>
      <c r="D410" s="148">
        <v>2</v>
      </c>
    </row>
    <row r="411" spans="1:4" ht="12" customHeight="1" x14ac:dyDescent="0.2">
      <c r="A411" s="137" t="s">
        <v>2076</v>
      </c>
      <c r="B411" s="137"/>
      <c r="C411" s="138"/>
      <c r="D411" s="137"/>
    </row>
    <row r="412" spans="1:4" x14ac:dyDescent="0.2">
      <c r="A412" s="139"/>
      <c r="B412" s="139"/>
      <c r="C412" s="139"/>
      <c r="D412" s="140" t="s">
        <v>362</v>
      </c>
    </row>
    <row r="413" spans="1:4" x14ac:dyDescent="0.2">
      <c r="A413" s="141" t="s">
        <v>2077</v>
      </c>
      <c r="B413" s="142" t="s">
        <v>6</v>
      </c>
      <c r="C413" s="143">
        <v>1</v>
      </c>
      <c r="D413" s="144">
        <v>1</v>
      </c>
    </row>
    <row r="414" spans="1:4" x14ac:dyDescent="0.2">
      <c r="A414" s="145"/>
      <c r="B414" s="146"/>
      <c r="C414" s="147" t="s">
        <v>545</v>
      </c>
      <c r="D414" s="148">
        <v>1</v>
      </c>
    </row>
    <row r="415" spans="1:4" ht="12" customHeight="1" x14ac:dyDescent="0.2">
      <c r="A415" s="137" t="s">
        <v>1703</v>
      </c>
      <c r="B415" s="137"/>
      <c r="C415" s="138"/>
      <c r="D415" s="137"/>
    </row>
    <row r="416" spans="1:4" x14ac:dyDescent="0.2">
      <c r="A416" s="139"/>
      <c r="B416" s="139"/>
      <c r="C416" s="139"/>
      <c r="D416" s="140" t="s">
        <v>362</v>
      </c>
    </row>
    <row r="417" spans="1:4" x14ac:dyDescent="0.2">
      <c r="A417" s="141" t="s">
        <v>2078</v>
      </c>
      <c r="B417" s="142" t="s">
        <v>524</v>
      </c>
      <c r="C417" s="143">
        <v>94.43</v>
      </c>
      <c r="D417" s="144">
        <v>94.43</v>
      </c>
    </row>
    <row r="418" spans="1:4" x14ac:dyDescent="0.2">
      <c r="A418" s="145"/>
      <c r="B418" s="146"/>
      <c r="C418" s="147" t="s">
        <v>545</v>
      </c>
      <c r="D418" s="148">
        <v>94.43</v>
      </c>
    </row>
    <row r="419" spans="1:4" ht="12" customHeight="1" x14ac:dyDescent="0.2">
      <c r="A419" s="137" t="s">
        <v>525</v>
      </c>
      <c r="B419" s="137"/>
      <c r="C419" s="138"/>
      <c r="D419" s="137"/>
    </row>
    <row r="420" spans="1:4" x14ac:dyDescent="0.2">
      <c r="A420" s="139"/>
      <c r="B420" s="139"/>
      <c r="C420" s="139"/>
      <c r="D420" s="140" t="s">
        <v>362</v>
      </c>
    </row>
    <row r="421" spans="1:4" x14ac:dyDescent="0.2">
      <c r="A421" s="141" t="s">
        <v>2079</v>
      </c>
      <c r="B421" s="142" t="s">
        <v>526</v>
      </c>
      <c r="C421" s="143">
        <v>9.7200000000000006</v>
      </c>
      <c r="D421" s="144">
        <v>9.7200000000000006</v>
      </c>
    </row>
    <row r="422" spans="1:4" x14ac:dyDescent="0.2">
      <c r="A422" s="145"/>
      <c r="B422" s="146"/>
      <c r="C422" s="147" t="s">
        <v>545</v>
      </c>
      <c r="D422" s="148">
        <v>9.7200000000000006</v>
      </c>
    </row>
    <row r="423" spans="1:4" ht="12" customHeight="1" x14ac:dyDescent="0.2">
      <c r="A423" s="137" t="s">
        <v>1704</v>
      </c>
      <c r="B423" s="137"/>
      <c r="C423" s="138"/>
      <c r="D423" s="137"/>
    </row>
    <row r="424" spans="1:4" x14ac:dyDescent="0.2">
      <c r="A424" s="139"/>
      <c r="B424" s="139"/>
      <c r="C424" s="139"/>
      <c r="D424" s="140" t="s">
        <v>362</v>
      </c>
    </row>
    <row r="425" spans="1:4" x14ac:dyDescent="0.2">
      <c r="A425" s="141" t="s">
        <v>2080</v>
      </c>
      <c r="B425" s="142" t="s">
        <v>6</v>
      </c>
      <c r="C425" s="143">
        <v>1</v>
      </c>
      <c r="D425" s="144">
        <v>1</v>
      </c>
    </row>
    <row r="426" spans="1:4" x14ac:dyDescent="0.2">
      <c r="A426" s="145"/>
      <c r="B426" s="146"/>
      <c r="C426" s="147" t="s">
        <v>545</v>
      </c>
      <c r="D426" s="148">
        <v>1</v>
      </c>
    </row>
    <row r="427" spans="1:4" x14ac:dyDescent="0.2">
      <c r="A427" s="137" t="s">
        <v>527</v>
      </c>
      <c r="B427" s="137"/>
      <c r="C427" s="138"/>
      <c r="D427" s="137"/>
    </row>
    <row r="428" spans="1:4" ht="12" customHeight="1" x14ac:dyDescent="0.2">
      <c r="A428" s="137" t="s">
        <v>1705</v>
      </c>
      <c r="B428" s="137"/>
      <c r="C428" s="138"/>
      <c r="D428" s="137"/>
    </row>
    <row r="429" spans="1:4" x14ac:dyDescent="0.2">
      <c r="A429" s="139"/>
      <c r="B429" s="139"/>
      <c r="C429" s="139"/>
      <c r="D429" s="140" t="s">
        <v>362</v>
      </c>
    </row>
    <row r="430" spans="1:4" x14ac:dyDescent="0.2">
      <c r="A430" s="141" t="s">
        <v>2081</v>
      </c>
      <c r="B430" s="142" t="s">
        <v>6</v>
      </c>
      <c r="C430" s="143">
        <v>1</v>
      </c>
      <c r="D430" s="144">
        <v>1</v>
      </c>
    </row>
    <row r="431" spans="1:4" x14ac:dyDescent="0.2">
      <c r="A431" s="145"/>
      <c r="B431" s="146"/>
      <c r="C431" s="147" t="s">
        <v>545</v>
      </c>
      <c r="D431" s="148">
        <v>1</v>
      </c>
    </row>
    <row r="432" spans="1:4" x14ac:dyDescent="0.2">
      <c r="A432" s="137" t="s">
        <v>528</v>
      </c>
      <c r="B432" s="137"/>
      <c r="C432" s="138"/>
      <c r="D432" s="137"/>
    </row>
    <row r="433" spans="1:4" ht="12" customHeight="1" x14ac:dyDescent="0.2">
      <c r="A433" s="137" t="s">
        <v>2082</v>
      </c>
      <c r="B433" s="137"/>
      <c r="C433" s="138"/>
      <c r="D433" s="137"/>
    </row>
    <row r="434" spans="1:4" x14ac:dyDescent="0.2">
      <c r="A434" s="139"/>
      <c r="B434" s="139"/>
      <c r="C434" s="139"/>
      <c r="D434" s="140" t="s">
        <v>362</v>
      </c>
    </row>
    <row r="435" spans="1:4" x14ac:dyDescent="0.2">
      <c r="A435" s="141" t="s">
        <v>2083</v>
      </c>
      <c r="B435" s="142" t="s">
        <v>6</v>
      </c>
      <c r="C435" s="143">
        <v>1</v>
      </c>
      <c r="D435" s="144">
        <v>1</v>
      </c>
    </row>
    <row r="436" spans="1:4" x14ac:dyDescent="0.2">
      <c r="A436" s="145"/>
      <c r="B436" s="146"/>
      <c r="C436" s="147" t="s">
        <v>545</v>
      </c>
      <c r="D436" s="148">
        <v>1</v>
      </c>
    </row>
    <row r="437" spans="1:4" ht="12" customHeight="1" x14ac:dyDescent="0.2">
      <c r="A437" s="137" t="s">
        <v>1707</v>
      </c>
      <c r="B437" s="137"/>
      <c r="C437" s="138"/>
      <c r="D437" s="137"/>
    </row>
    <row r="438" spans="1:4" x14ac:dyDescent="0.2">
      <c r="A438" s="139"/>
      <c r="B438" s="139"/>
      <c r="C438" s="139"/>
      <c r="D438" s="140" t="s">
        <v>362</v>
      </c>
    </row>
    <row r="439" spans="1:4" x14ac:dyDescent="0.2">
      <c r="A439" s="141" t="s">
        <v>1685</v>
      </c>
      <c r="B439" s="142" t="s">
        <v>6</v>
      </c>
      <c r="C439" s="143">
        <v>1</v>
      </c>
      <c r="D439" s="144">
        <v>1</v>
      </c>
    </row>
    <row r="440" spans="1:4" x14ac:dyDescent="0.2">
      <c r="A440" s="145"/>
      <c r="B440" s="146"/>
      <c r="C440" s="147" t="s">
        <v>545</v>
      </c>
      <c r="D440" s="148">
        <v>1</v>
      </c>
    </row>
    <row r="441" spans="1:4" ht="12" customHeight="1" x14ac:dyDescent="0.2">
      <c r="A441" s="137" t="s">
        <v>2084</v>
      </c>
      <c r="B441" s="137"/>
      <c r="C441" s="138"/>
      <c r="D441" s="137"/>
    </row>
    <row r="442" spans="1:4" x14ac:dyDescent="0.2">
      <c r="A442" s="139"/>
      <c r="B442" s="139"/>
      <c r="C442" s="139"/>
      <c r="D442" s="140" t="s">
        <v>362</v>
      </c>
    </row>
    <row r="443" spans="1:4" x14ac:dyDescent="0.2">
      <c r="A443" s="141" t="s">
        <v>2085</v>
      </c>
      <c r="B443" s="142" t="s">
        <v>101</v>
      </c>
      <c r="C443" s="143">
        <v>4</v>
      </c>
      <c r="D443" s="144">
        <v>4</v>
      </c>
    </row>
    <row r="444" spans="1:4" x14ac:dyDescent="0.2">
      <c r="A444" s="141" t="s">
        <v>2030</v>
      </c>
      <c r="B444" s="142" t="s">
        <v>129</v>
      </c>
      <c r="C444" s="143">
        <v>6</v>
      </c>
      <c r="D444" s="144">
        <v>6</v>
      </c>
    </row>
    <row r="445" spans="1:4" x14ac:dyDescent="0.2">
      <c r="A445" s="141" t="s">
        <v>2086</v>
      </c>
      <c r="B445" s="142" t="s">
        <v>6</v>
      </c>
      <c r="C445" s="143">
        <v>1</v>
      </c>
      <c r="D445" s="144">
        <v>1</v>
      </c>
    </row>
    <row r="446" spans="1:4" x14ac:dyDescent="0.2">
      <c r="A446" s="141" t="s">
        <v>2052</v>
      </c>
      <c r="B446" s="142" t="s">
        <v>6</v>
      </c>
      <c r="C446" s="143">
        <v>1</v>
      </c>
      <c r="D446" s="144">
        <v>1</v>
      </c>
    </row>
    <row r="447" spans="1:4" x14ac:dyDescent="0.2">
      <c r="A447" s="141" t="s">
        <v>2087</v>
      </c>
      <c r="B447" s="142" t="s">
        <v>129</v>
      </c>
      <c r="C447" s="143">
        <v>6</v>
      </c>
      <c r="D447" s="144">
        <v>6</v>
      </c>
    </row>
    <row r="448" spans="1:4" x14ac:dyDescent="0.2">
      <c r="A448" s="141" t="s">
        <v>2041</v>
      </c>
      <c r="B448" s="142" t="s">
        <v>6</v>
      </c>
      <c r="C448" s="143">
        <v>1</v>
      </c>
      <c r="D448" s="144">
        <v>1</v>
      </c>
    </row>
    <row r="449" spans="1:4" x14ac:dyDescent="0.2">
      <c r="A449" s="141" t="s">
        <v>2088</v>
      </c>
      <c r="B449" s="142" t="s">
        <v>46</v>
      </c>
      <c r="C449" s="143">
        <v>2</v>
      </c>
      <c r="D449" s="144">
        <v>2</v>
      </c>
    </row>
    <row r="450" spans="1:4" x14ac:dyDescent="0.2">
      <c r="A450" s="145"/>
      <c r="B450" s="146"/>
      <c r="C450" s="147" t="s">
        <v>545</v>
      </c>
      <c r="D450" s="148">
        <v>21</v>
      </c>
    </row>
    <row r="451" spans="1:4" ht="12" customHeight="1" x14ac:dyDescent="0.2">
      <c r="A451" s="137" t="s">
        <v>1709</v>
      </c>
      <c r="B451" s="137"/>
      <c r="C451" s="138"/>
      <c r="D451" s="137"/>
    </row>
    <row r="452" spans="1:4" x14ac:dyDescent="0.2">
      <c r="A452" s="139"/>
      <c r="B452" s="139"/>
      <c r="C452" s="139"/>
      <c r="D452" s="140" t="s">
        <v>362</v>
      </c>
    </row>
    <row r="453" spans="1:4" x14ac:dyDescent="0.2">
      <c r="A453" s="141" t="s">
        <v>2089</v>
      </c>
      <c r="B453" s="142" t="s">
        <v>46</v>
      </c>
      <c r="C453" s="143">
        <v>2</v>
      </c>
      <c r="D453" s="144">
        <v>2</v>
      </c>
    </row>
    <row r="454" spans="1:4" x14ac:dyDescent="0.2">
      <c r="A454" s="145"/>
      <c r="B454" s="146"/>
      <c r="C454" s="147" t="s">
        <v>545</v>
      </c>
      <c r="D454" s="148">
        <v>2</v>
      </c>
    </row>
    <row r="455" spans="1:4" ht="12" customHeight="1" x14ac:dyDescent="0.2">
      <c r="A455" s="137" t="s">
        <v>2090</v>
      </c>
      <c r="B455" s="137"/>
      <c r="C455" s="138"/>
      <c r="D455" s="137"/>
    </row>
    <row r="456" spans="1:4" x14ac:dyDescent="0.2">
      <c r="A456" s="139"/>
      <c r="B456" s="139"/>
      <c r="C456" s="139"/>
      <c r="D456" s="140" t="s">
        <v>362</v>
      </c>
    </row>
    <row r="457" spans="1:4" x14ac:dyDescent="0.2">
      <c r="A457" s="141" t="s">
        <v>1985</v>
      </c>
      <c r="B457" s="142" t="s">
        <v>6</v>
      </c>
      <c r="C457" s="143">
        <v>1</v>
      </c>
      <c r="D457" s="144">
        <v>1</v>
      </c>
    </row>
    <row r="458" spans="1:4" x14ac:dyDescent="0.2">
      <c r="A458" s="145"/>
      <c r="B458" s="146"/>
      <c r="C458" s="147" t="s">
        <v>545</v>
      </c>
      <c r="D458" s="148">
        <v>1</v>
      </c>
    </row>
    <row r="459" spans="1:4" ht="12" customHeight="1" x14ac:dyDescent="0.2">
      <c r="A459" s="137" t="s">
        <v>1711</v>
      </c>
      <c r="B459" s="137"/>
      <c r="C459" s="138"/>
      <c r="D459" s="137"/>
    </row>
    <row r="460" spans="1:4" x14ac:dyDescent="0.2">
      <c r="A460" s="139"/>
      <c r="B460" s="139"/>
      <c r="C460" s="139"/>
      <c r="D460" s="140" t="s">
        <v>362</v>
      </c>
    </row>
    <row r="461" spans="1:4" x14ac:dyDescent="0.2">
      <c r="A461" s="141" t="s">
        <v>1985</v>
      </c>
      <c r="B461" s="142" t="s">
        <v>124</v>
      </c>
      <c r="C461" s="143">
        <v>5</v>
      </c>
      <c r="D461" s="144">
        <v>5</v>
      </c>
    </row>
    <row r="462" spans="1:4" x14ac:dyDescent="0.2">
      <c r="A462" s="145"/>
      <c r="B462" s="146"/>
      <c r="C462" s="147" t="s">
        <v>545</v>
      </c>
      <c r="D462" s="148">
        <v>5</v>
      </c>
    </row>
    <row r="463" spans="1:4" ht="12" customHeight="1" x14ac:dyDescent="0.2">
      <c r="A463" s="137" t="s">
        <v>1712</v>
      </c>
      <c r="B463" s="137"/>
      <c r="C463" s="138"/>
      <c r="D463" s="137"/>
    </row>
    <row r="464" spans="1:4" x14ac:dyDescent="0.2">
      <c r="A464" s="139"/>
      <c r="B464" s="139"/>
      <c r="C464" s="139"/>
      <c r="D464" s="140" t="s">
        <v>362</v>
      </c>
    </row>
    <row r="465" spans="1:4" x14ac:dyDescent="0.2">
      <c r="A465" s="141" t="s">
        <v>2091</v>
      </c>
      <c r="B465" s="142" t="s">
        <v>6</v>
      </c>
      <c r="C465" s="143">
        <v>1</v>
      </c>
      <c r="D465" s="144">
        <v>1</v>
      </c>
    </row>
    <row r="466" spans="1:4" x14ac:dyDescent="0.2">
      <c r="A466" s="145"/>
      <c r="B466" s="146"/>
      <c r="C466" s="147" t="s">
        <v>545</v>
      </c>
      <c r="D466" s="148">
        <v>1</v>
      </c>
    </row>
    <row r="467" spans="1:4" ht="12" customHeight="1" x14ac:dyDescent="0.2">
      <c r="A467" s="137" t="s">
        <v>1713</v>
      </c>
      <c r="B467" s="137"/>
      <c r="C467" s="138"/>
      <c r="D467" s="137"/>
    </row>
    <row r="468" spans="1:4" x14ac:dyDescent="0.2">
      <c r="A468" s="139"/>
      <c r="B468" s="139"/>
      <c r="C468" s="139"/>
      <c r="D468" s="140" t="s">
        <v>362</v>
      </c>
    </row>
    <row r="469" spans="1:4" x14ac:dyDescent="0.2">
      <c r="A469" s="141" t="s">
        <v>2092</v>
      </c>
      <c r="B469" s="142" t="s">
        <v>6</v>
      </c>
      <c r="C469" s="143">
        <v>1</v>
      </c>
      <c r="D469" s="144">
        <v>1</v>
      </c>
    </row>
    <row r="470" spans="1:4" x14ac:dyDescent="0.2">
      <c r="A470" s="141" t="s">
        <v>2093</v>
      </c>
      <c r="B470" s="142" t="s">
        <v>6</v>
      </c>
      <c r="C470" s="143">
        <v>1</v>
      </c>
      <c r="D470" s="144">
        <v>1</v>
      </c>
    </row>
    <row r="471" spans="1:4" x14ac:dyDescent="0.2">
      <c r="A471" s="145"/>
      <c r="B471" s="146"/>
      <c r="C471" s="147" t="s">
        <v>545</v>
      </c>
      <c r="D471" s="148">
        <v>2</v>
      </c>
    </row>
    <row r="472" spans="1:4" ht="12" customHeight="1" x14ac:dyDescent="0.2">
      <c r="A472" s="137" t="s">
        <v>1714</v>
      </c>
      <c r="B472" s="137"/>
      <c r="C472" s="138"/>
      <c r="D472" s="137"/>
    </row>
    <row r="473" spans="1:4" x14ac:dyDescent="0.2">
      <c r="A473" s="139"/>
      <c r="B473" s="139"/>
      <c r="C473" s="139"/>
      <c r="D473" s="140" t="s">
        <v>362</v>
      </c>
    </row>
    <row r="474" spans="1:4" x14ac:dyDescent="0.2">
      <c r="A474" s="141" t="s">
        <v>2094</v>
      </c>
      <c r="B474" s="142" t="s">
        <v>6</v>
      </c>
      <c r="C474" s="143">
        <v>1</v>
      </c>
      <c r="D474" s="144">
        <v>1</v>
      </c>
    </row>
    <row r="475" spans="1:4" x14ac:dyDescent="0.2">
      <c r="A475" s="145"/>
      <c r="B475" s="146"/>
      <c r="C475" s="147" t="s">
        <v>545</v>
      </c>
      <c r="D475" s="148">
        <v>1</v>
      </c>
    </row>
    <row r="476" spans="1:4" x14ac:dyDescent="0.2">
      <c r="A476" s="137" t="s">
        <v>530</v>
      </c>
      <c r="B476" s="137"/>
      <c r="C476" s="138"/>
      <c r="D476" s="137"/>
    </row>
    <row r="477" spans="1:4" ht="12" customHeight="1" x14ac:dyDescent="0.2">
      <c r="A477" s="137" t="s">
        <v>1715</v>
      </c>
      <c r="B477" s="137"/>
      <c r="C477" s="138"/>
      <c r="D477" s="137"/>
    </row>
    <row r="478" spans="1:4" x14ac:dyDescent="0.2">
      <c r="A478" s="139"/>
      <c r="B478" s="139"/>
      <c r="C478" s="139"/>
      <c r="D478" s="140" t="s">
        <v>362</v>
      </c>
    </row>
    <row r="479" spans="1:4" x14ac:dyDescent="0.2">
      <c r="A479" s="141" t="s">
        <v>2095</v>
      </c>
      <c r="B479" s="142" t="s">
        <v>6</v>
      </c>
      <c r="C479" s="143">
        <v>1</v>
      </c>
      <c r="D479" s="144">
        <v>1</v>
      </c>
    </row>
    <row r="480" spans="1:4" x14ac:dyDescent="0.2">
      <c r="A480" s="145"/>
      <c r="B480" s="146"/>
      <c r="C480" s="147" t="s">
        <v>545</v>
      </c>
      <c r="D480" s="148">
        <v>1</v>
      </c>
    </row>
    <row r="481" spans="1:4" ht="12" customHeight="1" x14ac:dyDescent="0.2">
      <c r="A481" s="137" t="s">
        <v>531</v>
      </c>
      <c r="B481" s="137"/>
      <c r="C481" s="138"/>
      <c r="D481" s="137"/>
    </row>
    <row r="482" spans="1:4" x14ac:dyDescent="0.2">
      <c r="A482" s="139"/>
      <c r="B482" s="139"/>
      <c r="C482" s="139"/>
      <c r="D482" s="140" t="s">
        <v>362</v>
      </c>
    </row>
    <row r="483" spans="1:4" x14ac:dyDescent="0.2">
      <c r="A483" s="141" t="s">
        <v>2096</v>
      </c>
      <c r="B483" s="142" t="s">
        <v>6</v>
      </c>
      <c r="C483" s="143">
        <v>1</v>
      </c>
      <c r="D483" s="144">
        <v>1</v>
      </c>
    </row>
    <row r="484" spans="1:4" x14ac:dyDescent="0.2">
      <c r="A484" s="145"/>
      <c r="B484" s="146"/>
      <c r="C484" s="147" t="s">
        <v>545</v>
      </c>
      <c r="D484" s="148">
        <v>1</v>
      </c>
    </row>
    <row r="485" spans="1:4" ht="12" customHeight="1" x14ac:dyDescent="0.2">
      <c r="A485" s="137" t="s">
        <v>1716</v>
      </c>
      <c r="B485" s="137"/>
      <c r="C485" s="138"/>
      <c r="D485" s="137"/>
    </row>
    <row r="486" spans="1:4" x14ac:dyDescent="0.2">
      <c r="A486" s="139"/>
      <c r="B486" s="139"/>
      <c r="C486" s="139"/>
      <c r="D486" s="140" t="s">
        <v>362</v>
      </c>
    </row>
    <row r="487" spans="1:4" x14ac:dyDescent="0.2">
      <c r="A487" s="141" t="s">
        <v>2097</v>
      </c>
      <c r="B487" s="142" t="s">
        <v>6</v>
      </c>
      <c r="C487" s="143">
        <v>1</v>
      </c>
      <c r="D487" s="144">
        <v>1</v>
      </c>
    </row>
    <row r="488" spans="1:4" x14ac:dyDescent="0.2">
      <c r="A488" s="141" t="s">
        <v>2098</v>
      </c>
      <c r="B488" s="142" t="s">
        <v>46</v>
      </c>
      <c r="C488" s="143">
        <v>2</v>
      </c>
      <c r="D488" s="144">
        <v>2</v>
      </c>
    </row>
    <row r="489" spans="1:4" x14ac:dyDescent="0.2">
      <c r="A489" s="141" t="s">
        <v>2088</v>
      </c>
      <c r="B489" s="142" t="s">
        <v>46</v>
      </c>
      <c r="C489" s="143">
        <v>2</v>
      </c>
      <c r="D489" s="144">
        <v>2</v>
      </c>
    </row>
    <row r="490" spans="1:4" x14ac:dyDescent="0.2">
      <c r="A490" s="141" t="s">
        <v>2099</v>
      </c>
      <c r="B490" s="142" t="s">
        <v>6</v>
      </c>
      <c r="C490" s="143">
        <v>1</v>
      </c>
      <c r="D490" s="144">
        <v>1</v>
      </c>
    </row>
    <row r="491" spans="1:4" x14ac:dyDescent="0.2">
      <c r="A491" s="141" t="s">
        <v>2100</v>
      </c>
      <c r="B491" s="142" t="s">
        <v>129</v>
      </c>
      <c r="C491" s="143">
        <v>6</v>
      </c>
      <c r="D491" s="144">
        <v>6</v>
      </c>
    </row>
    <row r="492" spans="1:4" x14ac:dyDescent="0.2">
      <c r="A492" s="145"/>
      <c r="B492" s="146"/>
      <c r="C492" s="147" t="s">
        <v>545</v>
      </c>
      <c r="D492" s="148">
        <v>12</v>
      </c>
    </row>
    <row r="493" spans="1:4" ht="12" customHeight="1" x14ac:dyDescent="0.2">
      <c r="A493" s="137" t="s">
        <v>1717</v>
      </c>
      <c r="B493" s="137"/>
      <c r="C493" s="138"/>
      <c r="D493" s="137"/>
    </row>
    <row r="494" spans="1:4" x14ac:dyDescent="0.2">
      <c r="A494" s="139"/>
      <c r="B494" s="139"/>
      <c r="C494" s="139"/>
      <c r="D494" s="140" t="s">
        <v>362</v>
      </c>
    </row>
    <row r="495" spans="1:4" x14ac:dyDescent="0.2">
      <c r="A495" s="141" t="s">
        <v>2101</v>
      </c>
      <c r="B495" s="142" t="s">
        <v>532</v>
      </c>
      <c r="C495" s="143">
        <v>30</v>
      </c>
      <c r="D495" s="144">
        <v>30</v>
      </c>
    </row>
    <row r="496" spans="1:4" x14ac:dyDescent="0.2">
      <c r="A496" s="141" t="s">
        <v>2102</v>
      </c>
      <c r="B496" s="142" t="s">
        <v>533</v>
      </c>
      <c r="C496" s="143">
        <v>45</v>
      </c>
      <c r="D496" s="144">
        <v>45</v>
      </c>
    </row>
    <row r="497" spans="1:4" ht="24" x14ac:dyDescent="0.2">
      <c r="A497" s="141" t="s">
        <v>2103</v>
      </c>
      <c r="B497" s="142" t="s">
        <v>533</v>
      </c>
      <c r="C497" s="143">
        <v>45</v>
      </c>
      <c r="D497" s="144">
        <v>45</v>
      </c>
    </row>
    <row r="498" spans="1:4" x14ac:dyDescent="0.2">
      <c r="A498" s="145"/>
      <c r="B498" s="146"/>
      <c r="C498" s="147" t="s">
        <v>545</v>
      </c>
      <c r="D498" s="148">
        <v>120</v>
      </c>
    </row>
    <row r="499" spans="1:4" ht="12" customHeight="1" x14ac:dyDescent="0.2">
      <c r="A499" s="137" t="s">
        <v>1718</v>
      </c>
      <c r="B499" s="137"/>
      <c r="C499" s="138"/>
      <c r="D499" s="137"/>
    </row>
    <row r="500" spans="1:4" x14ac:dyDescent="0.2">
      <c r="A500" s="139"/>
      <c r="B500" s="139"/>
      <c r="C500" s="139"/>
      <c r="D500" s="140" t="s">
        <v>362</v>
      </c>
    </row>
    <row r="501" spans="1:4" x14ac:dyDescent="0.2">
      <c r="A501" s="141" t="s">
        <v>2104</v>
      </c>
      <c r="B501" s="142" t="s">
        <v>6</v>
      </c>
      <c r="C501" s="143">
        <v>1</v>
      </c>
      <c r="D501" s="144">
        <v>1</v>
      </c>
    </row>
    <row r="502" spans="1:4" x14ac:dyDescent="0.2">
      <c r="A502" s="145"/>
      <c r="B502" s="146"/>
      <c r="C502" s="147" t="s">
        <v>545</v>
      </c>
      <c r="D502" s="148">
        <v>1</v>
      </c>
    </row>
    <row r="503" spans="1:4" ht="12" customHeight="1" x14ac:dyDescent="0.2">
      <c r="A503" s="137" t="s">
        <v>1719</v>
      </c>
      <c r="B503" s="137"/>
      <c r="C503" s="138"/>
      <c r="D503" s="137"/>
    </row>
    <row r="504" spans="1:4" x14ac:dyDescent="0.2">
      <c r="A504" s="139"/>
      <c r="B504" s="139"/>
      <c r="C504" s="139"/>
      <c r="D504" s="140" t="s">
        <v>362</v>
      </c>
    </row>
    <row r="505" spans="1:4" x14ac:dyDescent="0.2">
      <c r="A505" s="141" t="s">
        <v>1985</v>
      </c>
      <c r="B505" s="142" t="s">
        <v>534</v>
      </c>
      <c r="C505" s="143">
        <v>7</v>
      </c>
      <c r="D505" s="144">
        <v>7</v>
      </c>
    </row>
    <row r="506" spans="1:4" x14ac:dyDescent="0.2">
      <c r="A506" s="145"/>
      <c r="B506" s="146"/>
      <c r="C506" s="147" t="s">
        <v>545</v>
      </c>
      <c r="D506" s="148">
        <v>7</v>
      </c>
    </row>
    <row r="507" spans="1:4" ht="12" customHeight="1" x14ac:dyDescent="0.2">
      <c r="A507" s="137" t="s">
        <v>535</v>
      </c>
      <c r="B507" s="137"/>
      <c r="C507" s="138"/>
      <c r="D507" s="137"/>
    </row>
    <row r="508" spans="1:4" x14ac:dyDescent="0.2">
      <c r="A508" s="139"/>
      <c r="B508" s="139"/>
      <c r="C508" s="139"/>
      <c r="D508" s="140" t="s">
        <v>362</v>
      </c>
    </row>
    <row r="509" spans="1:4" x14ac:dyDescent="0.2">
      <c r="A509" s="141" t="s">
        <v>1985</v>
      </c>
      <c r="B509" s="142" t="s">
        <v>101</v>
      </c>
      <c r="C509" s="143">
        <v>4</v>
      </c>
      <c r="D509" s="144">
        <v>4</v>
      </c>
    </row>
    <row r="510" spans="1:4" x14ac:dyDescent="0.2">
      <c r="A510" s="145"/>
      <c r="B510" s="146"/>
      <c r="C510" s="147" t="s">
        <v>545</v>
      </c>
      <c r="D510" s="148">
        <v>4</v>
      </c>
    </row>
    <row r="511" spans="1:4" ht="12" customHeight="1" x14ac:dyDescent="0.2">
      <c r="A511" s="137" t="s">
        <v>1720</v>
      </c>
      <c r="B511" s="137"/>
      <c r="C511" s="138"/>
      <c r="D511" s="137"/>
    </row>
    <row r="512" spans="1:4" x14ac:dyDescent="0.2">
      <c r="A512" s="139"/>
      <c r="B512" s="139"/>
      <c r="C512" s="139"/>
      <c r="D512" s="140" t="s">
        <v>362</v>
      </c>
    </row>
    <row r="513" spans="1:4" x14ac:dyDescent="0.2">
      <c r="A513" s="141" t="s">
        <v>1985</v>
      </c>
      <c r="B513" s="142" t="s">
        <v>536</v>
      </c>
      <c r="C513" s="143">
        <v>12</v>
      </c>
      <c r="D513" s="144">
        <v>12</v>
      </c>
    </row>
    <row r="514" spans="1:4" x14ac:dyDescent="0.2">
      <c r="A514" s="145"/>
      <c r="B514" s="146"/>
      <c r="C514" s="147" t="s">
        <v>545</v>
      </c>
      <c r="D514" s="148">
        <v>12</v>
      </c>
    </row>
    <row r="515" spans="1:4" ht="12" customHeight="1" x14ac:dyDescent="0.2">
      <c r="A515" s="137" t="s">
        <v>1721</v>
      </c>
      <c r="B515" s="137"/>
      <c r="C515" s="138"/>
      <c r="D515" s="137"/>
    </row>
    <row r="516" spans="1:4" x14ac:dyDescent="0.2">
      <c r="A516" s="139"/>
      <c r="B516" s="139"/>
      <c r="C516" s="139"/>
      <c r="D516" s="140" t="s">
        <v>362</v>
      </c>
    </row>
    <row r="517" spans="1:4" x14ac:dyDescent="0.2">
      <c r="A517" s="141" t="s">
        <v>2105</v>
      </c>
      <c r="B517" s="142" t="s">
        <v>537</v>
      </c>
      <c r="C517" s="143">
        <v>24</v>
      </c>
      <c r="D517" s="144">
        <v>24</v>
      </c>
    </row>
    <row r="518" spans="1:4" x14ac:dyDescent="0.2">
      <c r="A518" s="145"/>
      <c r="B518" s="146"/>
      <c r="C518" s="147" t="s">
        <v>545</v>
      </c>
      <c r="D518" s="148">
        <v>24</v>
      </c>
    </row>
    <row r="519" spans="1:4" ht="12" customHeight="1" x14ac:dyDescent="0.2">
      <c r="A519" s="137" t="s">
        <v>538</v>
      </c>
      <c r="B519" s="137"/>
      <c r="C519" s="138"/>
      <c r="D519" s="137"/>
    </row>
    <row r="520" spans="1:4" x14ac:dyDescent="0.2">
      <c r="A520" s="139"/>
      <c r="B520" s="139"/>
      <c r="C520" s="139"/>
      <c r="D520" s="140" t="s">
        <v>362</v>
      </c>
    </row>
    <row r="521" spans="1:4" x14ac:dyDescent="0.2">
      <c r="A521" s="141" t="s">
        <v>2106</v>
      </c>
      <c r="B521" s="142" t="s">
        <v>539</v>
      </c>
      <c r="C521" s="143">
        <v>50</v>
      </c>
      <c r="D521" s="144">
        <v>50</v>
      </c>
    </row>
    <row r="522" spans="1:4" x14ac:dyDescent="0.2">
      <c r="A522" s="145"/>
      <c r="B522" s="146"/>
      <c r="C522" s="147" t="s">
        <v>545</v>
      </c>
      <c r="D522" s="148">
        <v>50</v>
      </c>
    </row>
    <row r="523" spans="1:4" x14ac:dyDescent="0.2">
      <c r="A523" s="137" t="s">
        <v>540</v>
      </c>
      <c r="B523" s="137"/>
      <c r="C523" s="138"/>
      <c r="D523" s="137"/>
    </row>
    <row r="524" spans="1:4" ht="12" customHeight="1" x14ac:dyDescent="0.2">
      <c r="A524" s="137" t="s">
        <v>1722</v>
      </c>
      <c r="B524" s="137"/>
      <c r="C524" s="138"/>
      <c r="D524" s="137"/>
    </row>
    <row r="525" spans="1:4" x14ac:dyDescent="0.2">
      <c r="A525" s="139"/>
      <c r="B525" s="139"/>
      <c r="C525" s="139"/>
      <c r="D525" s="140" t="s">
        <v>362</v>
      </c>
    </row>
    <row r="526" spans="1:4" x14ac:dyDescent="0.2">
      <c r="A526" s="141" t="s">
        <v>1958</v>
      </c>
      <c r="B526" s="142" t="s">
        <v>60</v>
      </c>
      <c r="C526" s="143">
        <v>3</v>
      </c>
      <c r="D526" s="144">
        <v>3</v>
      </c>
    </row>
    <row r="527" spans="1:4" x14ac:dyDescent="0.2">
      <c r="A527" s="151"/>
      <c r="B527" s="152"/>
      <c r="C527" s="153" t="s">
        <v>545</v>
      </c>
      <c r="D527" s="154">
        <v>3</v>
      </c>
    </row>
  </sheetData>
  <autoFilter ref="A13:D527"/>
  <mergeCells count="1">
    <mergeCell ref="A12:D12"/>
  </mergeCells>
  <pageMargins left="0.78740157480314965" right="0" top="0" bottom="0.78740157480314965" header="0" footer="0"/>
  <pageSetup paperSize="9" scale="85" orientation="portrait" r:id="rId1"/>
  <headerFooter>
    <oddFooter>&amp;C&amp;"-,Itálico"&amp;8&amp;G&amp;R&amp;"-,Itálico"&amp;8Página &amp;P de &amp;N</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M121"/>
  <sheetViews>
    <sheetView view="pageBreakPreview" topLeftCell="A30" zoomScaleNormal="100" zoomScaleSheetLayoutView="100" workbookViewId="0">
      <selection activeCell="B22" sqref="B22"/>
    </sheetView>
  </sheetViews>
  <sheetFormatPr defaultColWidth="8.7109375" defaultRowHeight="11.25" x14ac:dyDescent="0.2"/>
  <cols>
    <col min="1" max="1" width="9.28515625" style="36" customWidth="1"/>
    <col min="2" max="2" width="79.7109375" style="116" customWidth="1"/>
    <col min="3" max="4" width="8.7109375" style="36" customWidth="1"/>
    <col min="5" max="8" width="7.7109375" style="1" customWidth="1"/>
    <col min="9" max="10" width="5.7109375" style="1" customWidth="1"/>
    <col min="11" max="11" width="3.7109375" style="1" customWidth="1"/>
    <col min="12" max="16384" width="8.7109375" style="1"/>
  </cols>
  <sheetData>
    <row r="1" spans="1:13" s="2" customFormat="1" ht="10.9" customHeight="1" x14ac:dyDescent="0.2">
      <c r="B1" s="36"/>
      <c r="C1" s="5"/>
      <c r="D1" s="36"/>
      <c r="F1" s="36"/>
      <c r="G1" s="4"/>
      <c r="H1" s="5"/>
      <c r="I1" s="5"/>
      <c r="J1" s="314">
        <f>RESUMO!H1</f>
        <v>44965</v>
      </c>
      <c r="K1" s="314"/>
    </row>
    <row r="2" spans="1:13" s="2" customFormat="1" ht="10.9" customHeight="1" x14ac:dyDescent="0.2">
      <c r="B2" s="36"/>
      <c r="C2" s="5"/>
      <c r="D2" s="36"/>
      <c r="F2" s="36"/>
      <c r="G2" s="4"/>
      <c r="H2" s="5"/>
      <c r="I2" s="5"/>
    </row>
    <row r="3" spans="1:13" s="2" customFormat="1" ht="10.9" customHeight="1" x14ac:dyDescent="0.2">
      <c r="B3" s="36"/>
      <c r="C3" s="5"/>
      <c r="D3" s="36"/>
      <c r="F3" s="36"/>
      <c r="G3" s="4"/>
      <c r="H3" s="5"/>
      <c r="I3" s="5"/>
    </row>
    <row r="4" spans="1:13" s="2" customFormat="1" ht="10.9" customHeight="1" x14ac:dyDescent="0.2">
      <c r="B4" s="36"/>
      <c r="C4" s="5"/>
      <c r="D4" s="36"/>
      <c r="F4" s="36"/>
      <c r="G4" s="4"/>
      <c r="H4" s="5"/>
      <c r="I4" s="5"/>
    </row>
    <row r="5" spans="1:13" s="2" customFormat="1" ht="10.9" customHeight="1" x14ac:dyDescent="0.2">
      <c r="B5" s="36"/>
      <c r="C5" s="5"/>
      <c r="D5" s="36"/>
      <c r="F5" s="36"/>
      <c r="G5" s="4"/>
      <c r="H5" s="5"/>
      <c r="I5" s="5"/>
    </row>
    <row r="6" spans="1:13" s="2" customFormat="1" ht="10.9" customHeight="1" x14ac:dyDescent="0.2">
      <c r="B6" s="36"/>
      <c r="C6" s="5"/>
      <c r="D6" s="36"/>
      <c r="F6" s="36"/>
      <c r="G6" s="4"/>
      <c r="H6" s="5"/>
      <c r="I6" s="5"/>
    </row>
    <row r="7" spans="1:13" s="2" customFormat="1" ht="10.9" customHeight="1" x14ac:dyDescent="0.2">
      <c r="B7" s="36"/>
      <c r="C7" s="5"/>
      <c r="D7" s="36"/>
      <c r="F7" s="36"/>
      <c r="G7" s="4"/>
      <c r="H7" s="5"/>
      <c r="I7" s="5"/>
    </row>
    <row r="8" spans="1:13" s="2" customFormat="1" ht="10.9" customHeight="1" x14ac:dyDescent="0.2">
      <c r="B8" s="36"/>
      <c r="C8" s="5"/>
      <c r="D8" s="36"/>
      <c r="F8" s="36"/>
      <c r="G8" s="4"/>
      <c r="H8" s="5"/>
      <c r="I8" s="5"/>
    </row>
    <row r="9" spans="1:13" s="2" customFormat="1" ht="10.9" customHeight="1" x14ac:dyDescent="0.2">
      <c r="A9" s="29" t="s">
        <v>1672</v>
      </c>
      <c r="B9" s="36"/>
      <c r="C9" s="5"/>
      <c r="D9" s="36"/>
      <c r="F9" s="36"/>
      <c r="G9" s="4"/>
      <c r="H9" s="5"/>
      <c r="I9" s="5"/>
    </row>
    <row r="10" spans="1:13" s="2" customFormat="1" ht="10.9" customHeight="1" x14ac:dyDescent="0.2">
      <c r="A10" s="29" t="s">
        <v>1673</v>
      </c>
      <c r="B10" s="37"/>
      <c r="C10" s="30"/>
      <c r="D10" s="37"/>
      <c r="E10" s="29"/>
      <c r="F10" s="37"/>
      <c r="G10" s="29" t="s">
        <v>1667</v>
      </c>
      <c r="H10" s="30"/>
      <c r="I10" s="29" t="s">
        <v>1668</v>
      </c>
      <c r="J10" s="29"/>
    </row>
    <row r="11" spans="1:13" s="2" customFormat="1" ht="10.9" customHeight="1" x14ac:dyDescent="0.2">
      <c r="A11" s="29" t="s">
        <v>1671</v>
      </c>
      <c r="B11" s="37"/>
      <c r="C11" s="30"/>
      <c r="D11" s="37"/>
      <c r="E11" s="29"/>
      <c r="F11" s="37"/>
      <c r="G11" s="29" t="s">
        <v>1670</v>
      </c>
      <c r="H11" s="30"/>
      <c r="I11" s="29" t="s">
        <v>1669</v>
      </c>
      <c r="J11" s="29"/>
    </row>
    <row r="12" spans="1:13" s="2" customFormat="1" ht="12.75" x14ac:dyDescent="0.2">
      <c r="A12" s="271" t="s">
        <v>2114</v>
      </c>
      <c r="B12" s="272"/>
      <c r="C12" s="272"/>
      <c r="D12" s="272"/>
      <c r="E12" s="272"/>
      <c r="F12" s="272"/>
      <c r="G12" s="272"/>
      <c r="H12" s="272"/>
      <c r="I12" s="272"/>
      <c r="J12" s="272"/>
      <c r="K12" s="272"/>
      <c r="M12" s="6"/>
    </row>
    <row r="13" spans="1:13" ht="33.75" x14ac:dyDescent="0.2">
      <c r="A13" s="155" t="s">
        <v>1</v>
      </c>
      <c r="B13" s="166" t="s">
        <v>2</v>
      </c>
      <c r="C13" s="155" t="s">
        <v>3</v>
      </c>
      <c r="D13" s="155" t="s">
        <v>1578</v>
      </c>
      <c r="E13" s="155" t="s">
        <v>361</v>
      </c>
      <c r="F13" s="155" t="s">
        <v>5</v>
      </c>
      <c r="G13" s="155" t="s">
        <v>544</v>
      </c>
      <c r="H13" s="155" t="s">
        <v>1579</v>
      </c>
      <c r="I13" s="155" t="s">
        <v>1580</v>
      </c>
      <c r="J13" s="155" t="s">
        <v>1581</v>
      </c>
      <c r="K13" s="155" t="s">
        <v>1582</v>
      </c>
    </row>
    <row r="14" spans="1:13" ht="33.75" x14ac:dyDescent="0.2">
      <c r="A14" s="156" t="s">
        <v>299</v>
      </c>
      <c r="B14" s="216" t="s">
        <v>2109</v>
      </c>
      <c r="C14" s="156" t="s">
        <v>37</v>
      </c>
      <c r="D14" s="156" t="s">
        <v>549</v>
      </c>
      <c r="E14" s="158" t="s">
        <v>38</v>
      </c>
      <c r="F14" s="159">
        <v>1</v>
      </c>
      <c r="G14" s="159">
        <f>'PLANILHA ORCAMENTARIA'!H120</f>
        <v>63509.17</v>
      </c>
      <c r="H14" s="159">
        <f>G14</f>
        <v>63509.17</v>
      </c>
      <c r="I14" s="160">
        <v>10.997103830074282</v>
      </c>
      <c r="J14" s="160">
        <v>10.997103830074282</v>
      </c>
      <c r="K14" s="158" t="s">
        <v>1583</v>
      </c>
    </row>
    <row r="15" spans="1:13" ht="22.5" x14ac:dyDescent="0.2">
      <c r="A15" s="156" t="s">
        <v>164</v>
      </c>
      <c r="B15" s="157" t="s">
        <v>165</v>
      </c>
      <c r="C15" s="156" t="s">
        <v>37</v>
      </c>
      <c r="D15" s="156" t="s">
        <v>565</v>
      </c>
      <c r="E15" s="158" t="s">
        <v>73</v>
      </c>
      <c r="F15" s="159">
        <v>1</v>
      </c>
      <c r="G15" s="159">
        <v>57293.84</v>
      </c>
      <c r="H15" s="159">
        <v>57293.84</v>
      </c>
      <c r="I15" s="160">
        <v>9.5587755390227507</v>
      </c>
      <c r="J15" s="160">
        <v>20.555879369097031</v>
      </c>
      <c r="K15" s="158" t="s">
        <v>1583</v>
      </c>
    </row>
    <row r="16" spans="1:13" ht="22.5" x14ac:dyDescent="0.2">
      <c r="A16" s="156" t="s">
        <v>295</v>
      </c>
      <c r="B16" s="157" t="s">
        <v>2110</v>
      </c>
      <c r="C16" s="156" t="s">
        <v>37</v>
      </c>
      <c r="D16" s="156" t="s">
        <v>549</v>
      </c>
      <c r="E16" s="158" t="s">
        <v>38</v>
      </c>
      <c r="F16" s="159">
        <v>1</v>
      </c>
      <c r="G16" s="159">
        <v>42323.54</v>
      </c>
      <c r="H16" s="159">
        <v>42323.54</v>
      </c>
      <c r="I16" s="160">
        <v>7.0611643219733731</v>
      </c>
      <c r="J16" s="160">
        <v>27.617043691070403</v>
      </c>
      <c r="K16" s="158" t="s">
        <v>1583</v>
      </c>
    </row>
    <row r="17" spans="1:11" x14ac:dyDescent="0.2">
      <c r="A17" s="156" t="s">
        <v>11</v>
      </c>
      <c r="B17" s="216" t="s">
        <v>12</v>
      </c>
      <c r="C17" s="156" t="s">
        <v>13</v>
      </c>
      <c r="D17" s="156" t="s">
        <v>541</v>
      </c>
      <c r="E17" s="158" t="s">
        <v>14</v>
      </c>
      <c r="F17" s="159">
        <v>360</v>
      </c>
      <c r="G17" s="159">
        <v>102.37</v>
      </c>
      <c r="H17" s="159">
        <v>36853.199999999997</v>
      </c>
      <c r="I17" s="160">
        <v>6.1485050870165656</v>
      </c>
      <c r="J17" s="160">
        <v>33.765548778086973</v>
      </c>
      <c r="K17" s="158" t="s">
        <v>1583</v>
      </c>
    </row>
    <row r="18" spans="1:11" ht="18" x14ac:dyDescent="0.2">
      <c r="A18" s="156" t="s">
        <v>1584</v>
      </c>
      <c r="B18" s="216" t="s">
        <v>33</v>
      </c>
      <c r="C18" s="156" t="s">
        <v>37</v>
      </c>
      <c r="D18" s="156" t="s">
        <v>1585</v>
      </c>
      <c r="E18" s="158" t="s">
        <v>34</v>
      </c>
      <c r="F18" s="159">
        <v>1040</v>
      </c>
      <c r="G18" s="159">
        <v>29.6</v>
      </c>
      <c r="H18" s="159">
        <v>30784</v>
      </c>
      <c r="I18" s="160">
        <v>5.1359333951656296</v>
      </c>
      <c r="J18" s="160">
        <v>38.901482173252603</v>
      </c>
      <c r="K18" s="158" t="s">
        <v>1583</v>
      </c>
    </row>
    <row r="19" spans="1:11" ht="22.5" x14ac:dyDescent="0.2">
      <c r="A19" s="156" t="s">
        <v>26</v>
      </c>
      <c r="B19" s="216" t="s">
        <v>27</v>
      </c>
      <c r="C19" s="156" t="s">
        <v>13</v>
      </c>
      <c r="D19" s="156" t="s">
        <v>549</v>
      </c>
      <c r="E19" s="158" t="s">
        <v>28</v>
      </c>
      <c r="F19" s="159">
        <v>11510.1</v>
      </c>
      <c r="G19" s="159">
        <v>2.5</v>
      </c>
      <c r="H19" s="159">
        <v>28775.25</v>
      </c>
      <c r="I19" s="160">
        <v>4.8007980583822691</v>
      </c>
      <c r="J19" s="160">
        <v>43.702280231634866</v>
      </c>
      <c r="K19" s="158" t="s">
        <v>1583</v>
      </c>
    </row>
    <row r="20" spans="1:11" x14ac:dyDescent="0.2">
      <c r="A20" s="156" t="s">
        <v>16</v>
      </c>
      <c r="B20" s="216" t="s">
        <v>17</v>
      </c>
      <c r="C20" s="156" t="s">
        <v>13</v>
      </c>
      <c r="D20" s="156" t="s">
        <v>541</v>
      </c>
      <c r="E20" s="158" t="s">
        <v>18</v>
      </c>
      <c r="F20" s="159">
        <v>4</v>
      </c>
      <c r="G20" s="159">
        <v>6791.31</v>
      </c>
      <c r="H20" s="159">
        <v>27165.24</v>
      </c>
      <c r="I20" s="160">
        <v>4.5321876073183853</v>
      </c>
      <c r="J20" s="160">
        <v>48.234467838953258</v>
      </c>
      <c r="K20" s="158" t="s">
        <v>1583</v>
      </c>
    </row>
    <row r="21" spans="1:11" ht="22.5" x14ac:dyDescent="0.2">
      <c r="A21" s="156" t="s">
        <v>1586</v>
      </c>
      <c r="B21" s="216" t="s">
        <v>2111</v>
      </c>
      <c r="C21" s="156" t="s">
        <v>37</v>
      </c>
      <c r="D21" s="156" t="s">
        <v>529</v>
      </c>
      <c r="E21" s="158" t="s">
        <v>38</v>
      </c>
      <c r="F21" s="159">
        <v>1</v>
      </c>
      <c r="G21" s="159">
        <v>23988.58</v>
      </c>
      <c r="H21" s="159">
        <v>23988.58</v>
      </c>
      <c r="I21" s="160">
        <v>4.0022007901702938</v>
      </c>
      <c r="J21" s="160">
        <v>52.23666862912355</v>
      </c>
      <c r="K21" s="158" t="s">
        <v>1587</v>
      </c>
    </row>
    <row r="22" spans="1:11" x14ac:dyDescent="0.2">
      <c r="A22" s="156" t="s">
        <v>20</v>
      </c>
      <c r="B22" s="157" t="s">
        <v>21</v>
      </c>
      <c r="C22" s="156" t="s">
        <v>22</v>
      </c>
      <c r="D22" s="156" t="s">
        <v>549</v>
      </c>
      <c r="E22" s="158" t="s">
        <v>18</v>
      </c>
      <c r="F22" s="159">
        <v>4</v>
      </c>
      <c r="G22" s="159">
        <v>5950.41</v>
      </c>
      <c r="H22" s="159">
        <v>23801.64</v>
      </c>
      <c r="I22" s="160">
        <v>3.9710121405830967</v>
      </c>
      <c r="J22" s="160">
        <v>56.207680769706641</v>
      </c>
      <c r="K22" s="158" t="s">
        <v>1587</v>
      </c>
    </row>
    <row r="23" spans="1:11" x14ac:dyDescent="0.2">
      <c r="A23" s="156" t="s">
        <v>348</v>
      </c>
      <c r="B23" s="157" t="s">
        <v>349</v>
      </c>
      <c r="C23" s="156" t="s">
        <v>22</v>
      </c>
      <c r="D23" s="156" t="s">
        <v>549</v>
      </c>
      <c r="E23" s="158" t="s">
        <v>65</v>
      </c>
      <c r="F23" s="159">
        <v>50</v>
      </c>
      <c r="G23" s="159">
        <v>352.89</v>
      </c>
      <c r="H23" s="159">
        <v>17644.5</v>
      </c>
      <c r="I23" s="160">
        <v>2.9437687367138756</v>
      </c>
      <c r="J23" s="160">
        <v>59.151449506420519</v>
      </c>
      <c r="K23" s="158" t="s">
        <v>1587</v>
      </c>
    </row>
    <row r="24" spans="1:11" ht="22.5" x14ac:dyDescent="0.2">
      <c r="A24" s="156" t="s">
        <v>104</v>
      </c>
      <c r="B24" s="157" t="s">
        <v>1635</v>
      </c>
      <c r="C24" s="156" t="s">
        <v>37</v>
      </c>
      <c r="D24" s="156" t="s">
        <v>549</v>
      </c>
      <c r="E24" s="158" t="s">
        <v>105</v>
      </c>
      <c r="F24" s="159">
        <v>138.69</v>
      </c>
      <c r="G24" s="159">
        <v>89.7</v>
      </c>
      <c r="H24" s="159">
        <v>12440.493</v>
      </c>
      <c r="I24" s="160">
        <v>2.075543901085767</v>
      </c>
      <c r="J24" s="160">
        <v>61.226992906993026</v>
      </c>
      <c r="K24" s="158" t="s">
        <v>1587</v>
      </c>
    </row>
    <row r="25" spans="1:11" ht="22.5" x14ac:dyDescent="0.2">
      <c r="A25" s="156" t="s">
        <v>288</v>
      </c>
      <c r="B25" s="157" t="s">
        <v>289</v>
      </c>
      <c r="C25" s="156" t="s">
        <v>37</v>
      </c>
      <c r="D25" s="156" t="s">
        <v>565</v>
      </c>
      <c r="E25" s="158" t="s">
        <v>290</v>
      </c>
      <c r="F25" s="159">
        <v>94.43</v>
      </c>
      <c r="G25" s="159">
        <v>129.76</v>
      </c>
      <c r="H25" s="159">
        <v>12253.236800000001</v>
      </c>
      <c r="I25" s="160">
        <v>2.0443024974010018</v>
      </c>
      <c r="J25" s="160">
        <v>63.271295938274839</v>
      </c>
      <c r="K25" s="158" t="s">
        <v>1587</v>
      </c>
    </row>
    <row r="26" spans="1:11" ht="22.5" x14ac:dyDescent="0.2">
      <c r="A26" s="156" t="s">
        <v>250</v>
      </c>
      <c r="B26" s="157" t="s">
        <v>251</v>
      </c>
      <c r="C26" s="156" t="s">
        <v>13</v>
      </c>
      <c r="D26" s="156" t="s">
        <v>549</v>
      </c>
      <c r="E26" s="158" t="s">
        <v>51</v>
      </c>
      <c r="F26" s="159">
        <v>124.55</v>
      </c>
      <c r="G26" s="159">
        <v>95.62</v>
      </c>
      <c r="H26" s="159">
        <v>11909.471</v>
      </c>
      <c r="I26" s="160">
        <v>1.9869493836946659</v>
      </c>
      <c r="J26" s="160">
        <v>65.258245155131746</v>
      </c>
      <c r="K26" s="158" t="s">
        <v>1587</v>
      </c>
    </row>
    <row r="27" spans="1:11" ht="22.5" x14ac:dyDescent="0.2">
      <c r="A27" s="156" t="s">
        <v>1588</v>
      </c>
      <c r="B27" s="157" t="s">
        <v>2112</v>
      </c>
      <c r="C27" s="156" t="s">
        <v>37</v>
      </c>
      <c r="D27" s="156" t="s">
        <v>549</v>
      </c>
      <c r="E27" s="158" t="s">
        <v>73</v>
      </c>
      <c r="F27" s="159">
        <v>21</v>
      </c>
      <c r="G27" s="159">
        <v>538.61</v>
      </c>
      <c r="H27" s="159">
        <v>11310.81</v>
      </c>
      <c r="I27" s="160">
        <v>1.8870701275134276</v>
      </c>
      <c r="J27" s="160">
        <v>67.145315282645186</v>
      </c>
      <c r="K27" s="158" t="s">
        <v>1587</v>
      </c>
    </row>
    <row r="28" spans="1:11" ht="27" x14ac:dyDescent="0.2">
      <c r="A28" s="156" t="s">
        <v>40</v>
      </c>
      <c r="B28" s="157" t="s">
        <v>1633</v>
      </c>
      <c r="C28" s="156" t="s">
        <v>37</v>
      </c>
      <c r="D28" s="156" t="s">
        <v>7</v>
      </c>
      <c r="E28" s="158" t="s">
        <v>41</v>
      </c>
      <c r="F28" s="159">
        <v>4</v>
      </c>
      <c r="G28" s="159">
        <v>2815.31</v>
      </c>
      <c r="H28" s="159">
        <v>11261.24</v>
      </c>
      <c r="I28" s="160">
        <v>1.8787999800862458</v>
      </c>
      <c r="J28" s="160">
        <v>69.024115262731428</v>
      </c>
      <c r="K28" s="158" t="s">
        <v>1587</v>
      </c>
    </row>
    <row r="29" spans="1:11" ht="33.75" x14ac:dyDescent="0.2">
      <c r="A29" s="156" t="s">
        <v>200</v>
      </c>
      <c r="B29" s="157" t="s">
        <v>1640</v>
      </c>
      <c r="C29" s="156" t="s">
        <v>37</v>
      </c>
      <c r="D29" s="156" t="s">
        <v>549</v>
      </c>
      <c r="E29" s="158" t="s">
        <v>38</v>
      </c>
      <c r="F29" s="159">
        <v>1</v>
      </c>
      <c r="G29" s="159">
        <v>10849.34</v>
      </c>
      <c r="H29" s="159">
        <v>10849.34</v>
      </c>
      <c r="I29" s="160">
        <v>1.8100795095343774</v>
      </c>
      <c r="J29" s="160">
        <v>70.834194772265803</v>
      </c>
      <c r="K29" s="158" t="s">
        <v>1587</v>
      </c>
    </row>
    <row r="30" spans="1:11" ht="22.5" x14ac:dyDescent="0.2">
      <c r="A30" s="156" t="s">
        <v>1589</v>
      </c>
      <c r="B30" s="157" t="s">
        <v>1590</v>
      </c>
      <c r="C30" s="156" t="s">
        <v>37</v>
      </c>
      <c r="D30" s="156" t="s">
        <v>549</v>
      </c>
      <c r="E30" s="158" t="s">
        <v>51</v>
      </c>
      <c r="F30" s="159">
        <v>9.7200000000000006</v>
      </c>
      <c r="G30" s="159">
        <v>1109.33</v>
      </c>
      <c r="H30" s="159">
        <v>10782.687599999999</v>
      </c>
      <c r="I30" s="160">
        <v>1.7989593728715674</v>
      </c>
      <c r="J30" s="160">
        <v>72.633154545547981</v>
      </c>
      <c r="K30" s="158" t="s">
        <v>1587</v>
      </c>
    </row>
    <row r="31" spans="1:11" ht="18" x14ac:dyDescent="0.2">
      <c r="A31" s="156" t="s">
        <v>232</v>
      </c>
      <c r="B31" s="157" t="s">
        <v>1645</v>
      </c>
      <c r="C31" s="156" t="s">
        <v>37</v>
      </c>
      <c r="D31" s="156" t="s">
        <v>565</v>
      </c>
      <c r="E31" s="158" t="s">
        <v>218</v>
      </c>
      <c r="F31" s="159">
        <v>1</v>
      </c>
      <c r="G31" s="159">
        <v>10032.89</v>
      </c>
      <c r="H31" s="159">
        <v>10032.89</v>
      </c>
      <c r="I31" s="160">
        <v>1.673864825916817</v>
      </c>
      <c r="J31" s="160">
        <v>74.30701937146479</v>
      </c>
      <c r="K31" s="158" t="s">
        <v>1587</v>
      </c>
    </row>
    <row r="32" spans="1:11" ht="18" x14ac:dyDescent="0.2">
      <c r="A32" s="156" t="s">
        <v>353</v>
      </c>
      <c r="B32" s="157" t="s">
        <v>354</v>
      </c>
      <c r="C32" s="156" t="s">
        <v>37</v>
      </c>
      <c r="D32" s="156" t="s">
        <v>549</v>
      </c>
      <c r="E32" s="158" t="s">
        <v>355</v>
      </c>
      <c r="F32" s="159">
        <v>3</v>
      </c>
      <c r="G32" s="159">
        <v>2685.56</v>
      </c>
      <c r="H32" s="159">
        <v>8056.68</v>
      </c>
      <c r="I32" s="160">
        <v>1.3441583896232792</v>
      </c>
      <c r="J32" s="160">
        <v>75.651177761088078</v>
      </c>
      <c r="K32" s="158" t="s">
        <v>1587</v>
      </c>
    </row>
    <row r="33" spans="1:11" ht="22.5" x14ac:dyDescent="0.2">
      <c r="A33" s="156" t="s">
        <v>1591</v>
      </c>
      <c r="B33" s="157" t="s">
        <v>228</v>
      </c>
      <c r="C33" s="156" t="s">
        <v>37</v>
      </c>
      <c r="D33" s="156" t="s">
        <v>549</v>
      </c>
      <c r="E33" s="158" t="s">
        <v>73</v>
      </c>
      <c r="F33" s="159">
        <v>2</v>
      </c>
      <c r="G33" s="159">
        <v>3919.66</v>
      </c>
      <c r="H33" s="159">
        <v>7839.32</v>
      </c>
      <c r="I33" s="160">
        <v>1.3078945355830893</v>
      </c>
      <c r="J33" s="160">
        <v>76.959072296671167</v>
      </c>
      <c r="K33" s="158" t="s">
        <v>1587</v>
      </c>
    </row>
    <row r="34" spans="1:11" ht="33.75" x14ac:dyDescent="0.2">
      <c r="A34" s="156" t="s">
        <v>188</v>
      </c>
      <c r="B34" s="157" t="s">
        <v>189</v>
      </c>
      <c r="C34" s="156" t="s">
        <v>13</v>
      </c>
      <c r="D34" s="156" t="s">
        <v>549</v>
      </c>
      <c r="E34" s="158" t="s">
        <v>73</v>
      </c>
      <c r="F34" s="159">
        <v>7</v>
      </c>
      <c r="G34" s="159">
        <v>1023.87</v>
      </c>
      <c r="H34" s="159">
        <v>7167.09</v>
      </c>
      <c r="I34" s="160">
        <v>1.1957411927351103</v>
      </c>
      <c r="J34" s="160">
        <v>78.15481348940628</v>
      </c>
      <c r="K34" s="158" t="s">
        <v>1587</v>
      </c>
    </row>
    <row r="35" spans="1:11" x14ac:dyDescent="0.2">
      <c r="A35" s="156" t="s">
        <v>264</v>
      </c>
      <c r="B35" s="157" t="s">
        <v>265</v>
      </c>
      <c r="C35" s="156" t="s">
        <v>13</v>
      </c>
      <c r="D35" s="156" t="s">
        <v>549</v>
      </c>
      <c r="E35" s="158" t="s">
        <v>51</v>
      </c>
      <c r="F35" s="159">
        <v>764.73</v>
      </c>
      <c r="G35" s="159">
        <v>8.2100000000000009</v>
      </c>
      <c r="H35" s="159">
        <v>6278.4332999999997</v>
      </c>
      <c r="I35" s="160">
        <v>1.0474797055220226</v>
      </c>
      <c r="J35" s="160">
        <v>79.202292644363709</v>
      </c>
      <c r="K35" s="158" t="s">
        <v>1587</v>
      </c>
    </row>
    <row r="36" spans="1:11" ht="22.5" x14ac:dyDescent="0.2">
      <c r="A36" s="156" t="s">
        <v>326</v>
      </c>
      <c r="B36" s="157" t="s">
        <v>1655</v>
      </c>
      <c r="C36" s="156" t="s">
        <v>37</v>
      </c>
      <c r="D36" s="156" t="s">
        <v>565</v>
      </c>
      <c r="E36" s="158" t="s">
        <v>73</v>
      </c>
      <c r="F36" s="159">
        <v>1</v>
      </c>
      <c r="G36" s="159">
        <v>6137.34</v>
      </c>
      <c r="H36" s="159">
        <v>6137.34</v>
      </c>
      <c r="I36" s="160">
        <v>1.0239400163554386</v>
      </c>
      <c r="J36" s="160">
        <v>80.226232660719148</v>
      </c>
      <c r="K36" s="158" t="s">
        <v>1592</v>
      </c>
    </row>
    <row r="37" spans="1:11" x14ac:dyDescent="0.2">
      <c r="A37" s="156" t="s">
        <v>247</v>
      </c>
      <c r="B37" s="157" t="s">
        <v>248</v>
      </c>
      <c r="C37" s="156" t="s">
        <v>13</v>
      </c>
      <c r="D37" s="156" t="s">
        <v>549</v>
      </c>
      <c r="E37" s="158" t="s">
        <v>65</v>
      </c>
      <c r="F37" s="159">
        <v>37.67</v>
      </c>
      <c r="G37" s="159">
        <v>135.79</v>
      </c>
      <c r="H37" s="159">
        <v>5115.2093000000004</v>
      </c>
      <c r="I37" s="160">
        <v>0.85341002686888656</v>
      </c>
      <c r="J37" s="160">
        <v>81.079642804374458</v>
      </c>
      <c r="K37" s="158" t="s">
        <v>1592</v>
      </c>
    </row>
    <row r="38" spans="1:11" ht="18" x14ac:dyDescent="0.2">
      <c r="A38" s="156" t="s">
        <v>1593</v>
      </c>
      <c r="B38" s="157" t="s">
        <v>1594</v>
      </c>
      <c r="C38" s="156" t="s">
        <v>37</v>
      </c>
      <c r="D38" s="156" t="s">
        <v>549</v>
      </c>
      <c r="E38" s="158" t="s">
        <v>38</v>
      </c>
      <c r="F38" s="159">
        <v>1</v>
      </c>
      <c r="G38" s="159">
        <v>5066.8100000000004</v>
      </c>
      <c r="H38" s="159">
        <v>5066.8100000000004</v>
      </c>
      <c r="I38" s="160">
        <v>0.84533519639940113</v>
      </c>
      <c r="J38" s="160">
        <v>81.924978000773862</v>
      </c>
      <c r="K38" s="158" t="s">
        <v>1592</v>
      </c>
    </row>
    <row r="39" spans="1:11" x14ac:dyDescent="0.2">
      <c r="A39" s="156" t="s">
        <v>116</v>
      </c>
      <c r="B39" s="157" t="s">
        <v>117</v>
      </c>
      <c r="C39" s="156" t="s">
        <v>22</v>
      </c>
      <c r="D39" s="156" t="s">
        <v>549</v>
      </c>
      <c r="E39" s="158" t="s">
        <v>51</v>
      </c>
      <c r="F39" s="159">
        <v>21.71</v>
      </c>
      <c r="G39" s="159">
        <v>232.34</v>
      </c>
      <c r="H39" s="159">
        <v>5044.1013999999996</v>
      </c>
      <c r="I39" s="160">
        <v>0.84154654459659894</v>
      </c>
      <c r="J39" s="160">
        <v>82.76652431179761</v>
      </c>
      <c r="K39" s="158" t="s">
        <v>1592</v>
      </c>
    </row>
    <row r="40" spans="1:11" ht="18" x14ac:dyDescent="0.2">
      <c r="A40" s="156" t="s">
        <v>45</v>
      </c>
      <c r="B40" s="157" t="s">
        <v>1678</v>
      </c>
      <c r="C40" s="156" t="s">
        <v>37</v>
      </c>
      <c r="D40" s="156" t="s">
        <v>541</v>
      </c>
      <c r="E40" s="158" t="s">
        <v>14</v>
      </c>
      <c r="F40" s="159">
        <v>5402.8</v>
      </c>
      <c r="G40" s="159">
        <v>0.89</v>
      </c>
      <c r="H40" s="159">
        <v>4808.4920000000002</v>
      </c>
      <c r="I40" s="160">
        <v>0.80223800166277182</v>
      </c>
      <c r="J40" s="160">
        <v>83.568761979784867</v>
      </c>
      <c r="K40" s="158" t="s">
        <v>1592</v>
      </c>
    </row>
    <row r="41" spans="1:11" ht="33.75" x14ac:dyDescent="0.2">
      <c r="A41" s="156" t="s">
        <v>191</v>
      </c>
      <c r="B41" s="157" t="s">
        <v>192</v>
      </c>
      <c r="C41" s="156" t="s">
        <v>13</v>
      </c>
      <c r="D41" s="156" t="s">
        <v>549</v>
      </c>
      <c r="E41" s="158" t="s">
        <v>73</v>
      </c>
      <c r="F41" s="159">
        <v>5</v>
      </c>
      <c r="G41" s="159">
        <v>930.86</v>
      </c>
      <c r="H41" s="159">
        <v>4654.3</v>
      </c>
      <c r="I41" s="160">
        <v>0.77651295481806748</v>
      </c>
      <c r="J41" s="160">
        <v>84.345274934602941</v>
      </c>
      <c r="K41" s="158" t="s">
        <v>1592</v>
      </c>
    </row>
    <row r="42" spans="1:11" ht="18" x14ac:dyDescent="0.2">
      <c r="A42" s="156" t="s">
        <v>319</v>
      </c>
      <c r="B42" s="157" t="s">
        <v>1789</v>
      </c>
      <c r="C42" s="156" t="s">
        <v>37</v>
      </c>
      <c r="D42" s="156" t="s">
        <v>549</v>
      </c>
      <c r="E42" s="158" t="s">
        <v>38</v>
      </c>
      <c r="F42" s="159">
        <v>2</v>
      </c>
      <c r="G42" s="159">
        <v>2286.2199999999998</v>
      </c>
      <c r="H42" s="159">
        <v>4572.4399999999996</v>
      </c>
      <c r="I42" s="160">
        <v>0.76285561633936871</v>
      </c>
      <c r="J42" s="160">
        <v>85.108130550942306</v>
      </c>
      <c r="K42" s="158" t="s">
        <v>1592</v>
      </c>
    </row>
    <row r="43" spans="1:11" ht="22.5" x14ac:dyDescent="0.2">
      <c r="A43" s="156" t="s">
        <v>55</v>
      </c>
      <c r="B43" s="157" t="s">
        <v>56</v>
      </c>
      <c r="C43" s="156" t="s">
        <v>13</v>
      </c>
      <c r="D43" s="156" t="s">
        <v>529</v>
      </c>
      <c r="E43" s="158" t="s">
        <v>18</v>
      </c>
      <c r="F43" s="159">
        <v>4</v>
      </c>
      <c r="G43" s="159">
        <v>1077.3599999999999</v>
      </c>
      <c r="H43" s="159">
        <v>4309.4399999999996</v>
      </c>
      <c r="I43" s="160">
        <v>0.71897728724215715</v>
      </c>
      <c r="J43" s="160">
        <v>85.827107838184475</v>
      </c>
      <c r="K43" s="158" t="s">
        <v>1592</v>
      </c>
    </row>
    <row r="44" spans="1:11" ht="22.5" x14ac:dyDescent="0.2">
      <c r="A44" s="156" t="s">
        <v>211</v>
      </c>
      <c r="B44" s="157" t="s">
        <v>212</v>
      </c>
      <c r="C44" s="156" t="s">
        <v>13</v>
      </c>
      <c r="D44" s="156" t="s">
        <v>549</v>
      </c>
      <c r="E44" s="158" t="s">
        <v>73</v>
      </c>
      <c r="F44" s="159">
        <v>24</v>
      </c>
      <c r="G44" s="159">
        <v>170.37</v>
      </c>
      <c r="H44" s="159">
        <v>4088.88</v>
      </c>
      <c r="I44" s="160">
        <v>0.68217955239165928</v>
      </c>
      <c r="J44" s="160">
        <v>86.509287390576134</v>
      </c>
      <c r="K44" s="158" t="s">
        <v>1592</v>
      </c>
    </row>
    <row r="45" spans="1:11" ht="22.5" x14ac:dyDescent="0.2">
      <c r="A45" s="156" t="s">
        <v>58</v>
      </c>
      <c r="B45" s="157" t="s">
        <v>59</v>
      </c>
      <c r="C45" s="156" t="s">
        <v>13</v>
      </c>
      <c r="D45" s="156" t="s">
        <v>529</v>
      </c>
      <c r="E45" s="158" t="s">
        <v>18</v>
      </c>
      <c r="F45" s="159">
        <v>4</v>
      </c>
      <c r="G45" s="159">
        <v>948.88</v>
      </c>
      <c r="H45" s="159">
        <v>3795.52</v>
      </c>
      <c r="I45" s="160">
        <v>0.63323602910664789</v>
      </c>
      <c r="J45" s="160">
        <v>87.142523419682774</v>
      </c>
      <c r="K45" s="158" t="s">
        <v>1592</v>
      </c>
    </row>
    <row r="46" spans="1:11" ht="22.5" x14ac:dyDescent="0.2">
      <c r="A46" s="156" t="s">
        <v>217</v>
      </c>
      <c r="B46" s="157" t="s">
        <v>1642</v>
      </c>
      <c r="C46" s="156" t="s">
        <v>37</v>
      </c>
      <c r="D46" s="156" t="s">
        <v>565</v>
      </c>
      <c r="E46" s="158" t="s">
        <v>218</v>
      </c>
      <c r="F46" s="159">
        <v>18</v>
      </c>
      <c r="G46" s="159">
        <v>207.88</v>
      </c>
      <c r="H46" s="159">
        <v>3741.84</v>
      </c>
      <c r="I46" s="160">
        <v>0.62428017851372652</v>
      </c>
      <c r="J46" s="160">
        <v>87.766803598196518</v>
      </c>
      <c r="K46" s="158" t="s">
        <v>1592</v>
      </c>
    </row>
    <row r="47" spans="1:11" ht="22.5" x14ac:dyDescent="0.2">
      <c r="A47" s="156" t="s">
        <v>261</v>
      </c>
      <c r="B47" s="157" t="s">
        <v>262</v>
      </c>
      <c r="C47" s="156" t="s">
        <v>13</v>
      </c>
      <c r="D47" s="156" t="s">
        <v>549</v>
      </c>
      <c r="E47" s="158" t="s">
        <v>51</v>
      </c>
      <c r="F47" s="159">
        <v>265.39</v>
      </c>
      <c r="G47" s="159">
        <v>12.97</v>
      </c>
      <c r="H47" s="159">
        <v>3442.1082999999999</v>
      </c>
      <c r="I47" s="160">
        <v>0.57427361511651476</v>
      </c>
      <c r="J47" s="160">
        <f>I47+J46</f>
        <v>88.341077213313028</v>
      </c>
      <c r="K47" s="158" t="s">
        <v>1592</v>
      </c>
    </row>
    <row r="48" spans="1:11" ht="22.5" x14ac:dyDescent="0.2">
      <c r="A48" s="156" t="s">
        <v>140</v>
      </c>
      <c r="B48" s="157" t="s">
        <v>141</v>
      </c>
      <c r="C48" s="156" t="s">
        <v>13</v>
      </c>
      <c r="D48" s="156" t="s">
        <v>549</v>
      </c>
      <c r="E48" s="158" t="s">
        <v>51</v>
      </c>
      <c r="F48" s="159">
        <v>53.84</v>
      </c>
      <c r="G48" s="159">
        <v>60.96</v>
      </c>
      <c r="H48" s="159">
        <v>3282.0864000000001</v>
      </c>
      <c r="I48" s="160">
        <v>0.5475759208543054</v>
      </c>
      <c r="J48" s="160">
        <v>89.497077936854993</v>
      </c>
      <c r="K48" s="158" t="s">
        <v>1592</v>
      </c>
    </row>
    <row r="49" spans="1:11" ht="22.5" x14ac:dyDescent="0.2">
      <c r="A49" s="156" t="s">
        <v>333</v>
      </c>
      <c r="B49" s="157" t="s">
        <v>1657</v>
      </c>
      <c r="C49" s="156" t="s">
        <v>37</v>
      </c>
      <c r="D49" s="156" t="s">
        <v>565</v>
      </c>
      <c r="E49" s="158" t="s">
        <v>38</v>
      </c>
      <c r="F49" s="159">
        <v>120</v>
      </c>
      <c r="G49" s="159">
        <f>'PLANILHA ORCAMENTARIA'!G135</f>
        <v>25.463944000000001</v>
      </c>
      <c r="H49" s="159">
        <f>'PLANILHA ORCAMENTARIA'!H135</f>
        <v>3055.67</v>
      </c>
      <c r="I49" s="160">
        <v>0.51</v>
      </c>
      <c r="J49" s="160">
        <v>88.375227516644074</v>
      </c>
      <c r="K49" s="158" t="s">
        <v>1592</v>
      </c>
    </row>
    <row r="50" spans="1:11" ht="18" x14ac:dyDescent="0.2">
      <c r="A50" s="156" t="s">
        <v>321</v>
      </c>
      <c r="B50" s="157" t="s">
        <v>322</v>
      </c>
      <c r="C50" s="156" t="s">
        <v>37</v>
      </c>
      <c r="D50" s="156" t="s">
        <v>565</v>
      </c>
      <c r="E50" s="158" t="s">
        <v>218</v>
      </c>
      <c r="F50" s="159">
        <v>1</v>
      </c>
      <c r="G50" s="159">
        <v>2984.67</v>
      </c>
      <c r="H50" s="159">
        <v>2984.67</v>
      </c>
      <c r="I50" s="160">
        <v>0.49795563690712707</v>
      </c>
      <c r="J50" s="160">
        <v>89.995033573762115</v>
      </c>
      <c r="K50" s="158" t="s">
        <v>1592</v>
      </c>
    </row>
    <row r="51" spans="1:11" ht="33.75" x14ac:dyDescent="0.2">
      <c r="A51" s="156" t="s">
        <v>168</v>
      </c>
      <c r="B51" s="157" t="s">
        <v>169</v>
      </c>
      <c r="C51" s="156" t="s">
        <v>13</v>
      </c>
      <c r="D51" s="156" t="s">
        <v>549</v>
      </c>
      <c r="E51" s="158" t="s">
        <v>51</v>
      </c>
      <c r="F51" s="159">
        <v>26.46</v>
      </c>
      <c r="G51" s="159">
        <v>109.22</v>
      </c>
      <c r="H51" s="159">
        <v>2889.9612000000002</v>
      </c>
      <c r="I51" s="160">
        <v>0.48215463350483811</v>
      </c>
      <c r="J51" s="160">
        <v>90.477188007061628</v>
      </c>
      <c r="K51" s="158" t="s">
        <v>1592</v>
      </c>
    </row>
    <row r="52" spans="1:11" ht="33.75" x14ac:dyDescent="0.2">
      <c r="A52" s="156" t="s">
        <v>146</v>
      </c>
      <c r="B52" s="157" t="s">
        <v>147</v>
      </c>
      <c r="C52" s="156" t="s">
        <v>13</v>
      </c>
      <c r="D52" s="156" t="s">
        <v>549</v>
      </c>
      <c r="E52" s="158" t="s">
        <v>51</v>
      </c>
      <c r="F52" s="159">
        <v>35.47</v>
      </c>
      <c r="G52" s="159">
        <v>81.12</v>
      </c>
      <c r="H52" s="159">
        <v>2877.3263999999999</v>
      </c>
      <c r="I52" s="160">
        <v>0.4800466718604372</v>
      </c>
      <c r="J52" s="160">
        <v>90.957235279537997</v>
      </c>
      <c r="K52" s="158" t="s">
        <v>1592</v>
      </c>
    </row>
    <row r="53" spans="1:11" x14ac:dyDescent="0.2">
      <c r="A53" s="156" t="s">
        <v>53</v>
      </c>
      <c r="B53" s="157" t="s">
        <v>1634</v>
      </c>
      <c r="C53" s="156" t="s">
        <v>22</v>
      </c>
      <c r="D53" s="156" t="s">
        <v>549</v>
      </c>
      <c r="E53" s="158" t="s">
        <v>18</v>
      </c>
      <c r="F53" s="159">
        <v>4</v>
      </c>
      <c r="G53" s="159">
        <v>684.04</v>
      </c>
      <c r="H53" s="159">
        <v>2736.16</v>
      </c>
      <c r="I53" s="160">
        <v>0.45649478685409267</v>
      </c>
      <c r="J53" s="160">
        <v>91.413730066392105</v>
      </c>
      <c r="K53" s="158" t="s">
        <v>1592</v>
      </c>
    </row>
    <row r="54" spans="1:11" ht="33.75" x14ac:dyDescent="0.2">
      <c r="A54" s="156" t="s">
        <v>242</v>
      </c>
      <c r="B54" s="157" t="s">
        <v>243</v>
      </c>
      <c r="C54" s="156" t="s">
        <v>37</v>
      </c>
      <c r="D54" s="156" t="s">
        <v>549</v>
      </c>
      <c r="E54" s="158" t="s">
        <v>38</v>
      </c>
      <c r="F54" s="159">
        <v>4</v>
      </c>
      <c r="G54" s="159">
        <v>631.91999999999996</v>
      </c>
      <c r="H54" s="159">
        <v>2527.6799999999998</v>
      </c>
      <c r="I54" s="160">
        <v>0.42171245206250835</v>
      </c>
      <c r="J54" s="160">
        <v>91.835442518454599</v>
      </c>
      <c r="K54" s="158" t="s">
        <v>1592</v>
      </c>
    </row>
    <row r="55" spans="1:11" x14ac:dyDescent="0.2">
      <c r="A55" s="156" t="s">
        <v>258</v>
      </c>
      <c r="B55" s="157" t="s">
        <v>259</v>
      </c>
      <c r="C55" s="156" t="s">
        <v>22</v>
      </c>
      <c r="D55" s="156" t="s">
        <v>549</v>
      </c>
      <c r="E55" s="158" t="s">
        <v>51</v>
      </c>
      <c r="F55" s="159">
        <v>713.33</v>
      </c>
      <c r="G55" s="159">
        <v>3.38</v>
      </c>
      <c r="H55" s="159">
        <v>2411.0554000000002</v>
      </c>
      <c r="I55" s="160">
        <v>0.40225506582817128</v>
      </c>
      <c r="J55" s="160">
        <v>92.237698351736441</v>
      </c>
      <c r="K55" s="158" t="s">
        <v>1592</v>
      </c>
    </row>
    <row r="56" spans="1:11" ht="18" x14ac:dyDescent="0.2">
      <c r="A56" s="156" t="s">
        <v>310</v>
      </c>
      <c r="B56" s="157" t="s">
        <v>1595</v>
      </c>
      <c r="C56" s="156" t="s">
        <v>37</v>
      </c>
      <c r="D56" s="156" t="s">
        <v>529</v>
      </c>
      <c r="E56" s="158" t="s">
        <v>218</v>
      </c>
      <c r="F56" s="159">
        <v>2</v>
      </c>
      <c r="G56" s="159">
        <v>1132.74</v>
      </c>
      <c r="H56" s="159">
        <v>2265.48</v>
      </c>
      <c r="I56" s="160">
        <v>0.37796759316787393</v>
      </c>
      <c r="J56" s="160">
        <v>92.615665944904308</v>
      </c>
      <c r="K56" s="158" t="s">
        <v>1592</v>
      </c>
    </row>
    <row r="57" spans="1:11" ht="36" x14ac:dyDescent="0.2">
      <c r="A57" s="156" t="s">
        <v>1596</v>
      </c>
      <c r="B57" s="157" t="s">
        <v>64</v>
      </c>
      <c r="C57" s="156" t="s">
        <v>37</v>
      </c>
      <c r="D57" s="156" t="s">
        <v>1597</v>
      </c>
      <c r="E57" s="158" t="s">
        <v>65</v>
      </c>
      <c r="F57" s="159">
        <v>28</v>
      </c>
      <c r="G57" s="159">
        <v>80.23</v>
      </c>
      <c r="H57" s="159">
        <v>2246.44</v>
      </c>
      <c r="I57" s="160">
        <v>0.37479100234653967</v>
      </c>
      <c r="J57" s="160">
        <v>92.990456947250848</v>
      </c>
      <c r="K57" s="158" t="s">
        <v>1592</v>
      </c>
    </row>
    <row r="58" spans="1:11" x14ac:dyDescent="0.2">
      <c r="A58" s="156" t="s">
        <v>328</v>
      </c>
      <c r="B58" s="157" t="s">
        <v>329</v>
      </c>
      <c r="C58" s="156" t="s">
        <v>13</v>
      </c>
      <c r="D58" s="156" t="s">
        <v>557</v>
      </c>
      <c r="E58" s="158" t="s">
        <v>73</v>
      </c>
      <c r="F58" s="159">
        <v>1</v>
      </c>
      <c r="G58" s="159">
        <v>2184.9</v>
      </c>
      <c r="H58" s="159">
        <v>2184.9</v>
      </c>
      <c r="I58" s="160">
        <v>0.36452380701329856</v>
      </c>
      <c r="J58" s="160">
        <v>93.354980754264147</v>
      </c>
      <c r="K58" s="158" t="s">
        <v>1592</v>
      </c>
    </row>
    <row r="59" spans="1:11" ht="33.75" x14ac:dyDescent="0.2">
      <c r="A59" s="156" t="s">
        <v>132</v>
      </c>
      <c r="B59" s="157" t="s">
        <v>133</v>
      </c>
      <c r="C59" s="156" t="s">
        <v>13</v>
      </c>
      <c r="D59" s="156" t="s">
        <v>549</v>
      </c>
      <c r="E59" s="158" t="s">
        <v>51</v>
      </c>
      <c r="F59" s="159">
        <v>27.86</v>
      </c>
      <c r="G59" s="159">
        <v>72.75</v>
      </c>
      <c r="H59" s="159">
        <v>2026.8150000000001</v>
      </c>
      <c r="I59" s="160">
        <v>0.33814926079530355</v>
      </c>
      <c r="J59" s="160">
        <v>93.69313084924822</v>
      </c>
      <c r="K59" s="158" t="s">
        <v>1592</v>
      </c>
    </row>
    <row r="60" spans="1:11" ht="22.5" x14ac:dyDescent="0.2">
      <c r="A60" s="156" t="s">
        <v>122</v>
      </c>
      <c r="B60" s="157" t="s">
        <v>123</v>
      </c>
      <c r="C60" s="156" t="s">
        <v>13</v>
      </c>
      <c r="D60" s="156" t="s">
        <v>549</v>
      </c>
      <c r="E60" s="158" t="s">
        <v>51</v>
      </c>
      <c r="F60" s="159">
        <v>181.57</v>
      </c>
      <c r="G60" s="159">
        <v>11.01</v>
      </c>
      <c r="H60" s="159">
        <v>1999.0857000000001</v>
      </c>
      <c r="I60" s="160">
        <v>0.33352296668490317</v>
      </c>
      <c r="J60" s="160">
        <v>94.02665453333546</v>
      </c>
      <c r="K60" s="158" t="s">
        <v>1592</v>
      </c>
    </row>
    <row r="61" spans="1:11" ht="18" x14ac:dyDescent="0.2">
      <c r="A61" s="156" t="s">
        <v>306</v>
      </c>
      <c r="B61" s="157" t="s">
        <v>2113</v>
      </c>
      <c r="C61" s="156" t="s">
        <v>37</v>
      </c>
      <c r="D61" s="156" t="s">
        <v>565</v>
      </c>
      <c r="E61" s="158" t="s">
        <v>38</v>
      </c>
      <c r="F61" s="159">
        <v>1</v>
      </c>
      <c r="G61" s="159">
        <v>1971.75</v>
      </c>
      <c r="H61" s="159">
        <v>1971.75</v>
      </c>
      <c r="I61" s="160">
        <v>0.32896233991417068</v>
      </c>
      <c r="J61" s="160">
        <v>94.35561687324963</v>
      </c>
      <c r="K61" s="158" t="s">
        <v>1592</v>
      </c>
    </row>
    <row r="62" spans="1:11" ht="22.5" x14ac:dyDescent="0.2">
      <c r="A62" s="156" t="s">
        <v>194</v>
      </c>
      <c r="B62" s="157" t="s">
        <v>195</v>
      </c>
      <c r="C62" s="156" t="s">
        <v>13</v>
      </c>
      <c r="D62" s="156" t="s">
        <v>549</v>
      </c>
      <c r="E62" s="158" t="s">
        <v>73</v>
      </c>
      <c r="F62" s="159">
        <v>12</v>
      </c>
      <c r="G62" s="159">
        <v>138.30000000000001</v>
      </c>
      <c r="H62" s="159">
        <v>1659.6</v>
      </c>
      <c r="I62" s="160">
        <v>0.27688393524613042</v>
      </c>
      <c r="J62" s="160">
        <v>94.632500808495763</v>
      </c>
      <c r="K62" s="158" t="s">
        <v>1592</v>
      </c>
    </row>
    <row r="63" spans="1:11" ht="18" x14ac:dyDescent="0.2">
      <c r="A63" s="156" t="s">
        <v>202</v>
      </c>
      <c r="B63" s="157" t="s">
        <v>203</v>
      </c>
      <c r="C63" s="156" t="s">
        <v>37</v>
      </c>
      <c r="D63" s="156" t="s">
        <v>565</v>
      </c>
      <c r="E63" s="158" t="s">
        <v>105</v>
      </c>
      <c r="F63" s="159">
        <v>14.4</v>
      </c>
      <c r="G63" s="159">
        <v>109.83</v>
      </c>
      <c r="H63" s="159">
        <v>1581.5519999999999</v>
      </c>
      <c r="I63" s="160">
        <v>0.26386258228271148</v>
      </c>
      <c r="J63" s="160">
        <v>94.896363057102974</v>
      </c>
      <c r="K63" s="158" t="s">
        <v>1592</v>
      </c>
    </row>
    <row r="64" spans="1:11" ht="18" x14ac:dyDescent="0.2">
      <c r="A64" s="156" t="s">
        <v>1598</v>
      </c>
      <c r="B64" s="157" t="s">
        <v>1639</v>
      </c>
      <c r="C64" s="156" t="s">
        <v>37</v>
      </c>
      <c r="D64" s="156" t="s">
        <v>549</v>
      </c>
      <c r="E64" s="158" t="s">
        <v>38</v>
      </c>
      <c r="F64" s="159">
        <v>1</v>
      </c>
      <c r="G64" s="159">
        <v>1515.2</v>
      </c>
      <c r="H64" s="159">
        <v>1515.2</v>
      </c>
      <c r="I64" s="160">
        <v>0.25279256368096936</v>
      </c>
      <c r="J64" s="160">
        <v>95.14915562078393</v>
      </c>
      <c r="K64" s="158" t="s">
        <v>1592</v>
      </c>
    </row>
    <row r="65" spans="1:11" ht="18" x14ac:dyDescent="0.2">
      <c r="A65" s="156" t="s">
        <v>1599</v>
      </c>
      <c r="B65" s="157" t="s">
        <v>1636</v>
      </c>
      <c r="C65" s="156" t="s">
        <v>37</v>
      </c>
      <c r="D65" s="156" t="s">
        <v>549</v>
      </c>
      <c r="E65" s="158" t="s">
        <v>38</v>
      </c>
      <c r="F65" s="159">
        <v>1</v>
      </c>
      <c r="G65" s="159">
        <v>1515.2</v>
      </c>
      <c r="H65" s="159">
        <v>1515.2</v>
      </c>
      <c r="I65" s="160">
        <v>0.25279256368096936</v>
      </c>
      <c r="J65" s="160">
        <v>95.401948184464885</v>
      </c>
      <c r="K65" s="158" t="s">
        <v>1592</v>
      </c>
    </row>
    <row r="66" spans="1:11" x14ac:dyDescent="0.2">
      <c r="A66" s="156" t="s">
        <v>197</v>
      </c>
      <c r="B66" s="157" t="s">
        <v>198</v>
      </c>
      <c r="C66" s="156" t="s">
        <v>13</v>
      </c>
      <c r="D66" s="156" t="s">
        <v>549</v>
      </c>
      <c r="E66" s="158" t="s">
        <v>73</v>
      </c>
      <c r="F66" s="159">
        <v>1</v>
      </c>
      <c r="G66" s="159">
        <v>1510</v>
      </c>
      <c r="H66" s="159">
        <v>1510</v>
      </c>
      <c r="I66" s="160">
        <v>0.25192500736421841</v>
      </c>
      <c r="J66" s="160">
        <v>95.653873191829106</v>
      </c>
      <c r="K66" s="158" t="s">
        <v>1592</v>
      </c>
    </row>
    <row r="67" spans="1:11" ht="18" x14ac:dyDescent="0.2">
      <c r="A67" s="156" t="s">
        <v>317</v>
      </c>
      <c r="B67" s="157" t="s">
        <v>1653</v>
      </c>
      <c r="C67" s="156" t="s">
        <v>37</v>
      </c>
      <c r="D67" s="156" t="s">
        <v>549</v>
      </c>
      <c r="E67" s="158" t="s">
        <v>218</v>
      </c>
      <c r="F67" s="159">
        <v>1</v>
      </c>
      <c r="G67" s="159">
        <v>1465.07</v>
      </c>
      <c r="H67" s="159">
        <v>1465.07</v>
      </c>
      <c r="I67" s="160">
        <v>0.24442898711198377</v>
      </c>
      <c r="J67" s="160">
        <v>95.898302178941108</v>
      </c>
      <c r="K67" s="158" t="s">
        <v>1592</v>
      </c>
    </row>
    <row r="68" spans="1:11" x14ac:dyDescent="0.2">
      <c r="A68" s="156" t="s">
        <v>345</v>
      </c>
      <c r="B68" s="157" t="s">
        <v>1661</v>
      </c>
      <c r="C68" s="156" t="s">
        <v>158</v>
      </c>
      <c r="D68" s="156" t="s">
        <v>549</v>
      </c>
      <c r="E68" s="158" t="s">
        <v>346</v>
      </c>
      <c r="F68" s="159">
        <v>24</v>
      </c>
      <c r="G68" s="159">
        <v>59.19</v>
      </c>
      <c r="H68" s="159">
        <v>1420.56</v>
      </c>
      <c r="I68" s="160">
        <v>0.23700303871610209</v>
      </c>
      <c r="J68" s="160">
        <v>96.135305217657191</v>
      </c>
      <c r="K68" s="158" t="s">
        <v>1592</v>
      </c>
    </row>
    <row r="69" spans="1:11" ht="22.5" x14ac:dyDescent="0.2">
      <c r="A69" s="156" t="s">
        <v>214</v>
      </c>
      <c r="B69" s="157" t="s">
        <v>215</v>
      </c>
      <c r="C69" s="156" t="s">
        <v>13</v>
      </c>
      <c r="D69" s="156" t="s">
        <v>549</v>
      </c>
      <c r="E69" s="158" t="s">
        <v>73</v>
      </c>
      <c r="F69" s="159">
        <v>9</v>
      </c>
      <c r="G69" s="159">
        <v>155.19</v>
      </c>
      <c r="H69" s="159">
        <v>1396.71</v>
      </c>
      <c r="I69" s="160">
        <v>0.23302395830177319</v>
      </c>
      <c r="J69" s="160">
        <v>96.368329175958976</v>
      </c>
      <c r="K69" s="158" t="s">
        <v>1592</v>
      </c>
    </row>
    <row r="70" spans="1:11" x14ac:dyDescent="0.2">
      <c r="A70" s="156" t="s">
        <v>267</v>
      </c>
      <c r="B70" s="157" t="s">
        <v>268</v>
      </c>
      <c r="C70" s="156" t="s">
        <v>13</v>
      </c>
      <c r="D70" s="156" t="s">
        <v>549</v>
      </c>
      <c r="E70" s="158" t="s">
        <v>51</v>
      </c>
      <c r="F70" s="159">
        <v>147</v>
      </c>
      <c r="G70" s="159">
        <v>9.49</v>
      </c>
      <c r="H70" s="159">
        <v>1395.03</v>
      </c>
      <c r="I70" s="160">
        <v>0.23274367087636136</v>
      </c>
      <c r="J70" s="160">
        <v>96.601072846835322</v>
      </c>
      <c r="K70" s="158" t="s">
        <v>1592</v>
      </c>
    </row>
    <row r="71" spans="1:11" ht="22.5" x14ac:dyDescent="0.2">
      <c r="A71" s="156" t="s">
        <v>236</v>
      </c>
      <c r="B71" s="157" t="s">
        <v>237</v>
      </c>
      <c r="C71" s="156" t="s">
        <v>13</v>
      </c>
      <c r="D71" s="156" t="s">
        <v>549</v>
      </c>
      <c r="E71" s="158" t="s">
        <v>73</v>
      </c>
      <c r="F71" s="159">
        <v>2</v>
      </c>
      <c r="G71" s="159">
        <v>697.39</v>
      </c>
      <c r="H71" s="159">
        <v>1394.78</v>
      </c>
      <c r="I71" s="160">
        <v>0.23270196143805602</v>
      </c>
      <c r="J71" s="160">
        <v>96.83377480827339</v>
      </c>
      <c r="K71" s="158" t="s">
        <v>1592</v>
      </c>
    </row>
    <row r="72" spans="1:11" ht="18" x14ac:dyDescent="0.2">
      <c r="A72" s="156" t="s">
        <v>1600</v>
      </c>
      <c r="B72" s="157" t="s">
        <v>1637</v>
      </c>
      <c r="C72" s="156" t="s">
        <v>37</v>
      </c>
      <c r="D72" s="156" t="s">
        <v>549</v>
      </c>
      <c r="E72" s="158" t="s">
        <v>65</v>
      </c>
      <c r="F72" s="159">
        <v>4.9000000000000004</v>
      </c>
      <c r="G72" s="159">
        <v>280.45</v>
      </c>
      <c r="H72" s="159">
        <v>1374.2049999999999</v>
      </c>
      <c r="I72" s="160">
        <v>0.22926927466552702</v>
      </c>
      <c r="J72" s="160">
        <v>97.063044917127698</v>
      </c>
      <c r="K72" s="158" t="s">
        <v>1592</v>
      </c>
    </row>
    <row r="73" spans="1:11" ht="22.5" x14ac:dyDescent="0.2">
      <c r="A73" s="156" t="s">
        <v>280</v>
      </c>
      <c r="B73" s="157" t="s">
        <v>1601</v>
      </c>
      <c r="C73" s="156" t="s">
        <v>13</v>
      </c>
      <c r="D73" s="156" t="s">
        <v>549</v>
      </c>
      <c r="E73" s="158" t="s">
        <v>73</v>
      </c>
      <c r="F73" s="159">
        <v>2</v>
      </c>
      <c r="G73" s="159">
        <v>600.69000000000005</v>
      </c>
      <c r="H73" s="159">
        <v>1201.3800000000001</v>
      </c>
      <c r="I73" s="160">
        <v>0.20043553996504954</v>
      </c>
      <c r="J73" s="160">
        <v>97.263480457092726</v>
      </c>
      <c r="K73" s="158" t="s">
        <v>1592</v>
      </c>
    </row>
    <row r="74" spans="1:11" ht="22.5" x14ac:dyDescent="0.2">
      <c r="A74" s="156" t="s">
        <v>113</v>
      </c>
      <c r="B74" s="157" t="s">
        <v>114</v>
      </c>
      <c r="C74" s="156" t="s">
        <v>13</v>
      </c>
      <c r="D74" s="156" t="s">
        <v>549</v>
      </c>
      <c r="E74" s="158" t="s">
        <v>65</v>
      </c>
      <c r="F74" s="159">
        <v>12.42</v>
      </c>
      <c r="G74" s="159">
        <v>95.65</v>
      </c>
      <c r="H74" s="159">
        <v>1187.973</v>
      </c>
      <c r="I74" s="160">
        <v>0.19819874620761102</v>
      </c>
      <c r="J74" s="160">
        <v>97.461678702787083</v>
      </c>
      <c r="K74" s="158" t="s">
        <v>1592</v>
      </c>
    </row>
    <row r="75" spans="1:11" ht="22.5" x14ac:dyDescent="0.2">
      <c r="A75" s="156" t="s">
        <v>171</v>
      </c>
      <c r="B75" s="157" t="s">
        <v>172</v>
      </c>
      <c r="C75" s="156" t="s">
        <v>13</v>
      </c>
      <c r="D75" s="156" t="s">
        <v>549</v>
      </c>
      <c r="E75" s="158" t="s">
        <v>51</v>
      </c>
      <c r="F75" s="159">
        <v>51.4</v>
      </c>
      <c r="G75" s="159">
        <v>22.16</v>
      </c>
      <c r="H75" s="159">
        <v>1139.0239999999999</v>
      </c>
      <c r="I75" s="160">
        <v>0.19003220502517981</v>
      </c>
      <c r="J75" s="160">
        <v>97.65171024046127</v>
      </c>
      <c r="K75" s="158" t="s">
        <v>1592</v>
      </c>
    </row>
    <row r="76" spans="1:11" ht="22.5" x14ac:dyDescent="0.2">
      <c r="A76" s="156" t="s">
        <v>253</v>
      </c>
      <c r="B76" s="157" t="s">
        <v>254</v>
      </c>
      <c r="C76" s="156" t="s">
        <v>13</v>
      </c>
      <c r="D76" s="156" t="s">
        <v>549</v>
      </c>
      <c r="E76" s="158" t="s">
        <v>51</v>
      </c>
      <c r="F76" s="159">
        <v>5.61</v>
      </c>
      <c r="G76" s="159">
        <v>169.67</v>
      </c>
      <c r="H76" s="159">
        <v>951.84870000000001</v>
      </c>
      <c r="I76" s="160">
        <v>0.15880429851465017</v>
      </c>
      <c r="J76" s="160">
        <v>97.810514755864986</v>
      </c>
      <c r="K76" s="158" t="s">
        <v>1592</v>
      </c>
    </row>
    <row r="77" spans="1:11" ht="22.5" x14ac:dyDescent="0.2">
      <c r="A77" s="156" t="s">
        <v>220</v>
      </c>
      <c r="B77" s="157" t="s">
        <v>1643</v>
      </c>
      <c r="C77" s="156" t="s">
        <v>37</v>
      </c>
      <c r="D77" s="156" t="s">
        <v>565</v>
      </c>
      <c r="E77" s="158" t="s">
        <v>218</v>
      </c>
      <c r="F77" s="159">
        <v>17</v>
      </c>
      <c r="G77" s="159">
        <v>54.45</v>
      </c>
      <c r="H77" s="159">
        <v>925.65</v>
      </c>
      <c r="I77" s="160">
        <v>0.15443336626933032</v>
      </c>
      <c r="J77" s="160">
        <v>97.964948122134331</v>
      </c>
      <c r="K77" s="158" t="s">
        <v>1592</v>
      </c>
    </row>
    <row r="78" spans="1:11" x14ac:dyDescent="0.2">
      <c r="A78" s="156" t="s">
        <v>84</v>
      </c>
      <c r="B78" s="157" t="s">
        <v>85</v>
      </c>
      <c r="C78" s="156" t="s">
        <v>22</v>
      </c>
      <c r="D78" s="156" t="s">
        <v>549</v>
      </c>
      <c r="E78" s="158" t="s">
        <v>73</v>
      </c>
      <c r="F78" s="159">
        <v>10</v>
      </c>
      <c r="G78" s="159">
        <v>86.47</v>
      </c>
      <c r="H78" s="159">
        <v>864.7</v>
      </c>
      <c r="I78" s="160">
        <v>0.14426460521048987</v>
      </c>
      <c r="J78" s="160">
        <v>98.109212727344811</v>
      </c>
      <c r="K78" s="158" t="s">
        <v>1592</v>
      </c>
    </row>
    <row r="79" spans="1:11" ht="18" x14ac:dyDescent="0.2">
      <c r="A79" s="156" t="s">
        <v>1602</v>
      </c>
      <c r="B79" s="157" t="s">
        <v>1632</v>
      </c>
      <c r="C79" s="156" t="s">
        <v>37</v>
      </c>
      <c r="D79" s="156" t="s">
        <v>549</v>
      </c>
      <c r="E79" s="158" t="s">
        <v>38</v>
      </c>
      <c r="F79" s="159">
        <v>1</v>
      </c>
      <c r="G79" s="159">
        <v>665.64</v>
      </c>
      <c r="H79" s="159">
        <v>665.64</v>
      </c>
      <c r="I79" s="160">
        <v>0.11105388205425057</v>
      </c>
      <c r="J79" s="160">
        <v>98.220266609399062</v>
      </c>
      <c r="K79" s="158" t="s">
        <v>1592</v>
      </c>
    </row>
    <row r="80" spans="1:11" ht="18" x14ac:dyDescent="0.2">
      <c r="A80" s="156" t="s">
        <v>335</v>
      </c>
      <c r="B80" s="157" t="s">
        <v>1658</v>
      </c>
      <c r="C80" s="156" t="s">
        <v>37</v>
      </c>
      <c r="D80" s="156" t="s">
        <v>549</v>
      </c>
      <c r="E80" s="158" t="s">
        <v>38</v>
      </c>
      <c r="F80" s="159">
        <v>1</v>
      </c>
      <c r="G80" s="159">
        <v>651.26</v>
      </c>
      <c r="H80" s="159">
        <v>651.26</v>
      </c>
      <c r="I80" s="160">
        <v>0.10865475516292775</v>
      </c>
      <c r="J80" s="160">
        <v>98.328921364561978</v>
      </c>
      <c r="K80" s="158" t="s">
        <v>1592</v>
      </c>
    </row>
    <row r="81" spans="1:11" ht="22.5" x14ac:dyDescent="0.2">
      <c r="A81" s="156" t="s">
        <v>273</v>
      </c>
      <c r="B81" s="157" t="s">
        <v>274</v>
      </c>
      <c r="C81" s="156" t="s">
        <v>13</v>
      </c>
      <c r="D81" s="156" t="s">
        <v>549</v>
      </c>
      <c r="E81" s="158" t="s">
        <v>51</v>
      </c>
      <c r="F81" s="159">
        <v>55.1</v>
      </c>
      <c r="G81" s="159">
        <v>10.92</v>
      </c>
      <c r="H81" s="159">
        <v>601.69200000000001</v>
      </c>
      <c r="I81" s="160">
        <v>0.10038494141125252</v>
      </c>
      <c r="J81" s="160">
        <v>98.429305972297726</v>
      </c>
      <c r="K81" s="158" t="s">
        <v>1592</v>
      </c>
    </row>
    <row r="82" spans="1:11" x14ac:dyDescent="0.2">
      <c r="A82" s="156" t="s">
        <v>81</v>
      </c>
      <c r="B82" s="157" t="s">
        <v>82</v>
      </c>
      <c r="C82" s="156" t="s">
        <v>22</v>
      </c>
      <c r="D82" s="156" t="s">
        <v>549</v>
      </c>
      <c r="E82" s="158" t="s">
        <v>51</v>
      </c>
      <c r="F82" s="159">
        <v>117.7</v>
      </c>
      <c r="G82" s="159">
        <v>5.01</v>
      </c>
      <c r="H82" s="159">
        <v>589.67700000000002</v>
      </c>
      <c r="I82" s="160">
        <v>9.8380385806298182E-2</v>
      </c>
      <c r="J82" s="160">
        <v>98.527686858617287</v>
      </c>
      <c r="K82" s="158" t="s">
        <v>1592</v>
      </c>
    </row>
    <row r="83" spans="1:11" x14ac:dyDescent="0.2">
      <c r="A83" s="156" t="s">
        <v>107</v>
      </c>
      <c r="B83" s="157" t="s">
        <v>108</v>
      </c>
      <c r="C83" s="156" t="s">
        <v>22</v>
      </c>
      <c r="D83" s="156" t="s">
        <v>549</v>
      </c>
      <c r="E83" s="158" t="s">
        <v>65</v>
      </c>
      <c r="F83" s="159">
        <v>5.5</v>
      </c>
      <c r="G83" s="159">
        <v>102.1</v>
      </c>
      <c r="H83" s="159">
        <v>561.54999999999995</v>
      </c>
      <c r="I83" s="160">
        <v>9.3687740321441615E-2</v>
      </c>
      <c r="J83" s="160">
        <v>98.621374598938715</v>
      </c>
      <c r="K83" s="158" t="s">
        <v>1592</v>
      </c>
    </row>
    <row r="84" spans="1:11" x14ac:dyDescent="0.2">
      <c r="A84" s="156" t="s">
        <v>331</v>
      </c>
      <c r="B84" s="157" t="s">
        <v>1656</v>
      </c>
      <c r="C84" s="156" t="s">
        <v>158</v>
      </c>
      <c r="D84" s="156" t="s">
        <v>549</v>
      </c>
      <c r="E84" s="158" t="s">
        <v>218</v>
      </c>
      <c r="F84" s="159">
        <v>12</v>
      </c>
      <c r="G84" s="159">
        <v>46.17</v>
      </c>
      <c r="H84" s="159">
        <v>554.04</v>
      </c>
      <c r="I84" s="160">
        <v>9.2434788794749395E-2</v>
      </c>
      <c r="J84" s="160">
        <v>98.713809387733477</v>
      </c>
      <c r="K84" s="158" t="s">
        <v>1592</v>
      </c>
    </row>
    <row r="85" spans="1:11" ht="22.5" x14ac:dyDescent="0.2">
      <c r="A85" s="156" t="s">
        <v>239</v>
      </c>
      <c r="B85" s="157" t="s">
        <v>240</v>
      </c>
      <c r="C85" s="156" t="s">
        <v>13</v>
      </c>
      <c r="D85" s="156" t="s">
        <v>549</v>
      </c>
      <c r="E85" s="158" t="s">
        <v>73</v>
      </c>
      <c r="F85" s="159">
        <v>2</v>
      </c>
      <c r="G85" s="159">
        <v>274.48</v>
      </c>
      <c r="H85" s="159">
        <v>548.96</v>
      </c>
      <c r="I85" s="160">
        <v>9.1587253008385008E-2</v>
      </c>
      <c r="J85" s="160">
        <v>98.805396640741847</v>
      </c>
      <c r="K85" s="158" t="s">
        <v>1592</v>
      </c>
    </row>
    <row r="86" spans="1:11" x14ac:dyDescent="0.2">
      <c r="A86" s="156" t="s">
        <v>119</v>
      </c>
      <c r="B86" s="157" t="s">
        <v>120</v>
      </c>
      <c r="C86" s="156" t="s">
        <v>13</v>
      </c>
      <c r="D86" s="156" t="s">
        <v>557</v>
      </c>
      <c r="E86" s="158" t="s">
        <v>65</v>
      </c>
      <c r="F86" s="159">
        <v>10.93</v>
      </c>
      <c r="G86" s="159">
        <v>48.08</v>
      </c>
      <c r="H86" s="159">
        <v>525.51440000000002</v>
      </c>
      <c r="I86" s="160">
        <v>8.7675641781458841E-2</v>
      </c>
      <c r="J86" s="160">
        <v>98.893071548437206</v>
      </c>
      <c r="K86" s="158" t="s">
        <v>1592</v>
      </c>
    </row>
    <row r="87" spans="1:11" x14ac:dyDescent="0.2">
      <c r="A87" s="156" t="s">
        <v>205</v>
      </c>
      <c r="B87" s="157" t="s">
        <v>1641</v>
      </c>
      <c r="C87" s="156" t="s">
        <v>22</v>
      </c>
      <c r="D87" s="156" t="s">
        <v>549</v>
      </c>
      <c r="E87" s="158" t="s">
        <v>51</v>
      </c>
      <c r="F87" s="159">
        <v>2.21</v>
      </c>
      <c r="G87" s="159">
        <v>214.79</v>
      </c>
      <c r="H87" s="159">
        <v>474.6859</v>
      </c>
      <c r="I87" s="160">
        <v>7.9195529041848123E-2</v>
      </c>
      <c r="J87" s="160">
        <v>98.972267761513848</v>
      </c>
      <c r="K87" s="158" t="s">
        <v>1592</v>
      </c>
    </row>
    <row r="88" spans="1:11" ht="22.5" x14ac:dyDescent="0.2">
      <c r="A88" s="156" t="s">
        <v>1603</v>
      </c>
      <c r="B88" s="157" t="s">
        <v>1651</v>
      </c>
      <c r="C88" s="156" t="s">
        <v>37</v>
      </c>
      <c r="D88" s="156" t="s">
        <v>549</v>
      </c>
      <c r="E88" s="158" t="s">
        <v>73</v>
      </c>
      <c r="F88" s="159">
        <v>1</v>
      </c>
      <c r="G88" s="159">
        <v>466.28</v>
      </c>
      <c r="H88" s="159">
        <v>466.28</v>
      </c>
      <c r="I88" s="160">
        <v>7.7793107572044884E-2</v>
      </c>
      <c r="J88" s="160">
        <v>99.050060869085897</v>
      </c>
      <c r="K88" s="158" t="s">
        <v>1592</v>
      </c>
    </row>
    <row r="89" spans="1:11" x14ac:dyDescent="0.2">
      <c r="A89" s="156" t="s">
        <v>315</v>
      </c>
      <c r="B89" s="157" t="s">
        <v>1652</v>
      </c>
      <c r="C89" s="156" t="s">
        <v>22</v>
      </c>
      <c r="D89" s="156" t="s">
        <v>549</v>
      </c>
      <c r="E89" s="158" t="s">
        <v>65</v>
      </c>
      <c r="F89" s="159">
        <v>5</v>
      </c>
      <c r="G89" s="159">
        <v>91.6</v>
      </c>
      <c r="H89" s="159">
        <v>458</v>
      </c>
      <c r="I89" s="160">
        <v>7.6411690975372218E-2</v>
      </c>
      <c r="J89" s="160">
        <v>99.126472560061273</v>
      </c>
      <c r="K89" s="158" t="s">
        <v>1592</v>
      </c>
    </row>
    <row r="90" spans="1:11" ht="18" x14ac:dyDescent="0.2">
      <c r="A90" s="156" t="s">
        <v>93</v>
      </c>
      <c r="B90" s="157" t="s">
        <v>94</v>
      </c>
      <c r="C90" s="156" t="s">
        <v>37</v>
      </c>
      <c r="D90" s="156" t="s">
        <v>549</v>
      </c>
      <c r="E90" s="158" t="s">
        <v>38</v>
      </c>
      <c r="F90" s="159">
        <v>7</v>
      </c>
      <c r="G90" s="159">
        <v>55.89</v>
      </c>
      <c r="H90" s="159">
        <v>391.23</v>
      </c>
      <c r="I90" s="160">
        <v>6.5271934192783557E-2</v>
      </c>
      <c r="J90" s="160">
        <v>99.191744494254053</v>
      </c>
      <c r="K90" s="158" t="s">
        <v>1592</v>
      </c>
    </row>
    <row r="91" spans="1:11" ht="33.75" x14ac:dyDescent="0.2">
      <c r="A91" s="156" t="s">
        <v>183</v>
      </c>
      <c r="B91" s="157" t="s">
        <v>184</v>
      </c>
      <c r="C91" s="156" t="s">
        <v>13</v>
      </c>
      <c r="D91" s="156" t="s">
        <v>549</v>
      </c>
      <c r="E91" s="158" t="s">
        <v>69</v>
      </c>
      <c r="F91" s="159">
        <v>0.28999999999999998</v>
      </c>
      <c r="G91" s="159">
        <v>1336.74</v>
      </c>
      <c r="H91" s="159">
        <v>387.65460000000002</v>
      </c>
      <c r="I91" s="160">
        <v>6.4675422489915993E-2</v>
      </c>
      <c r="J91" s="160">
        <v>99.256419149290309</v>
      </c>
      <c r="K91" s="158" t="s">
        <v>1592</v>
      </c>
    </row>
    <row r="92" spans="1:11" ht="22.5" x14ac:dyDescent="0.2">
      <c r="A92" s="156" t="s">
        <v>137</v>
      </c>
      <c r="B92" s="157" t="s">
        <v>138</v>
      </c>
      <c r="C92" s="156" t="s">
        <v>13</v>
      </c>
      <c r="D92" s="156" t="s">
        <v>549</v>
      </c>
      <c r="E92" s="158" t="s">
        <v>51</v>
      </c>
      <c r="F92" s="159">
        <v>53.84</v>
      </c>
      <c r="G92" s="159">
        <v>7.14</v>
      </c>
      <c r="H92" s="159">
        <v>384.41759999999999</v>
      </c>
      <c r="I92" s="160">
        <v>6.4135368682738531E-2</v>
      </c>
      <c r="J92" s="160">
        <v>99.32055491838365</v>
      </c>
      <c r="K92" s="158" t="s">
        <v>1592</v>
      </c>
    </row>
    <row r="93" spans="1:11" x14ac:dyDescent="0.2">
      <c r="A93" s="156" t="s">
        <v>127</v>
      </c>
      <c r="B93" s="157" t="s">
        <v>128</v>
      </c>
      <c r="C93" s="156" t="s">
        <v>13</v>
      </c>
      <c r="D93" s="156" t="s">
        <v>549</v>
      </c>
      <c r="E93" s="158" t="s">
        <v>51</v>
      </c>
      <c r="F93" s="159">
        <v>11.85</v>
      </c>
      <c r="G93" s="159">
        <v>31.33</v>
      </c>
      <c r="H93" s="159">
        <v>371.26049999999998</v>
      </c>
      <c r="I93" s="160">
        <v>6.1940267679830074E-2</v>
      </c>
      <c r="J93" s="160">
        <v>99.382495102644597</v>
      </c>
      <c r="K93" s="158" t="s">
        <v>1592</v>
      </c>
    </row>
    <row r="94" spans="1:11" ht="22.5" x14ac:dyDescent="0.2">
      <c r="A94" s="156" t="s">
        <v>283</v>
      </c>
      <c r="B94" s="157" t="s">
        <v>1604</v>
      </c>
      <c r="C94" s="156" t="s">
        <v>13</v>
      </c>
      <c r="D94" s="156" t="s">
        <v>549</v>
      </c>
      <c r="E94" s="158" t="s">
        <v>73</v>
      </c>
      <c r="F94" s="159">
        <v>2</v>
      </c>
      <c r="G94" s="159">
        <v>185.29</v>
      </c>
      <c r="H94" s="159">
        <v>370.58</v>
      </c>
      <c r="I94" s="160">
        <v>6.1826734588762956E-2</v>
      </c>
      <c r="J94" s="160">
        <v>99.444321837233346</v>
      </c>
      <c r="K94" s="158" t="s">
        <v>1592</v>
      </c>
    </row>
    <row r="95" spans="1:11" ht="22.5" x14ac:dyDescent="0.2">
      <c r="A95" s="156" t="s">
        <v>222</v>
      </c>
      <c r="B95" s="157" t="s">
        <v>1644</v>
      </c>
      <c r="C95" s="156" t="s">
        <v>158</v>
      </c>
      <c r="D95" s="156" t="s">
        <v>549</v>
      </c>
      <c r="E95" s="158" t="s">
        <v>38</v>
      </c>
      <c r="F95" s="159">
        <v>12</v>
      </c>
      <c r="G95" s="159">
        <v>30.86</v>
      </c>
      <c r="H95" s="159">
        <v>370.32</v>
      </c>
      <c r="I95" s="160">
        <v>6.1783356772925409E-2</v>
      </c>
      <c r="J95" s="160">
        <v>99.506105194006281</v>
      </c>
      <c r="K95" s="158" t="s">
        <v>1592</v>
      </c>
    </row>
    <row r="96" spans="1:11" x14ac:dyDescent="0.2">
      <c r="A96" s="156" t="s">
        <v>339</v>
      </c>
      <c r="B96" s="157" t="s">
        <v>340</v>
      </c>
      <c r="C96" s="156" t="s">
        <v>22</v>
      </c>
      <c r="D96" s="156" t="s">
        <v>549</v>
      </c>
      <c r="E96" s="158" t="s">
        <v>73</v>
      </c>
      <c r="F96" s="159">
        <v>4</v>
      </c>
      <c r="G96" s="159">
        <v>84.99</v>
      </c>
      <c r="H96" s="159">
        <v>339.96</v>
      </c>
      <c r="I96" s="160">
        <v>5.6718162585125631E-2</v>
      </c>
      <c r="J96" s="160">
        <v>99.562823356591409</v>
      </c>
      <c r="K96" s="158" t="s">
        <v>1592</v>
      </c>
    </row>
    <row r="97" spans="1:11" x14ac:dyDescent="0.2">
      <c r="A97" s="156" t="s">
        <v>143</v>
      </c>
      <c r="B97" s="157" t="s">
        <v>144</v>
      </c>
      <c r="C97" s="156" t="s">
        <v>22</v>
      </c>
      <c r="D97" s="156" t="s">
        <v>549</v>
      </c>
      <c r="E97" s="158" t="s">
        <v>51</v>
      </c>
      <c r="F97" s="159">
        <v>31.09</v>
      </c>
      <c r="G97" s="159">
        <v>9.84</v>
      </c>
      <c r="H97" s="159">
        <v>305.92559999999997</v>
      </c>
      <c r="I97" s="160">
        <v>5.1039939756889363E-2</v>
      </c>
      <c r="J97" s="160">
        <v>99.613864030434414</v>
      </c>
      <c r="K97" s="158" t="s">
        <v>1592</v>
      </c>
    </row>
    <row r="98" spans="1:11" ht="22.5" x14ac:dyDescent="0.2">
      <c r="A98" s="156" t="s">
        <v>337</v>
      </c>
      <c r="B98" s="157" t="s">
        <v>1659</v>
      </c>
      <c r="C98" s="156" t="s">
        <v>158</v>
      </c>
      <c r="D98" s="156" t="s">
        <v>549</v>
      </c>
      <c r="E98" s="158" t="s">
        <v>218</v>
      </c>
      <c r="F98" s="159">
        <v>7</v>
      </c>
      <c r="G98" s="159">
        <v>42.7</v>
      </c>
      <c r="H98" s="159">
        <v>298.89999999999998</v>
      </c>
      <c r="I98" s="160">
        <v>4.9867804437857537E-2</v>
      </c>
      <c r="J98" s="160">
        <v>99.66373183487228</v>
      </c>
      <c r="K98" s="158" t="s">
        <v>1592</v>
      </c>
    </row>
    <row r="99" spans="1:11" ht="22.5" x14ac:dyDescent="0.2">
      <c r="A99" s="156" t="s">
        <v>67</v>
      </c>
      <c r="B99" s="157" t="s">
        <v>68</v>
      </c>
      <c r="C99" s="156" t="s">
        <v>13</v>
      </c>
      <c r="D99" s="156" t="s">
        <v>549</v>
      </c>
      <c r="E99" s="158" t="s">
        <v>69</v>
      </c>
      <c r="F99" s="159">
        <v>8.65</v>
      </c>
      <c r="G99" s="159">
        <v>34.479999999999997</v>
      </c>
      <c r="H99" s="159">
        <v>298.25200000000001</v>
      </c>
      <c r="I99" s="160">
        <v>4.9759693573770122E-2</v>
      </c>
      <c r="J99" s="160">
        <v>99.713491194770555</v>
      </c>
      <c r="K99" s="158" t="s">
        <v>1592</v>
      </c>
    </row>
    <row r="100" spans="1:11" x14ac:dyDescent="0.2">
      <c r="A100" s="156" t="s">
        <v>49</v>
      </c>
      <c r="B100" s="157" t="s">
        <v>50</v>
      </c>
      <c r="C100" s="156" t="s">
        <v>22</v>
      </c>
      <c r="D100" s="156" t="s">
        <v>549</v>
      </c>
      <c r="E100" s="158" t="s">
        <v>51</v>
      </c>
      <c r="F100" s="159">
        <v>6</v>
      </c>
      <c r="G100" s="159">
        <v>40</v>
      </c>
      <c r="H100" s="159">
        <v>240</v>
      </c>
      <c r="I100" s="160">
        <v>4.0041060773120814E-2</v>
      </c>
      <c r="J100" s="160">
        <v>99.753532255543675</v>
      </c>
      <c r="K100" s="158" t="s">
        <v>1592</v>
      </c>
    </row>
    <row r="101" spans="1:11" ht="22.5" x14ac:dyDescent="0.2">
      <c r="A101" s="156" t="s">
        <v>110</v>
      </c>
      <c r="B101" s="157" t="s">
        <v>111</v>
      </c>
      <c r="C101" s="156" t="s">
        <v>13</v>
      </c>
      <c r="D101" s="156" t="s">
        <v>557</v>
      </c>
      <c r="E101" s="158" t="s">
        <v>73</v>
      </c>
      <c r="F101" s="159">
        <v>10</v>
      </c>
      <c r="G101" s="159">
        <v>19.13</v>
      </c>
      <c r="H101" s="159">
        <v>191.3</v>
      </c>
      <c r="I101" s="160">
        <v>3.1916062191241712E-2</v>
      </c>
      <c r="J101" s="160">
        <v>99.785448317734904</v>
      </c>
      <c r="K101" s="158" t="s">
        <v>1592</v>
      </c>
    </row>
    <row r="102" spans="1:11" ht="22.5" x14ac:dyDescent="0.2">
      <c r="A102" s="156" t="s">
        <v>174</v>
      </c>
      <c r="B102" s="157" t="s">
        <v>175</v>
      </c>
      <c r="C102" s="156" t="s">
        <v>13</v>
      </c>
      <c r="D102" s="156" t="s">
        <v>549</v>
      </c>
      <c r="E102" s="158" t="s">
        <v>51</v>
      </c>
      <c r="F102" s="159">
        <v>4.9000000000000004</v>
      </c>
      <c r="G102" s="159">
        <v>38.21</v>
      </c>
      <c r="H102" s="159">
        <v>187.22900000000001</v>
      </c>
      <c r="I102" s="160">
        <v>3.1236865697877654E-2</v>
      </c>
      <c r="J102" s="160">
        <v>99.816685350270532</v>
      </c>
      <c r="K102" s="158" t="s">
        <v>1592</v>
      </c>
    </row>
    <row r="103" spans="1:11" ht="22.5" x14ac:dyDescent="0.2">
      <c r="A103" s="156" t="s">
        <v>1605</v>
      </c>
      <c r="B103" s="157" t="s">
        <v>1638</v>
      </c>
      <c r="C103" s="156" t="s">
        <v>37</v>
      </c>
      <c r="D103" s="156" t="s">
        <v>549</v>
      </c>
      <c r="E103" s="158" t="s">
        <v>38</v>
      </c>
      <c r="F103" s="159">
        <v>1</v>
      </c>
      <c r="G103" s="159">
        <v>165.84</v>
      </c>
      <c r="H103" s="159">
        <v>165.84</v>
      </c>
      <c r="I103" s="160">
        <v>2.7668372994226479E-2</v>
      </c>
      <c r="J103" s="160">
        <v>99.844353723264774</v>
      </c>
      <c r="K103" s="158" t="s">
        <v>1592</v>
      </c>
    </row>
    <row r="104" spans="1:11" ht="22.5" x14ac:dyDescent="0.2">
      <c r="A104" s="156" t="s">
        <v>78</v>
      </c>
      <c r="B104" s="157" t="s">
        <v>79</v>
      </c>
      <c r="C104" s="156" t="s">
        <v>13</v>
      </c>
      <c r="D104" s="156" t="s">
        <v>549</v>
      </c>
      <c r="E104" s="158" t="s">
        <v>51</v>
      </c>
      <c r="F104" s="159">
        <v>11</v>
      </c>
      <c r="G104" s="159">
        <v>15</v>
      </c>
      <c r="H104" s="159">
        <v>165</v>
      </c>
      <c r="I104" s="160">
        <v>2.7528229281520558E-2</v>
      </c>
      <c r="J104" s="160">
        <v>99.871881952546289</v>
      </c>
      <c r="K104" s="158" t="s">
        <v>1592</v>
      </c>
    </row>
    <row r="105" spans="1:11" ht="22.5" x14ac:dyDescent="0.2">
      <c r="A105" s="156" t="s">
        <v>224</v>
      </c>
      <c r="B105" s="157" t="s">
        <v>225</v>
      </c>
      <c r="C105" s="156" t="s">
        <v>13</v>
      </c>
      <c r="D105" s="156" t="s">
        <v>549</v>
      </c>
      <c r="E105" s="158" t="s">
        <v>73</v>
      </c>
      <c r="F105" s="159">
        <v>6</v>
      </c>
      <c r="G105" s="159">
        <v>26.14</v>
      </c>
      <c r="H105" s="159">
        <v>156.84</v>
      </c>
      <c r="I105" s="160">
        <v>2.6166833215234449E-2</v>
      </c>
      <c r="J105" s="160">
        <v>99.898048785761503</v>
      </c>
      <c r="K105" s="158" t="s">
        <v>1592</v>
      </c>
    </row>
    <row r="106" spans="1:11" ht="22.5" x14ac:dyDescent="0.2">
      <c r="A106" s="156" t="s">
        <v>177</v>
      </c>
      <c r="B106" s="157" t="s">
        <v>178</v>
      </c>
      <c r="C106" s="156" t="s">
        <v>13</v>
      </c>
      <c r="D106" s="156" t="s">
        <v>549</v>
      </c>
      <c r="E106" s="158" t="s">
        <v>51</v>
      </c>
      <c r="F106" s="159">
        <v>3.46</v>
      </c>
      <c r="G106" s="159">
        <v>31.34</v>
      </c>
      <c r="H106" s="159">
        <v>108.43640000000001</v>
      </c>
      <c r="I106" s="160">
        <v>1.809128534341016E-2</v>
      </c>
      <c r="J106" s="160">
        <v>99.916140671720825</v>
      </c>
      <c r="K106" s="158" t="s">
        <v>1592</v>
      </c>
    </row>
    <row r="107" spans="1:11" x14ac:dyDescent="0.2">
      <c r="A107" s="156" t="s">
        <v>270</v>
      </c>
      <c r="B107" s="157" t="s">
        <v>271</v>
      </c>
      <c r="C107" s="156" t="s">
        <v>13</v>
      </c>
      <c r="D107" s="156" t="s">
        <v>549</v>
      </c>
      <c r="E107" s="158" t="s">
        <v>51</v>
      </c>
      <c r="F107" s="159">
        <v>46.35</v>
      </c>
      <c r="G107" s="159">
        <v>1.86</v>
      </c>
      <c r="H107" s="159">
        <v>86.210999999999999</v>
      </c>
      <c r="I107" s="160">
        <v>1.438324954296466E-2</v>
      </c>
      <c r="J107" s="160">
        <v>99.930523754426048</v>
      </c>
      <c r="K107" s="158" t="s">
        <v>1592</v>
      </c>
    </row>
    <row r="108" spans="1:11" x14ac:dyDescent="0.2">
      <c r="A108" s="156" t="s">
        <v>96</v>
      </c>
      <c r="B108" s="157" t="s">
        <v>97</v>
      </c>
      <c r="C108" s="156" t="s">
        <v>13</v>
      </c>
      <c r="D108" s="156" t="s">
        <v>549</v>
      </c>
      <c r="E108" s="158" t="s">
        <v>51</v>
      </c>
      <c r="F108" s="159">
        <v>15</v>
      </c>
      <c r="G108" s="159">
        <v>5.71</v>
      </c>
      <c r="H108" s="159">
        <v>85.65</v>
      </c>
      <c r="I108" s="160">
        <v>1.428965356340749E-2</v>
      </c>
      <c r="J108" s="160">
        <v>99.944813407989443</v>
      </c>
      <c r="K108" s="158" t="s">
        <v>1592</v>
      </c>
    </row>
    <row r="109" spans="1:11" x14ac:dyDescent="0.2">
      <c r="A109" s="156" t="s">
        <v>71</v>
      </c>
      <c r="B109" s="157" t="s">
        <v>72</v>
      </c>
      <c r="C109" s="156" t="s">
        <v>13</v>
      </c>
      <c r="D109" s="156" t="s">
        <v>549</v>
      </c>
      <c r="E109" s="158" t="s">
        <v>73</v>
      </c>
      <c r="F109" s="159">
        <v>10</v>
      </c>
      <c r="G109" s="159">
        <v>7.62</v>
      </c>
      <c r="H109" s="159">
        <v>76.2</v>
      </c>
      <c r="I109" s="160">
        <v>1.2713036795465857E-2</v>
      </c>
      <c r="J109" s="160">
        <v>99.957526444784918</v>
      </c>
      <c r="K109" s="158" t="s">
        <v>1592</v>
      </c>
    </row>
    <row r="110" spans="1:11" x14ac:dyDescent="0.2">
      <c r="A110" s="156" t="s">
        <v>180</v>
      </c>
      <c r="B110" s="157" t="s">
        <v>181</v>
      </c>
      <c r="C110" s="156" t="s">
        <v>13</v>
      </c>
      <c r="D110" s="156" t="s">
        <v>549</v>
      </c>
      <c r="E110" s="158" t="s">
        <v>69</v>
      </c>
      <c r="F110" s="159">
        <v>1.02</v>
      </c>
      <c r="G110" s="159">
        <v>51.89</v>
      </c>
      <c r="H110" s="159">
        <v>52.927799999999998</v>
      </c>
      <c r="I110" s="160">
        <v>8.8303552349482655E-3</v>
      </c>
      <c r="J110" s="160">
        <v>99.96635716706291</v>
      </c>
      <c r="K110" s="158" t="s">
        <v>1592</v>
      </c>
    </row>
    <row r="111" spans="1:11" ht="22.5" x14ac:dyDescent="0.2">
      <c r="A111" s="156" t="s">
        <v>151</v>
      </c>
      <c r="B111" s="157" t="s">
        <v>152</v>
      </c>
      <c r="C111" s="156" t="s">
        <v>13</v>
      </c>
      <c r="D111" s="156" t="s">
        <v>549</v>
      </c>
      <c r="E111" s="158" t="s">
        <v>69</v>
      </c>
      <c r="F111" s="159">
        <v>0.66</v>
      </c>
      <c r="G111" s="159">
        <v>80.19</v>
      </c>
      <c r="H111" s="159">
        <v>52.925400000000003</v>
      </c>
      <c r="I111" s="160">
        <v>8.8299548243405343E-3</v>
      </c>
      <c r="J111" s="160">
        <v>99.97518788934093</v>
      </c>
      <c r="K111" s="158" t="s">
        <v>1592</v>
      </c>
    </row>
    <row r="112" spans="1:11" ht="22.5" x14ac:dyDescent="0.2">
      <c r="A112" s="156" t="s">
        <v>75</v>
      </c>
      <c r="B112" s="157" t="s">
        <v>76</v>
      </c>
      <c r="C112" s="156" t="s">
        <v>13</v>
      </c>
      <c r="D112" s="156" t="s">
        <v>549</v>
      </c>
      <c r="E112" s="158" t="s">
        <v>51</v>
      </c>
      <c r="F112" s="159">
        <v>11</v>
      </c>
      <c r="G112" s="159">
        <v>4.5999999999999996</v>
      </c>
      <c r="H112" s="159">
        <v>50.6</v>
      </c>
      <c r="I112" s="160">
        <v>8.4419903129996383E-3</v>
      </c>
      <c r="J112" s="160">
        <v>99.983629879653932</v>
      </c>
      <c r="K112" s="158" t="s">
        <v>1592</v>
      </c>
    </row>
    <row r="113" spans="1:11" x14ac:dyDescent="0.2">
      <c r="A113" s="156" t="s">
        <v>99</v>
      </c>
      <c r="B113" s="157" t="s">
        <v>100</v>
      </c>
      <c r="C113" s="156" t="s">
        <v>13</v>
      </c>
      <c r="D113" s="156" t="s">
        <v>549</v>
      </c>
      <c r="E113" s="158" t="s">
        <v>51</v>
      </c>
      <c r="F113" s="159">
        <v>11.85</v>
      </c>
      <c r="G113" s="159">
        <v>3.09</v>
      </c>
      <c r="H113" s="159">
        <v>36.616500000000002</v>
      </c>
      <c r="I113" s="160">
        <v>6.1090145908290761E-3</v>
      </c>
      <c r="J113" s="160">
        <v>99.989739478176887</v>
      </c>
      <c r="K113" s="158" t="s">
        <v>1592</v>
      </c>
    </row>
    <row r="114" spans="1:11" x14ac:dyDescent="0.2">
      <c r="A114" s="156" t="s">
        <v>90</v>
      </c>
      <c r="B114" s="157" t="s">
        <v>91</v>
      </c>
      <c r="C114" s="156" t="s">
        <v>13</v>
      </c>
      <c r="D114" s="156" t="s">
        <v>549</v>
      </c>
      <c r="E114" s="158" t="s">
        <v>51</v>
      </c>
      <c r="F114" s="159">
        <v>2.21</v>
      </c>
      <c r="G114" s="159">
        <v>14.86</v>
      </c>
      <c r="H114" s="159">
        <v>32.840600000000002</v>
      </c>
      <c r="I114" s="160">
        <v>5.4790519184406312E-3</v>
      </c>
      <c r="J114" s="160">
        <v>99.99521842999269</v>
      </c>
      <c r="K114" s="158" t="s">
        <v>1592</v>
      </c>
    </row>
    <row r="115" spans="1:11" x14ac:dyDescent="0.2">
      <c r="A115" s="156" t="s">
        <v>87</v>
      </c>
      <c r="B115" s="157" t="s">
        <v>88</v>
      </c>
      <c r="C115" s="156" t="s">
        <v>13</v>
      </c>
      <c r="D115" s="156" t="s">
        <v>549</v>
      </c>
      <c r="E115" s="158" t="s">
        <v>73</v>
      </c>
      <c r="F115" s="159">
        <v>19</v>
      </c>
      <c r="G115" s="159">
        <v>0.85</v>
      </c>
      <c r="H115" s="159">
        <v>16.149999999999999</v>
      </c>
      <c r="I115" s="160">
        <v>2.6944297145245874E-3</v>
      </c>
      <c r="J115" s="160">
        <v>99.997912859707199</v>
      </c>
      <c r="K115" s="158" t="s">
        <v>1592</v>
      </c>
    </row>
    <row r="116" spans="1:11" ht="22.5" x14ac:dyDescent="0.2">
      <c r="A116" s="156" t="s">
        <v>154</v>
      </c>
      <c r="B116" s="157" t="s">
        <v>155</v>
      </c>
      <c r="C116" s="156" t="s">
        <v>13</v>
      </c>
      <c r="D116" s="156" t="s">
        <v>549</v>
      </c>
      <c r="E116" s="158" t="s">
        <v>51</v>
      </c>
      <c r="F116" s="159">
        <v>3.36</v>
      </c>
      <c r="G116" s="159">
        <v>2.14</v>
      </c>
      <c r="H116" s="159">
        <v>7.1904000000000003</v>
      </c>
      <c r="I116" s="160">
        <v>1.1996301807626997E-3</v>
      </c>
      <c r="J116" s="160">
        <v>99.999112423152866</v>
      </c>
      <c r="K116" s="158" t="s">
        <v>1592</v>
      </c>
    </row>
    <row r="117" spans="1:11" x14ac:dyDescent="0.2">
      <c r="A117" s="161" t="s">
        <v>342</v>
      </c>
      <c r="B117" s="162" t="s">
        <v>1660</v>
      </c>
      <c r="C117" s="161" t="s">
        <v>158</v>
      </c>
      <c r="D117" s="161" t="s">
        <v>557</v>
      </c>
      <c r="E117" s="163" t="s">
        <v>343</v>
      </c>
      <c r="F117" s="164">
        <v>12</v>
      </c>
      <c r="G117" s="164">
        <v>0.46</v>
      </c>
      <c r="H117" s="164">
        <v>5.52</v>
      </c>
      <c r="I117" s="165">
        <v>9.2094439778177869E-4</v>
      </c>
      <c r="J117" s="165">
        <v>100.00003336755066</v>
      </c>
      <c r="K117" s="163" t="s">
        <v>1592</v>
      </c>
    </row>
    <row r="118" spans="1:11" x14ac:dyDescent="0.2">
      <c r="A118" s="42"/>
      <c r="B118" s="115"/>
      <c r="C118" s="315" t="s">
        <v>1606</v>
      </c>
      <c r="D118" s="315"/>
      <c r="E118" s="315"/>
      <c r="F118" s="315"/>
      <c r="G118" s="95"/>
      <c r="H118" s="95"/>
      <c r="I118" s="95"/>
      <c r="J118" s="95"/>
      <c r="K118" s="95"/>
    </row>
    <row r="119" spans="1:11" x14ac:dyDescent="0.2">
      <c r="A119" s="42"/>
      <c r="B119" s="115"/>
      <c r="C119" s="42"/>
      <c r="D119" s="42"/>
      <c r="E119" s="95"/>
      <c r="F119" s="95"/>
      <c r="G119" s="315" t="s">
        <v>2108</v>
      </c>
      <c r="H119" s="315"/>
      <c r="I119" s="316">
        <f>'PLANILHA ORCAMENTARIA'!H148</f>
        <v>596387.80000000005</v>
      </c>
      <c r="J119" s="316"/>
      <c r="K119" s="316"/>
    </row>
    <row r="120" spans="1:11" x14ac:dyDescent="0.2">
      <c r="A120" s="42"/>
      <c r="B120" s="115"/>
      <c r="C120" s="42"/>
      <c r="D120" s="42"/>
      <c r="E120" s="95"/>
      <c r="F120" s="95"/>
      <c r="G120" s="315" t="s">
        <v>1607</v>
      </c>
      <c r="H120" s="315"/>
      <c r="I120" s="316">
        <v>0</v>
      </c>
      <c r="J120" s="316"/>
      <c r="K120" s="316"/>
    </row>
    <row r="121" spans="1:11" x14ac:dyDescent="0.2">
      <c r="A121" s="42"/>
      <c r="B121" s="115"/>
      <c r="C121" s="42"/>
      <c r="D121" s="42"/>
      <c r="E121" s="95"/>
      <c r="F121" s="95"/>
      <c r="G121" s="315" t="s">
        <v>1608</v>
      </c>
      <c r="H121" s="315"/>
      <c r="I121" s="316">
        <f>I119</f>
        <v>596387.80000000005</v>
      </c>
      <c r="J121" s="316"/>
      <c r="K121" s="316"/>
    </row>
  </sheetData>
  <mergeCells count="9">
    <mergeCell ref="A12:K12"/>
    <mergeCell ref="J1:K1"/>
    <mergeCell ref="G120:H120"/>
    <mergeCell ref="I120:K120"/>
    <mergeCell ref="G121:H121"/>
    <mergeCell ref="I121:K121"/>
    <mergeCell ref="C118:F118"/>
    <mergeCell ref="G119:H119"/>
    <mergeCell ref="I119:K119"/>
  </mergeCells>
  <pageMargins left="1.3174015748031498" right="0" top="0" bottom="0.78740157480314965" header="0" footer="0"/>
  <pageSetup paperSize="9" scale="81" orientation="landscape" r:id="rId1"/>
  <headerFooter>
    <oddFooter>&amp;C&amp;"-,Itálico"&amp;8&amp;G&amp;R&amp;"-,Itálico"&amp;8Página &amp;P de &amp;N</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M387"/>
  <sheetViews>
    <sheetView view="pageBreakPreview" topLeftCell="A133" zoomScaleNormal="100" zoomScaleSheetLayoutView="100" workbookViewId="0">
      <selection activeCell="G29" sqref="G14:G29"/>
    </sheetView>
  </sheetViews>
  <sheetFormatPr defaultColWidth="8.7109375" defaultRowHeight="11.25" x14ac:dyDescent="0.2"/>
  <cols>
    <col min="1" max="1" width="9.28515625" style="36" customWidth="1"/>
    <col min="2" max="2" width="77.28515625" style="116" customWidth="1"/>
    <col min="3" max="4" width="8.7109375" style="36" customWidth="1"/>
    <col min="5" max="8" width="7.7109375" style="1" customWidth="1"/>
    <col min="9" max="10" width="5.7109375" style="1" customWidth="1"/>
    <col min="11" max="11" width="3.7109375" style="1" customWidth="1"/>
    <col min="12" max="16384" width="8.7109375" style="1"/>
  </cols>
  <sheetData>
    <row r="1" spans="1:13" s="2" customFormat="1" ht="10.9" customHeight="1" x14ac:dyDescent="0.2">
      <c r="B1" s="176"/>
      <c r="C1" s="5"/>
      <c r="D1" s="36"/>
      <c r="F1" s="36"/>
      <c r="G1" s="4"/>
      <c r="H1" s="5"/>
      <c r="I1" s="5"/>
      <c r="J1" s="314">
        <f>RESUMO!H1</f>
        <v>44965</v>
      </c>
      <c r="K1" s="314"/>
    </row>
    <row r="2" spans="1:13" s="2" customFormat="1" ht="10.9" customHeight="1" x14ac:dyDescent="0.2">
      <c r="B2" s="176"/>
      <c r="C2" s="5"/>
      <c r="D2" s="36"/>
      <c r="F2" s="36"/>
      <c r="G2" s="4"/>
      <c r="H2" s="5"/>
      <c r="I2" s="5"/>
    </row>
    <row r="3" spans="1:13" s="2" customFormat="1" ht="10.9" customHeight="1" x14ac:dyDescent="0.2">
      <c r="B3" s="176"/>
      <c r="C3" s="5"/>
      <c r="D3" s="36"/>
      <c r="F3" s="36"/>
      <c r="G3" s="4"/>
      <c r="H3" s="5"/>
      <c r="I3" s="5"/>
    </row>
    <row r="4" spans="1:13" s="2" customFormat="1" ht="10.9" customHeight="1" x14ac:dyDescent="0.2">
      <c r="B4" s="176"/>
      <c r="C4" s="5"/>
      <c r="D4" s="36"/>
      <c r="F4" s="36"/>
      <c r="G4" s="4"/>
      <c r="H4" s="5"/>
      <c r="I4" s="5"/>
    </row>
    <row r="5" spans="1:13" s="2" customFormat="1" ht="10.9" customHeight="1" x14ac:dyDescent="0.2">
      <c r="B5" s="176"/>
      <c r="C5" s="5"/>
      <c r="D5" s="36"/>
      <c r="F5" s="36"/>
      <c r="G5" s="4"/>
      <c r="H5" s="5"/>
      <c r="I5" s="5"/>
    </row>
    <row r="6" spans="1:13" s="2" customFormat="1" ht="10.9" customHeight="1" x14ac:dyDescent="0.2">
      <c r="B6" s="176"/>
      <c r="C6" s="5"/>
      <c r="D6" s="36"/>
      <c r="F6" s="36"/>
      <c r="G6" s="4"/>
      <c r="H6" s="5"/>
      <c r="I6" s="5"/>
    </row>
    <row r="7" spans="1:13" s="2" customFormat="1" ht="10.9" customHeight="1" x14ac:dyDescent="0.2">
      <c r="B7" s="176"/>
      <c r="C7" s="5"/>
      <c r="D7" s="36"/>
      <c r="F7" s="36"/>
      <c r="G7" s="4"/>
      <c r="H7" s="5"/>
      <c r="I7" s="5"/>
    </row>
    <row r="8" spans="1:13" s="2" customFormat="1" ht="10.9" customHeight="1" x14ac:dyDescent="0.2">
      <c r="B8" s="176"/>
      <c r="C8" s="5"/>
      <c r="D8" s="36"/>
      <c r="F8" s="36"/>
      <c r="G8" s="4"/>
      <c r="H8" s="5"/>
      <c r="I8" s="5"/>
    </row>
    <row r="9" spans="1:13" s="2" customFormat="1" ht="10.9" customHeight="1" x14ac:dyDescent="0.2">
      <c r="A9" s="29" t="s">
        <v>1672</v>
      </c>
      <c r="B9" s="176"/>
      <c r="C9" s="5"/>
      <c r="D9" s="36"/>
      <c r="F9" s="36"/>
      <c r="G9" s="4"/>
      <c r="H9" s="5"/>
      <c r="I9" s="5"/>
    </row>
    <row r="10" spans="1:13" s="2" customFormat="1" ht="10.9" customHeight="1" x14ac:dyDescent="0.2">
      <c r="A10" s="29" t="s">
        <v>1673</v>
      </c>
      <c r="B10" s="177"/>
      <c r="C10" s="30"/>
      <c r="D10" s="37"/>
      <c r="E10" s="29"/>
      <c r="F10" s="37"/>
      <c r="G10" s="29" t="s">
        <v>1667</v>
      </c>
      <c r="H10" s="30"/>
      <c r="I10" s="29" t="s">
        <v>1668</v>
      </c>
      <c r="J10" s="29"/>
    </row>
    <row r="11" spans="1:13" s="2" customFormat="1" ht="10.9" customHeight="1" x14ac:dyDescent="0.2">
      <c r="A11" s="29" t="s">
        <v>1671</v>
      </c>
      <c r="B11" s="177"/>
      <c r="C11" s="30"/>
      <c r="D11" s="37"/>
      <c r="E11" s="29"/>
      <c r="F11" s="37"/>
      <c r="G11" s="29" t="s">
        <v>1670</v>
      </c>
      <c r="H11" s="30"/>
      <c r="I11" s="29" t="s">
        <v>1669</v>
      </c>
      <c r="J11" s="29"/>
    </row>
    <row r="12" spans="1:13" s="2" customFormat="1" ht="12.75" x14ac:dyDescent="0.2">
      <c r="A12" s="271" t="s">
        <v>2126</v>
      </c>
      <c r="B12" s="272"/>
      <c r="C12" s="272"/>
      <c r="D12" s="272"/>
      <c r="E12" s="272"/>
      <c r="F12" s="272"/>
      <c r="G12" s="272"/>
      <c r="H12" s="272"/>
      <c r="I12" s="272"/>
      <c r="J12" s="272"/>
      <c r="K12" s="272"/>
      <c r="M12" s="6"/>
    </row>
    <row r="13" spans="1:13" ht="22.5" x14ac:dyDescent="0.2">
      <c r="A13" s="167" t="s">
        <v>1</v>
      </c>
      <c r="B13" s="178" t="s">
        <v>2</v>
      </c>
      <c r="C13" s="167" t="s">
        <v>3</v>
      </c>
      <c r="D13" s="167" t="s">
        <v>1578</v>
      </c>
      <c r="E13" s="167" t="s">
        <v>361</v>
      </c>
      <c r="F13" s="167" t="s">
        <v>5</v>
      </c>
      <c r="G13" s="167" t="s">
        <v>544</v>
      </c>
      <c r="H13" s="167" t="s">
        <v>1579</v>
      </c>
      <c r="I13" s="167" t="s">
        <v>1580</v>
      </c>
      <c r="J13" s="167" t="s">
        <v>1581</v>
      </c>
      <c r="K13" s="167" t="s">
        <v>1582</v>
      </c>
    </row>
    <row r="14" spans="1:13" ht="27" x14ac:dyDescent="0.2">
      <c r="A14" s="168" t="s">
        <v>938</v>
      </c>
      <c r="B14" s="179" t="s">
        <v>1775</v>
      </c>
      <c r="C14" s="168" t="s">
        <v>1666</v>
      </c>
      <c r="D14" s="168" t="s">
        <v>1685</v>
      </c>
      <c r="E14" s="169" t="s">
        <v>73</v>
      </c>
      <c r="F14" s="170">
        <v>1</v>
      </c>
      <c r="G14" s="170">
        <f>COMPOSICOES!F864</f>
        <v>57163.97</v>
      </c>
      <c r="H14" s="170">
        <f>G14</f>
        <v>57163.97</v>
      </c>
      <c r="I14" s="171">
        <v>9.8983837959699752</v>
      </c>
      <c r="J14" s="171">
        <v>9.8983837959699752</v>
      </c>
      <c r="K14" s="169" t="s">
        <v>1583</v>
      </c>
    </row>
    <row r="15" spans="1:13" ht="27" x14ac:dyDescent="0.2">
      <c r="A15" s="168" t="s">
        <v>717</v>
      </c>
      <c r="B15" s="179" t="s">
        <v>718</v>
      </c>
      <c r="C15" s="168" t="s">
        <v>1666</v>
      </c>
      <c r="D15" s="168" t="s">
        <v>1685</v>
      </c>
      <c r="E15" s="169" t="s">
        <v>73</v>
      </c>
      <c r="F15" s="170">
        <v>1</v>
      </c>
      <c r="G15" s="170">
        <v>47609.98</v>
      </c>
      <c r="H15" s="170">
        <v>47609.98</v>
      </c>
      <c r="I15" s="171">
        <v>7.9431420941127762</v>
      </c>
      <c r="J15" s="171">
        <v>20.974286971607057</v>
      </c>
      <c r="K15" s="169" t="s">
        <v>1583</v>
      </c>
    </row>
    <row r="16" spans="1:13" ht="27" x14ac:dyDescent="0.2">
      <c r="A16" s="168" t="s">
        <v>937</v>
      </c>
      <c r="B16" s="179" t="s">
        <v>1774</v>
      </c>
      <c r="C16" s="168" t="s">
        <v>1666</v>
      </c>
      <c r="D16" s="168" t="s">
        <v>1685</v>
      </c>
      <c r="E16" s="169" t="s">
        <v>73</v>
      </c>
      <c r="F16" s="170">
        <v>1</v>
      </c>
      <c r="G16" s="170">
        <v>38095</v>
      </c>
      <c r="H16" s="170">
        <v>38095</v>
      </c>
      <c r="I16" s="171">
        <v>6.3556842089668217</v>
      </c>
      <c r="J16" s="171">
        <v>28.445954211340172</v>
      </c>
      <c r="K16" s="169" t="s">
        <v>1583</v>
      </c>
    </row>
    <row r="17" spans="1:11" ht="18" x14ac:dyDescent="0.2">
      <c r="A17" s="168" t="s">
        <v>11</v>
      </c>
      <c r="B17" s="179" t="s">
        <v>12</v>
      </c>
      <c r="C17" s="168" t="s">
        <v>13</v>
      </c>
      <c r="D17" s="168" t="s">
        <v>366</v>
      </c>
      <c r="E17" s="169" t="s">
        <v>14</v>
      </c>
      <c r="F17" s="170">
        <v>360</v>
      </c>
      <c r="G17" s="170">
        <v>85.07</v>
      </c>
      <c r="H17" s="170">
        <v>30625.200000000001</v>
      </c>
      <c r="I17" s="171">
        <v>5.1094395599540814</v>
      </c>
      <c r="J17" s="171">
        <v>34.452550970764626</v>
      </c>
      <c r="K17" s="169" t="s">
        <v>1583</v>
      </c>
    </row>
    <row r="18" spans="1:11" ht="18" x14ac:dyDescent="0.2">
      <c r="A18" s="168" t="s">
        <v>16</v>
      </c>
      <c r="B18" s="179" t="s">
        <v>17</v>
      </c>
      <c r="C18" s="168" t="s">
        <v>13</v>
      </c>
      <c r="D18" s="168" t="s">
        <v>366</v>
      </c>
      <c r="E18" s="169" t="s">
        <v>18</v>
      </c>
      <c r="F18" s="170">
        <v>4</v>
      </c>
      <c r="G18" s="170">
        <v>5643.44</v>
      </c>
      <c r="H18" s="170">
        <v>22573.759999999998</v>
      </c>
      <c r="I18" s="171">
        <v>3.766155400157682</v>
      </c>
      <c r="J18" s="171">
        <v>38.879998747890177</v>
      </c>
      <c r="K18" s="169" t="s">
        <v>1583</v>
      </c>
    </row>
    <row r="19" spans="1:11" ht="18" x14ac:dyDescent="0.2">
      <c r="A19" s="168" t="s">
        <v>547</v>
      </c>
      <c r="B19" s="179" t="s">
        <v>548</v>
      </c>
      <c r="C19" s="168" t="s">
        <v>22</v>
      </c>
      <c r="D19" s="168" t="s">
        <v>366</v>
      </c>
      <c r="E19" s="169" t="s">
        <v>14</v>
      </c>
      <c r="F19" s="170">
        <v>1814.56</v>
      </c>
      <c r="G19" s="170">
        <v>10.9</v>
      </c>
      <c r="H19" s="170">
        <v>19778.704000000002</v>
      </c>
      <c r="I19" s="171">
        <v>3.2998345369898656</v>
      </c>
      <c r="J19" s="171">
        <v>42.759244445081656</v>
      </c>
      <c r="K19" s="169" t="s">
        <v>1583</v>
      </c>
    </row>
    <row r="20" spans="1:11" ht="18" x14ac:dyDescent="0.2">
      <c r="A20" s="168" t="s">
        <v>587</v>
      </c>
      <c r="B20" s="179" t="s">
        <v>588</v>
      </c>
      <c r="C20" s="168" t="s">
        <v>13</v>
      </c>
      <c r="D20" s="168" t="s">
        <v>366</v>
      </c>
      <c r="E20" s="169" t="s">
        <v>14</v>
      </c>
      <c r="F20" s="170">
        <v>1802.9884467375</v>
      </c>
      <c r="G20" s="170">
        <v>10.9</v>
      </c>
      <c r="H20" s="170">
        <v>19652.57406943875</v>
      </c>
      <c r="I20" s="171">
        <v>3.2787913027610629</v>
      </c>
      <c r="J20" s="171">
        <v>46.613751951199568</v>
      </c>
      <c r="K20" s="169" t="s">
        <v>1583</v>
      </c>
    </row>
    <row r="21" spans="1:11" x14ac:dyDescent="0.2">
      <c r="A21" s="168" t="s">
        <v>1001</v>
      </c>
      <c r="B21" s="179" t="s">
        <v>1002</v>
      </c>
      <c r="C21" s="168" t="s">
        <v>22</v>
      </c>
      <c r="D21" s="168" t="s">
        <v>367</v>
      </c>
      <c r="E21" s="169" t="s">
        <v>65</v>
      </c>
      <c r="F21" s="170">
        <v>50</v>
      </c>
      <c r="G21" s="170">
        <v>293.25</v>
      </c>
      <c r="H21" s="170">
        <v>14662.5</v>
      </c>
      <c r="I21" s="171">
        <v>2.4462585566078494</v>
      </c>
      <c r="J21" s="171">
        <v>49.489544598596517</v>
      </c>
      <c r="K21" s="169" t="s">
        <v>1583</v>
      </c>
    </row>
    <row r="22" spans="1:11" x14ac:dyDescent="0.2">
      <c r="A22" s="168" t="s">
        <v>1025</v>
      </c>
      <c r="B22" s="179" t="s">
        <v>1026</v>
      </c>
      <c r="C22" s="168" t="s">
        <v>13</v>
      </c>
      <c r="D22" s="168" t="s">
        <v>367</v>
      </c>
      <c r="E22" s="169" t="s">
        <v>628</v>
      </c>
      <c r="F22" s="170">
        <v>2263.4266346999998</v>
      </c>
      <c r="G22" s="170">
        <v>6.2560000000000002</v>
      </c>
      <c r="H22" s="170">
        <v>14159.997026683201</v>
      </c>
      <c r="I22" s="171">
        <v>2.3624220895526338</v>
      </c>
      <c r="J22" s="171">
        <v>52.266780669330764</v>
      </c>
      <c r="K22" s="169" t="s">
        <v>1587</v>
      </c>
    </row>
    <row r="23" spans="1:11" ht="33.75" x14ac:dyDescent="0.2">
      <c r="A23" s="168" t="s">
        <v>902</v>
      </c>
      <c r="B23" s="179" t="s">
        <v>1768</v>
      </c>
      <c r="C23" s="168" t="s">
        <v>1666</v>
      </c>
      <c r="D23" s="168" t="s">
        <v>1685</v>
      </c>
      <c r="E23" s="169" t="s">
        <v>73</v>
      </c>
      <c r="F23" s="170">
        <v>1</v>
      </c>
      <c r="G23" s="170">
        <v>11381</v>
      </c>
      <c r="H23" s="170">
        <v>11381</v>
      </c>
      <c r="I23" s="171">
        <v>1.8987804694120332</v>
      </c>
      <c r="J23" s="171">
        <v>54.498964547934321</v>
      </c>
      <c r="K23" s="169" t="s">
        <v>1587</v>
      </c>
    </row>
    <row r="24" spans="1:11" ht="27" x14ac:dyDescent="0.2">
      <c r="A24" s="168" t="s">
        <v>563</v>
      </c>
      <c r="B24" s="179" t="s">
        <v>1724</v>
      </c>
      <c r="C24" s="168" t="s">
        <v>1666</v>
      </c>
      <c r="D24" s="168" t="s">
        <v>1681</v>
      </c>
      <c r="E24" s="169" t="s">
        <v>73</v>
      </c>
      <c r="F24" s="170">
        <v>1040</v>
      </c>
      <c r="G24" s="170">
        <v>10.5</v>
      </c>
      <c r="H24" s="170">
        <v>10920</v>
      </c>
      <c r="I24" s="171">
        <v>1.8218682651769968</v>
      </c>
      <c r="J24" s="171">
        <v>56.640731348246319</v>
      </c>
      <c r="K24" s="169" t="s">
        <v>1587</v>
      </c>
    </row>
    <row r="25" spans="1:11" x14ac:dyDescent="0.2">
      <c r="A25" s="168" t="s">
        <v>561</v>
      </c>
      <c r="B25" s="179" t="s">
        <v>562</v>
      </c>
      <c r="C25" s="168" t="s">
        <v>22</v>
      </c>
      <c r="D25" s="168" t="s">
        <v>367</v>
      </c>
      <c r="E25" s="169" t="s">
        <v>73</v>
      </c>
      <c r="F25" s="170">
        <v>1040</v>
      </c>
      <c r="G25" s="170">
        <v>6.46</v>
      </c>
      <c r="H25" s="170">
        <v>6718.4</v>
      </c>
      <c r="I25" s="171">
        <v>1.1208827612422285</v>
      </c>
      <c r="J25" s="171">
        <v>57.958427874914463</v>
      </c>
      <c r="K25" s="169" t="s">
        <v>1587</v>
      </c>
    </row>
    <row r="26" spans="1:11" ht="22.5" x14ac:dyDescent="0.2">
      <c r="A26" s="168" t="s">
        <v>1008</v>
      </c>
      <c r="B26" s="179" t="s">
        <v>1009</v>
      </c>
      <c r="C26" s="168" t="s">
        <v>13</v>
      </c>
      <c r="D26" s="168" t="s">
        <v>1685</v>
      </c>
      <c r="E26" s="169" t="s">
        <v>73</v>
      </c>
      <c r="F26" s="170">
        <v>1.5298189011E-2</v>
      </c>
      <c r="G26" s="170">
        <v>438197.9595</v>
      </c>
      <c r="H26" s="170">
        <v>6703.6352086655234</v>
      </c>
      <c r="I26" s="171">
        <v>1.1184194366292026</v>
      </c>
      <c r="J26" s="171">
        <v>59.273229486017357</v>
      </c>
      <c r="K26" s="169" t="s">
        <v>1587</v>
      </c>
    </row>
    <row r="27" spans="1:11" x14ac:dyDescent="0.2">
      <c r="A27" s="168" t="s">
        <v>914</v>
      </c>
      <c r="B27" s="179" t="s">
        <v>915</v>
      </c>
      <c r="C27" s="168" t="s">
        <v>13</v>
      </c>
      <c r="D27" s="168" t="s">
        <v>367</v>
      </c>
      <c r="E27" s="169" t="s">
        <v>73</v>
      </c>
      <c r="F27" s="170">
        <v>188.86</v>
      </c>
      <c r="G27" s="170">
        <v>34.110500000000002</v>
      </c>
      <c r="H27" s="170">
        <v>6442.1090299999996</v>
      </c>
      <c r="I27" s="171">
        <v>1.0747869965720847</v>
      </c>
      <c r="J27" s="171">
        <v>60.536736566782729</v>
      </c>
      <c r="K27" s="169" t="s">
        <v>1587</v>
      </c>
    </row>
    <row r="28" spans="1:11" ht="33.75" x14ac:dyDescent="0.2">
      <c r="A28" s="168" t="s">
        <v>753</v>
      </c>
      <c r="B28" s="179" t="s">
        <v>754</v>
      </c>
      <c r="C28" s="168" t="s">
        <v>13</v>
      </c>
      <c r="D28" s="168" t="s">
        <v>367</v>
      </c>
      <c r="E28" s="169" t="s">
        <v>73</v>
      </c>
      <c r="F28" s="170">
        <v>7</v>
      </c>
      <c r="G28" s="170">
        <v>806.93899999999996</v>
      </c>
      <c r="H28" s="170">
        <v>5648.5730000000003</v>
      </c>
      <c r="I28" s="171">
        <v>0.94239522822670563</v>
      </c>
      <c r="J28" s="171">
        <v>61.644604670742289</v>
      </c>
      <c r="K28" s="169" t="s">
        <v>1587</v>
      </c>
    </row>
    <row r="29" spans="1:11" ht="22.5" x14ac:dyDescent="0.2">
      <c r="A29" s="168" t="s">
        <v>931</v>
      </c>
      <c r="B29" s="179" t="s">
        <v>932</v>
      </c>
      <c r="C29" s="168" t="s">
        <v>13</v>
      </c>
      <c r="D29" s="168" t="s">
        <v>367</v>
      </c>
      <c r="E29" s="169" t="s">
        <v>51</v>
      </c>
      <c r="F29" s="170">
        <v>9.7200000000000006</v>
      </c>
      <c r="G29" s="170">
        <v>550.34100000000001</v>
      </c>
      <c r="H29" s="170">
        <v>5349.3145199999999</v>
      </c>
      <c r="I29" s="171">
        <v>0.89246761579107337</v>
      </c>
      <c r="J29" s="171">
        <v>62.693778165483771</v>
      </c>
      <c r="K29" s="169" t="s">
        <v>1587</v>
      </c>
    </row>
    <row r="30" spans="1:11" x14ac:dyDescent="0.2">
      <c r="A30" s="168" t="s">
        <v>622</v>
      </c>
      <c r="B30" s="179" t="s">
        <v>623</v>
      </c>
      <c r="C30" s="168" t="s">
        <v>13</v>
      </c>
      <c r="D30" s="168" t="s">
        <v>367</v>
      </c>
      <c r="E30" s="169" t="s">
        <v>595</v>
      </c>
      <c r="F30" s="170">
        <v>138.98625000000001</v>
      </c>
      <c r="G30" s="170">
        <v>37.944000000000003</v>
      </c>
      <c r="H30" s="170">
        <v>5273.69427</v>
      </c>
      <c r="I30" s="171">
        <v>0.8798513031830375</v>
      </c>
      <c r="J30" s="171">
        <v>63.728120121265583</v>
      </c>
      <c r="K30" s="169" t="s">
        <v>1587</v>
      </c>
    </row>
    <row r="31" spans="1:11" ht="27" x14ac:dyDescent="0.2">
      <c r="A31" s="168" t="s">
        <v>984</v>
      </c>
      <c r="B31" s="179" t="s">
        <v>1790</v>
      </c>
      <c r="C31" s="168" t="s">
        <v>1666</v>
      </c>
      <c r="D31" s="168" t="s">
        <v>1683</v>
      </c>
      <c r="E31" s="169" t="s">
        <v>73</v>
      </c>
      <c r="F31" s="170">
        <v>1.5</v>
      </c>
      <c r="G31" s="170">
        <v>3400</v>
      </c>
      <c r="H31" s="170">
        <v>5100</v>
      </c>
      <c r="I31" s="171">
        <v>0.8508725414288173</v>
      </c>
      <c r="J31" s="171">
        <v>64.728395824708002</v>
      </c>
      <c r="K31" s="169" t="s">
        <v>1587</v>
      </c>
    </row>
    <row r="32" spans="1:11" ht="18" x14ac:dyDescent="0.2">
      <c r="A32" s="168" t="s">
        <v>633</v>
      </c>
      <c r="B32" s="179" t="s">
        <v>634</v>
      </c>
      <c r="C32" s="168" t="s">
        <v>13</v>
      </c>
      <c r="D32" s="168" t="s">
        <v>366</v>
      </c>
      <c r="E32" s="169" t="s">
        <v>14</v>
      </c>
      <c r="F32" s="170">
        <v>323.31619999999998</v>
      </c>
      <c r="G32" s="170">
        <v>14.77</v>
      </c>
      <c r="H32" s="170">
        <v>4775.3802740000001</v>
      </c>
      <c r="I32" s="171">
        <v>0.79671371569165139</v>
      </c>
      <c r="J32" s="171">
        <v>65.665002998963857</v>
      </c>
      <c r="K32" s="169" t="s">
        <v>1587</v>
      </c>
    </row>
    <row r="33" spans="1:11" ht="45" x14ac:dyDescent="0.2">
      <c r="A33" s="168" t="s">
        <v>903</v>
      </c>
      <c r="B33" s="179" t="s">
        <v>2116</v>
      </c>
      <c r="C33" s="168" t="s">
        <v>1666</v>
      </c>
      <c r="D33" s="168" t="s">
        <v>1685</v>
      </c>
      <c r="E33" s="169" t="s">
        <v>73</v>
      </c>
      <c r="F33" s="170">
        <v>2</v>
      </c>
      <c r="G33" s="170">
        <v>2203.0500000000002</v>
      </c>
      <c r="H33" s="170">
        <v>4406.1000000000004</v>
      </c>
      <c r="I33" s="171">
        <v>0.73510382446853184</v>
      </c>
      <c r="J33" s="171">
        <v>66.529182366990838</v>
      </c>
      <c r="K33" s="169" t="s">
        <v>1587</v>
      </c>
    </row>
    <row r="34" spans="1:11" ht="18" x14ac:dyDescent="0.2">
      <c r="A34" s="168" t="s">
        <v>599</v>
      </c>
      <c r="B34" s="179" t="s">
        <v>600</v>
      </c>
      <c r="C34" s="168" t="s">
        <v>13</v>
      </c>
      <c r="D34" s="168" t="s">
        <v>366</v>
      </c>
      <c r="E34" s="169" t="s">
        <v>14</v>
      </c>
      <c r="F34" s="170">
        <v>281.73821751999998</v>
      </c>
      <c r="G34" s="170">
        <v>14.77</v>
      </c>
      <c r="H34" s="170">
        <v>4161.2734727704001</v>
      </c>
      <c r="I34" s="171">
        <v>0.69425751673656289</v>
      </c>
      <c r="J34" s="171">
        <v>67.345342617277865</v>
      </c>
      <c r="K34" s="169" t="s">
        <v>1587</v>
      </c>
    </row>
    <row r="35" spans="1:11" ht="27" x14ac:dyDescent="0.2">
      <c r="A35" s="168" t="s">
        <v>977</v>
      </c>
      <c r="B35" s="179" t="s">
        <v>1789</v>
      </c>
      <c r="C35" s="168" t="s">
        <v>1666</v>
      </c>
      <c r="D35" s="168" t="s">
        <v>1685</v>
      </c>
      <c r="E35" s="169" t="s">
        <v>73</v>
      </c>
      <c r="F35" s="170">
        <v>2</v>
      </c>
      <c r="G35" s="170">
        <v>2048.8175000000001</v>
      </c>
      <c r="H35" s="170">
        <v>4097.6350000000002</v>
      </c>
      <c r="I35" s="171">
        <v>0.6836402169211121</v>
      </c>
      <c r="J35" s="171">
        <v>68.149022957170772</v>
      </c>
      <c r="K35" s="169" t="s">
        <v>1587</v>
      </c>
    </row>
    <row r="36" spans="1:11" x14ac:dyDescent="0.2">
      <c r="A36" s="168" t="s">
        <v>559</v>
      </c>
      <c r="B36" s="179" t="s">
        <v>560</v>
      </c>
      <c r="C36" s="168" t="s">
        <v>22</v>
      </c>
      <c r="D36" s="168" t="s">
        <v>367</v>
      </c>
      <c r="E36" s="169" t="s">
        <v>73</v>
      </c>
      <c r="F36" s="170">
        <v>1040</v>
      </c>
      <c r="G36" s="170">
        <v>3.8250000000000002</v>
      </c>
      <c r="H36" s="170">
        <v>3978</v>
      </c>
      <c r="I36" s="171">
        <v>0.66368058231447746</v>
      </c>
      <c r="J36" s="171">
        <v>68.929238005855851</v>
      </c>
      <c r="K36" s="169" t="s">
        <v>1587</v>
      </c>
    </row>
    <row r="37" spans="1:11" x14ac:dyDescent="0.2">
      <c r="A37" s="168" t="s">
        <v>558</v>
      </c>
      <c r="B37" s="179" t="s">
        <v>1723</v>
      </c>
      <c r="C37" s="168" t="s">
        <v>22</v>
      </c>
      <c r="D37" s="168" t="s">
        <v>367</v>
      </c>
      <c r="E37" s="169" t="s">
        <v>73</v>
      </c>
      <c r="F37" s="170">
        <v>1040</v>
      </c>
      <c r="G37" s="170">
        <v>3.8250000000000002</v>
      </c>
      <c r="H37" s="170">
        <v>3978</v>
      </c>
      <c r="I37" s="171">
        <v>0.66368058231447746</v>
      </c>
      <c r="J37" s="171">
        <v>69.70945305454093</v>
      </c>
      <c r="K37" s="169" t="s">
        <v>1587</v>
      </c>
    </row>
    <row r="38" spans="1:11" x14ac:dyDescent="0.2">
      <c r="A38" s="168" t="s">
        <v>860</v>
      </c>
      <c r="B38" s="179" t="s">
        <v>861</v>
      </c>
      <c r="C38" s="168" t="s">
        <v>13</v>
      </c>
      <c r="D38" s="168" t="s">
        <v>367</v>
      </c>
      <c r="E38" s="169" t="s">
        <v>595</v>
      </c>
      <c r="F38" s="170">
        <v>4412.4569463465004</v>
      </c>
      <c r="G38" s="170">
        <v>0.85850000000000004</v>
      </c>
      <c r="H38" s="170">
        <v>3788.0942884384704</v>
      </c>
      <c r="I38" s="171">
        <v>0.6319971400736526</v>
      </c>
      <c r="J38" s="171">
        <v>70.452420581884695</v>
      </c>
      <c r="K38" s="169" t="s">
        <v>1587</v>
      </c>
    </row>
    <row r="39" spans="1:11" x14ac:dyDescent="0.2">
      <c r="A39" s="168" t="s">
        <v>862</v>
      </c>
      <c r="B39" s="179" t="s">
        <v>863</v>
      </c>
      <c r="C39" s="168" t="s">
        <v>13</v>
      </c>
      <c r="D39" s="168" t="s">
        <v>367</v>
      </c>
      <c r="E39" s="169" t="s">
        <v>51</v>
      </c>
      <c r="F39" s="170">
        <v>9.4175000000000004</v>
      </c>
      <c r="G39" s="170">
        <v>402.06700000000001</v>
      </c>
      <c r="H39" s="170">
        <v>3786.4659725000001</v>
      </c>
      <c r="I39" s="171">
        <v>0.63172547550094371</v>
      </c>
      <c r="J39" s="171">
        <v>71.195070374593243</v>
      </c>
      <c r="K39" s="169" t="s">
        <v>1587</v>
      </c>
    </row>
    <row r="40" spans="1:11" ht="33.75" x14ac:dyDescent="0.2">
      <c r="A40" s="168" t="s">
        <v>757</v>
      </c>
      <c r="B40" s="179" t="s">
        <v>758</v>
      </c>
      <c r="C40" s="168" t="s">
        <v>13</v>
      </c>
      <c r="D40" s="168" t="s">
        <v>367</v>
      </c>
      <c r="E40" s="169" t="s">
        <v>73</v>
      </c>
      <c r="F40" s="170">
        <v>5</v>
      </c>
      <c r="G40" s="170">
        <v>752.31799999999998</v>
      </c>
      <c r="H40" s="170">
        <v>3761.59</v>
      </c>
      <c r="I40" s="171">
        <v>0.62757522413984801</v>
      </c>
      <c r="J40" s="171">
        <v>71.932840390928931</v>
      </c>
      <c r="K40" s="169" t="s">
        <v>1587</v>
      </c>
    </row>
    <row r="41" spans="1:11" x14ac:dyDescent="0.2">
      <c r="A41" s="168" t="s">
        <v>826</v>
      </c>
      <c r="B41" s="179" t="s">
        <v>827</v>
      </c>
      <c r="C41" s="168" t="s">
        <v>13</v>
      </c>
      <c r="D41" s="168" t="s">
        <v>367</v>
      </c>
      <c r="E41" s="169" t="s">
        <v>65</v>
      </c>
      <c r="F41" s="170">
        <v>97.5</v>
      </c>
      <c r="G41" s="170">
        <v>38.521999999999998</v>
      </c>
      <c r="H41" s="170">
        <v>3755.895</v>
      </c>
      <c r="I41" s="171">
        <v>0.62662508313525245</v>
      </c>
      <c r="J41" s="171">
        <v>72.669494413391547</v>
      </c>
      <c r="K41" s="169" t="s">
        <v>1587</v>
      </c>
    </row>
    <row r="42" spans="1:11" x14ac:dyDescent="0.2">
      <c r="A42" s="168" t="s">
        <v>1267</v>
      </c>
      <c r="B42" s="179" t="s">
        <v>1268</v>
      </c>
      <c r="C42" s="168" t="s">
        <v>13</v>
      </c>
      <c r="D42" s="168" t="s">
        <v>367</v>
      </c>
      <c r="E42" s="169" t="s">
        <v>51</v>
      </c>
      <c r="F42" s="170">
        <v>5.67</v>
      </c>
      <c r="G42" s="170">
        <v>650.76</v>
      </c>
      <c r="H42" s="170">
        <v>3689.8092000000001</v>
      </c>
      <c r="I42" s="171">
        <v>0.61559947674341786</v>
      </c>
      <c r="J42" s="171">
        <v>73.393186039532509</v>
      </c>
      <c r="K42" s="169" t="s">
        <v>1587</v>
      </c>
    </row>
    <row r="43" spans="1:11" ht="18" x14ac:dyDescent="0.2">
      <c r="A43" s="168" t="s">
        <v>614</v>
      </c>
      <c r="B43" s="179" t="s">
        <v>615</v>
      </c>
      <c r="C43" s="168" t="s">
        <v>13</v>
      </c>
      <c r="D43" s="168" t="s">
        <v>366</v>
      </c>
      <c r="E43" s="169" t="s">
        <v>14</v>
      </c>
      <c r="F43" s="170">
        <v>203.52919800000001</v>
      </c>
      <c r="G43" s="170">
        <v>18</v>
      </c>
      <c r="H43" s="170">
        <v>3663.525564</v>
      </c>
      <c r="I43" s="171">
        <v>0.61121437396669043</v>
      </c>
      <c r="J43" s="171">
        <v>74.111723303813363</v>
      </c>
      <c r="K43" s="169" t="s">
        <v>1587</v>
      </c>
    </row>
    <row r="44" spans="1:11" ht="22.5" x14ac:dyDescent="0.2">
      <c r="A44" s="168" t="s">
        <v>878</v>
      </c>
      <c r="B44" s="179" t="s">
        <v>879</v>
      </c>
      <c r="C44" s="168" t="s">
        <v>13</v>
      </c>
      <c r="D44" s="168" t="s">
        <v>367</v>
      </c>
      <c r="E44" s="169" t="s">
        <v>51</v>
      </c>
      <c r="F44" s="170">
        <v>134.71328</v>
      </c>
      <c r="G44" s="170">
        <v>27.114999999999998</v>
      </c>
      <c r="H44" s="170">
        <v>3652.7505872000002</v>
      </c>
      <c r="I44" s="171">
        <v>0.60941670104636647</v>
      </c>
      <c r="J44" s="171">
        <v>74.82814625984264</v>
      </c>
      <c r="K44" s="169" t="s">
        <v>1587</v>
      </c>
    </row>
    <row r="45" spans="1:11" ht="22.5" x14ac:dyDescent="0.2">
      <c r="A45" s="168" t="s">
        <v>55</v>
      </c>
      <c r="B45" s="179" t="s">
        <v>56</v>
      </c>
      <c r="C45" s="168" t="s">
        <v>13</v>
      </c>
      <c r="D45" s="168" t="s">
        <v>1685</v>
      </c>
      <c r="E45" s="169" t="s">
        <v>18</v>
      </c>
      <c r="F45" s="170">
        <v>4</v>
      </c>
      <c r="G45" s="170">
        <v>895.27</v>
      </c>
      <c r="H45" s="170">
        <v>3581.08</v>
      </c>
      <c r="I45" s="171">
        <v>0.59745934130586453</v>
      </c>
      <c r="J45" s="171">
        <v>75.530512400251183</v>
      </c>
      <c r="K45" s="169" t="s">
        <v>1587</v>
      </c>
    </row>
    <row r="46" spans="1:11" ht="22.5" x14ac:dyDescent="0.2">
      <c r="A46" s="168" t="s">
        <v>58</v>
      </c>
      <c r="B46" s="179" t="s">
        <v>59</v>
      </c>
      <c r="C46" s="168" t="s">
        <v>13</v>
      </c>
      <c r="D46" s="168" t="s">
        <v>1685</v>
      </c>
      <c r="E46" s="169" t="s">
        <v>18</v>
      </c>
      <c r="F46" s="170">
        <v>4</v>
      </c>
      <c r="G46" s="170">
        <v>788.5</v>
      </c>
      <c r="H46" s="170">
        <v>3154</v>
      </c>
      <c r="I46" s="171">
        <v>0.52620627366009598</v>
      </c>
      <c r="J46" s="171">
        <v>76.149114276458519</v>
      </c>
      <c r="K46" s="169" t="s">
        <v>1587</v>
      </c>
    </row>
    <row r="47" spans="1:11" ht="27" x14ac:dyDescent="0.2">
      <c r="A47" s="168" t="s">
        <v>804</v>
      </c>
      <c r="B47" s="179" t="s">
        <v>1760</v>
      </c>
      <c r="C47" s="168" t="s">
        <v>1666</v>
      </c>
      <c r="D47" s="168" t="s">
        <v>367</v>
      </c>
      <c r="E47" s="169" t="s">
        <v>4</v>
      </c>
      <c r="F47" s="170">
        <v>18</v>
      </c>
      <c r="G47" s="170">
        <v>169.15</v>
      </c>
      <c r="H47" s="170">
        <v>3044.7</v>
      </c>
      <c r="I47" s="171">
        <v>0.50797090723300387</v>
      </c>
      <c r="J47" s="171">
        <v>76.746278871413637</v>
      </c>
      <c r="K47" s="169" t="s">
        <v>1587</v>
      </c>
    </row>
    <row r="48" spans="1:11" x14ac:dyDescent="0.2">
      <c r="A48" s="168" t="s">
        <v>888</v>
      </c>
      <c r="B48" s="179" t="s">
        <v>889</v>
      </c>
      <c r="C48" s="168" t="s">
        <v>13</v>
      </c>
      <c r="D48" s="168" t="s">
        <v>367</v>
      </c>
      <c r="E48" s="169" t="s">
        <v>628</v>
      </c>
      <c r="F48" s="170">
        <v>301.94009999999997</v>
      </c>
      <c r="G48" s="170">
        <v>10.081</v>
      </c>
      <c r="H48" s="170">
        <v>3043.8581481000001</v>
      </c>
      <c r="I48" s="171">
        <v>0.50783045455346276</v>
      </c>
      <c r="J48" s="171">
        <v>77.343278715076423</v>
      </c>
      <c r="K48" s="169" t="s">
        <v>1587</v>
      </c>
    </row>
    <row r="49" spans="1:11" x14ac:dyDescent="0.2">
      <c r="A49" s="168" t="s">
        <v>572</v>
      </c>
      <c r="B49" s="179" t="s">
        <v>573</v>
      </c>
      <c r="C49" s="168" t="s">
        <v>13</v>
      </c>
      <c r="D49" s="168" t="s">
        <v>367</v>
      </c>
      <c r="E49" s="169" t="s">
        <v>73</v>
      </c>
      <c r="F49" s="170">
        <v>15</v>
      </c>
      <c r="G49" s="170">
        <v>202.19800000000001</v>
      </c>
      <c r="H49" s="170">
        <v>3032.97</v>
      </c>
      <c r="I49" s="171">
        <v>0.50601390038771765</v>
      </c>
      <c r="J49" s="171">
        <v>77.938142675913639</v>
      </c>
      <c r="K49" s="169" t="s">
        <v>1587</v>
      </c>
    </row>
    <row r="50" spans="1:11" x14ac:dyDescent="0.2">
      <c r="A50" s="168" t="s">
        <v>772</v>
      </c>
      <c r="B50" s="179" t="s">
        <v>773</v>
      </c>
      <c r="C50" s="168" t="s">
        <v>13</v>
      </c>
      <c r="D50" s="168" t="s">
        <v>367</v>
      </c>
      <c r="E50" s="169" t="s">
        <v>51</v>
      </c>
      <c r="F50" s="170">
        <v>4.83</v>
      </c>
      <c r="G50" s="170">
        <v>601.65549999999996</v>
      </c>
      <c r="H50" s="170">
        <v>2905.9960649999998</v>
      </c>
      <c r="I50" s="171">
        <v>0.48482985435464554</v>
      </c>
      <c r="J50" s="171">
        <v>78.508103694384943</v>
      </c>
      <c r="K50" s="169" t="s">
        <v>1587</v>
      </c>
    </row>
    <row r="51" spans="1:11" ht="22.5" x14ac:dyDescent="0.2">
      <c r="A51" s="168" t="s">
        <v>912</v>
      </c>
      <c r="B51" s="179" t="s">
        <v>913</v>
      </c>
      <c r="C51" s="168" t="s">
        <v>13</v>
      </c>
      <c r="D51" s="168" t="s">
        <v>367</v>
      </c>
      <c r="E51" s="169" t="s">
        <v>65</v>
      </c>
      <c r="F51" s="170">
        <v>103.873</v>
      </c>
      <c r="G51" s="170">
        <v>27.863</v>
      </c>
      <c r="H51" s="170">
        <v>2894.2133990000002</v>
      </c>
      <c r="I51" s="171">
        <v>0.48286406083224814</v>
      </c>
      <c r="J51" s="171">
        <v>79.075752310788886</v>
      </c>
      <c r="K51" s="169" t="s">
        <v>1587</v>
      </c>
    </row>
    <row r="52" spans="1:11" ht="22.5" x14ac:dyDescent="0.2">
      <c r="A52" s="168" t="s">
        <v>906</v>
      </c>
      <c r="B52" s="179" t="s">
        <v>907</v>
      </c>
      <c r="C52" s="168" t="s">
        <v>13</v>
      </c>
      <c r="D52" s="168" t="s">
        <v>367</v>
      </c>
      <c r="E52" s="169" t="s">
        <v>65</v>
      </c>
      <c r="F52" s="170">
        <v>220</v>
      </c>
      <c r="G52" s="170">
        <v>12.852</v>
      </c>
      <c r="H52" s="170">
        <v>2827.44</v>
      </c>
      <c r="I52" s="171">
        <v>0.4717237369681363</v>
      </c>
      <c r="J52" s="171">
        <v>79.630305160777354</v>
      </c>
      <c r="K52" s="169" t="s">
        <v>1587</v>
      </c>
    </row>
    <row r="53" spans="1:11" ht="18" x14ac:dyDescent="0.2">
      <c r="A53" s="168" t="s">
        <v>1015</v>
      </c>
      <c r="B53" s="179" t="s">
        <v>1016</v>
      </c>
      <c r="C53" s="168" t="s">
        <v>13</v>
      </c>
      <c r="D53" s="168" t="s">
        <v>366</v>
      </c>
      <c r="E53" s="169" t="s">
        <v>14</v>
      </c>
      <c r="F53" s="170">
        <v>165.74544</v>
      </c>
      <c r="G53" s="170">
        <v>16.670000000000002</v>
      </c>
      <c r="H53" s="170">
        <v>2762.9764848</v>
      </c>
      <c r="I53" s="171">
        <v>0.46096878892741877</v>
      </c>
      <c r="J53" s="171">
        <v>80.172215310404283</v>
      </c>
      <c r="K53" s="169" t="s">
        <v>1592</v>
      </c>
    </row>
    <row r="54" spans="1:11" x14ac:dyDescent="0.2">
      <c r="A54" s="168" t="s">
        <v>567</v>
      </c>
      <c r="B54" s="179" t="s">
        <v>568</v>
      </c>
      <c r="C54" s="168" t="s">
        <v>13</v>
      </c>
      <c r="D54" s="168" t="s">
        <v>367</v>
      </c>
      <c r="E54" s="169" t="s">
        <v>569</v>
      </c>
      <c r="F54" s="170">
        <v>40</v>
      </c>
      <c r="G54" s="170">
        <v>64.463999999999999</v>
      </c>
      <c r="H54" s="170">
        <v>2578.56</v>
      </c>
      <c r="I54" s="171">
        <v>0.43020115694640998</v>
      </c>
      <c r="J54" s="171">
        <v>80.677954706064767</v>
      </c>
      <c r="K54" s="169" t="s">
        <v>1592</v>
      </c>
    </row>
    <row r="55" spans="1:11" ht="27" x14ac:dyDescent="0.2">
      <c r="A55" s="168" t="s">
        <v>581</v>
      </c>
      <c r="B55" s="179" t="s">
        <v>2117</v>
      </c>
      <c r="C55" s="168" t="s">
        <v>1666</v>
      </c>
      <c r="D55" s="168" t="s">
        <v>1683</v>
      </c>
      <c r="E55" s="169" t="s">
        <v>14</v>
      </c>
      <c r="F55" s="170">
        <v>5402.8</v>
      </c>
      <c r="G55" s="170">
        <v>0.45</v>
      </c>
      <c r="H55" s="170">
        <v>2431.2600000000002</v>
      </c>
      <c r="I55" s="171">
        <v>0.40562595589690714</v>
      </c>
      <c r="J55" s="171">
        <v>81.154803785819951</v>
      </c>
      <c r="K55" s="169" t="s">
        <v>1592</v>
      </c>
    </row>
    <row r="56" spans="1:11" ht="22.5" x14ac:dyDescent="0.2">
      <c r="A56" s="168" t="s">
        <v>819</v>
      </c>
      <c r="B56" s="179" t="s">
        <v>820</v>
      </c>
      <c r="C56" s="168" t="s">
        <v>13</v>
      </c>
      <c r="D56" s="168" t="s">
        <v>367</v>
      </c>
      <c r="E56" s="169" t="s">
        <v>73</v>
      </c>
      <c r="F56" s="170">
        <v>2</v>
      </c>
      <c r="G56" s="170">
        <v>1209.04</v>
      </c>
      <c r="H56" s="170">
        <v>2418.08</v>
      </c>
      <c r="I56" s="171">
        <v>0.40342703430944987</v>
      </c>
      <c r="J56" s="171">
        <v>81.629067839345453</v>
      </c>
      <c r="K56" s="169" t="s">
        <v>1592</v>
      </c>
    </row>
    <row r="57" spans="1:11" x14ac:dyDescent="0.2">
      <c r="A57" s="168" t="s">
        <v>1310</v>
      </c>
      <c r="B57" s="179" t="s">
        <v>1311</v>
      </c>
      <c r="C57" s="168" t="s">
        <v>22</v>
      </c>
      <c r="D57" s="168" t="s">
        <v>367</v>
      </c>
      <c r="E57" s="169" t="s">
        <v>73</v>
      </c>
      <c r="F57" s="170">
        <v>2</v>
      </c>
      <c r="G57" s="170">
        <v>1191.6234999999999</v>
      </c>
      <c r="H57" s="170">
        <v>2383.2469999999998</v>
      </c>
      <c r="I57" s="171">
        <v>0.39761557485149102</v>
      </c>
      <c r="J57" s="171">
        <v>82.096500598213908</v>
      </c>
      <c r="K57" s="169" t="s">
        <v>1592</v>
      </c>
    </row>
    <row r="58" spans="1:11" x14ac:dyDescent="0.2">
      <c r="A58" s="168" t="s">
        <v>928</v>
      </c>
      <c r="B58" s="179" t="s">
        <v>1773</v>
      </c>
      <c r="C58" s="168" t="s">
        <v>158</v>
      </c>
      <c r="D58" s="168" t="s">
        <v>367</v>
      </c>
      <c r="E58" s="169" t="s">
        <v>73</v>
      </c>
      <c r="F58" s="170">
        <v>9.7200000000000006</v>
      </c>
      <c r="G58" s="170">
        <v>243.61</v>
      </c>
      <c r="H58" s="170">
        <v>2367.8892000000001</v>
      </c>
      <c r="I58" s="171">
        <v>0.39505331400506843</v>
      </c>
      <c r="J58" s="171">
        <v>82.56092076202259</v>
      </c>
      <c r="K58" s="169" t="s">
        <v>1592</v>
      </c>
    </row>
    <row r="59" spans="1:11" ht="18" x14ac:dyDescent="0.2">
      <c r="A59" s="168" t="s">
        <v>612</v>
      </c>
      <c r="B59" s="179" t="s">
        <v>613</v>
      </c>
      <c r="C59" s="168" t="s">
        <v>13</v>
      </c>
      <c r="D59" s="168" t="s">
        <v>366</v>
      </c>
      <c r="E59" s="169" t="s">
        <v>14</v>
      </c>
      <c r="F59" s="170">
        <v>91.495999999999995</v>
      </c>
      <c r="G59" s="170">
        <v>25.03</v>
      </c>
      <c r="H59" s="170">
        <v>2290.1448799999998</v>
      </c>
      <c r="I59" s="171">
        <v>0.38208262633054774</v>
      </c>
      <c r="J59" s="171">
        <v>83.010091624666046</v>
      </c>
      <c r="K59" s="169" t="s">
        <v>1592</v>
      </c>
    </row>
    <row r="60" spans="1:11" x14ac:dyDescent="0.2">
      <c r="A60" s="168" t="s">
        <v>589</v>
      </c>
      <c r="B60" s="179" t="s">
        <v>1734</v>
      </c>
      <c r="C60" s="168" t="s">
        <v>22</v>
      </c>
      <c r="D60" s="168" t="s">
        <v>367</v>
      </c>
      <c r="E60" s="169" t="s">
        <v>18</v>
      </c>
      <c r="F60" s="170">
        <v>4</v>
      </c>
      <c r="G60" s="170">
        <v>568.4375</v>
      </c>
      <c r="H60" s="170">
        <v>2273.75</v>
      </c>
      <c r="I60" s="171">
        <v>0.37934734138701437</v>
      </c>
      <c r="J60" s="171">
        <v>83.456047875784122</v>
      </c>
      <c r="K60" s="169" t="s">
        <v>1592</v>
      </c>
    </row>
    <row r="61" spans="1:11" ht="18" x14ac:dyDescent="0.2">
      <c r="A61" s="168" t="s">
        <v>585</v>
      </c>
      <c r="B61" s="179" t="s">
        <v>586</v>
      </c>
      <c r="C61" s="168" t="s">
        <v>13</v>
      </c>
      <c r="D61" s="168" t="s">
        <v>366</v>
      </c>
      <c r="E61" s="169" t="s">
        <v>14</v>
      </c>
      <c r="F61" s="170">
        <v>149.9048644815</v>
      </c>
      <c r="G61" s="170">
        <v>14.77</v>
      </c>
      <c r="H61" s="170">
        <v>2214.094848391755</v>
      </c>
      <c r="I61" s="171">
        <v>0.36939460992461653</v>
      </c>
      <c r="J61" s="171">
        <v>83.890302862496824</v>
      </c>
      <c r="K61" s="169" t="s">
        <v>1592</v>
      </c>
    </row>
    <row r="62" spans="1:11" x14ac:dyDescent="0.2">
      <c r="A62" s="168" t="s">
        <v>1339</v>
      </c>
      <c r="B62" s="179" t="s">
        <v>1340</v>
      </c>
      <c r="C62" s="168" t="s">
        <v>22</v>
      </c>
      <c r="D62" s="168" t="s">
        <v>367</v>
      </c>
      <c r="E62" s="169" t="s">
        <v>65</v>
      </c>
      <c r="F62" s="170">
        <v>567</v>
      </c>
      <c r="G62" s="170">
        <v>3.774</v>
      </c>
      <c r="H62" s="170">
        <v>2139.8580000000002</v>
      </c>
      <c r="I62" s="171">
        <v>0.35700910093270316</v>
      </c>
      <c r="J62" s="171">
        <v>84.309998934412178</v>
      </c>
      <c r="K62" s="169" t="s">
        <v>1592</v>
      </c>
    </row>
    <row r="63" spans="1:11" x14ac:dyDescent="0.2">
      <c r="A63" s="168" t="s">
        <v>952</v>
      </c>
      <c r="B63" s="179" t="s">
        <v>953</v>
      </c>
      <c r="C63" s="168" t="s">
        <v>22</v>
      </c>
      <c r="D63" s="168" t="s">
        <v>367</v>
      </c>
      <c r="E63" s="169" t="s">
        <v>73</v>
      </c>
      <c r="F63" s="170">
        <v>42</v>
      </c>
      <c r="G63" s="170">
        <v>48.381999999999998</v>
      </c>
      <c r="H63" s="170">
        <v>2032.0440000000001</v>
      </c>
      <c r="I63" s="171">
        <v>0.33902165540689799</v>
      </c>
      <c r="J63" s="171">
        <v>84.708548001161816</v>
      </c>
      <c r="K63" s="169" t="s">
        <v>1592</v>
      </c>
    </row>
    <row r="64" spans="1:11" ht="22.5" x14ac:dyDescent="0.2">
      <c r="A64" s="168" t="s">
        <v>631</v>
      </c>
      <c r="B64" s="179" t="s">
        <v>1609</v>
      </c>
      <c r="C64" s="168" t="s">
        <v>13</v>
      </c>
      <c r="D64" s="168" t="s">
        <v>367</v>
      </c>
      <c r="E64" s="169" t="s">
        <v>73</v>
      </c>
      <c r="F64" s="170">
        <v>1476.7135000000001</v>
      </c>
      <c r="G64" s="170">
        <v>1.3174999999999999</v>
      </c>
      <c r="H64" s="170">
        <v>1945.5700362499999</v>
      </c>
      <c r="I64" s="171">
        <v>0.32459453358270463</v>
      </c>
      <c r="J64" s="171">
        <v>85.090137491425821</v>
      </c>
      <c r="K64" s="169" t="s">
        <v>1592</v>
      </c>
    </row>
    <row r="65" spans="1:11" x14ac:dyDescent="0.2">
      <c r="A65" s="168" t="s">
        <v>964</v>
      </c>
      <c r="B65" s="179" t="s">
        <v>965</v>
      </c>
      <c r="C65" s="168" t="s">
        <v>22</v>
      </c>
      <c r="D65" s="168" t="s">
        <v>367</v>
      </c>
      <c r="E65" s="169" t="s">
        <v>73</v>
      </c>
      <c r="F65" s="170">
        <v>2</v>
      </c>
      <c r="G65" s="170">
        <v>934.15</v>
      </c>
      <c r="H65" s="170">
        <v>1868.3</v>
      </c>
      <c r="I65" s="171">
        <v>0.31170297434342337</v>
      </c>
      <c r="J65" s="171">
        <v>85.456571824120232</v>
      </c>
      <c r="K65" s="169" t="s">
        <v>1592</v>
      </c>
    </row>
    <row r="66" spans="1:11" x14ac:dyDescent="0.2">
      <c r="A66" s="168" t="s">
        <v>328</v>
      </c>
      <c r="B66" s="179" t="s">
        <v>329</v>
      </c>
      <c r="C66" s="168" t="s">
        <v>13</v>
      </c>
      <c r="D66" s="168" t="s">
        <v>367</v>
      </c>
      <c r="E66" s="169" t="s">
        <v>73</v>
      </c>
      <c r="F66" s="170">
        <v>1</v>
      </c>
      <c r="G66" s="170">
        <v>1815.61</v>
      </c>
      <c r="H66" s="170">
        <v>1815.61</v>
      </c>
      <c r="I66" s="171">
        <v>0.30291229312619117</v>
      </c>
      <c r="J66" s="171">
        <v>85.81267193587064</v>
      </c>
      <c r="K66" s="169" t="s">
        <v>1592</v>
      </c>
    </row>
    <row r="67" spans="1:11" x14ac:dyDescent="0.2">
      <c r="A67" s="168" t="s">
        <v>768</v>
      </c>
      <c r="B67" s="179" t="s">
        <v>769</v>
      </c>
      <c r="C67" s="168" t="s">
        <v>13</v>
      </c>
      <c r="D67" s="168" t="s">
        <v>367</v>
      </c>
      <c r="E67" s="169" t="s">
        <v>73</v>
      </c>
      <c r="F67" s="170">
        <v>3</v>
      </c>
      <c r="G67" s="170">
        <v>594.40499999999997</v>
      </c>
      <c r="H67" s="170">
        <v>1783.2149999999999</v>
      </c>
      <c r="I67" s="171">
        <v>0.29750758411058598</v>
      </c>
      <c r="J67" s="171">
        <v>86.162419316241738</v>
      </c>
      <c r="K67" s="169" t="s">
        <v>1592</v>
      </c>
    </row>
    <row r="68" spans="1:11" ht="27" x14ac:dyDescent="0.2">
      <c r="A68" s="168" t="s">
        <v>951</v>
      </c>
      <c r="B68" s="179" t="s">
        <v>1784</v>
      </c>
      <c r="C68" s="168" t="s">
        <v>1666</v>
      </c>
      <c r="D68" s="168" t="s">
        <v>1685</v>
      </c>
      <c r="E68" s="169" t="s">
        <v>73</v>
      </c>
      <c r="F68" s="170">
        <v>1</v>
      </c>
      <c r="G68" s="170">
        <v>1742.6134999999999</v>
      </c>
      <c r="H68" s="170">
        <v>1742.6134999999999</v>
      </c>
      <c r="I68" s="171">
        <v>0.29073372107316986</v>
      </c>
      <c r="J68" s="171">
        <v>86.504201756158551</v>
      </c>
      <c r="K68" s="169" t="s">
        <v>1592</v>
      </c>
    </row>
    <row r="69" spans="1:11" ht="22.5" x14ac:dyDescent="0.2">
      <c r="A69" s="168" t="s">
        <v>1361</v>
      </c>
      <c r="B69" s="179" t="s">
        <v>1610</v>
      </c>
      <c r="C69" s="168" t="s">
        <v>13</v>
      </c>
      <c r="D69" s="168" t="s">
        <v>367</v>
      </c>
      <c r="E69" s="169" t="s">
        <v>65</v>
      </c>
      <c r="F69" s="170">
        <v>53.273000000000003</v>
      </c>
      <c r="G69" s="170">
        <v>32.393500000000003</v>
      </c>
      <c r="H69" s="170">
        <v>1725.6989255000001</v>
      </c>
      <c r="I69" s="171">
        <v>0.28791173146689497</v>
      </c>
      <c r="J69" s="171">
        <v>86.842667595654746</v>
      </c>
      <c r="K69" s="169" t="s">
        <v>1592</v>
      </c>
    </row>
    <row r="70" spans="1:11" ht="27" x14ac:dyDescent="0.2">
      <c r="A70" s="168" t="s">
        <v>986</v>
      </c>
      <c r="B70" s="179" t="s">
        <v>1792</v>
      </c>
      <c r="C70" s="168" t="s">
        <v>1666</v>
      </c>
      <c r="D70" s="168" t="s">
        <v>1683</v>
      </c>
      <c r="E70" s="169" t="s">
        <v>73</v>
      </c>
      <c r="F70" s="170">
        <v>120</v>
      </c>
      <c r="G70" s="170">
        <v>14</v>
      </c>
      <c r="H70" s="170">
        <v>1680</v>
      </c>
      <c r="I70" s="171">
        <v>0.2802874254118457</v>
      </c>
      <c r="J70" s="171">
        <v>87.172170180318133</v>
      </c>
      <c r="K70" s="169" t="s">
        <v>1592</v>
      </c>
    </row>
    <row r="71" spans="1:11" x14ac:dyDescent="0.2">
      <c r="A71" s="168" t="s">
        <v>945</v>
      </c>
      <c r="B71" s="179" t="s">
        <v>946</v>
      </c>
      <c r="C71" s="168" t="s">
        <v>13</v>
      </c>
      <c r="D71" s="168" t="s">
        <v>367</v>
      </c>
      <c r="E71" s="169" t="s">
        <v>73</v>
      </c>
      <c r="F71" s="170">
        <v>2</v>
      </c>
      <c r="G71" s="170">
        <v>830.60299999999995</v>
      </c>
      <c r="H71" s="170">
        <v>1661.2059999999999</v>
      </c>
      <c r="I71" s="171">
        <v>0.27715187667780383</v>
      </c>
      <c r="J71" s="171">
        <v>87.497987435478052</v>
      </c>
      <c r="K71" s="169" t="s">
        <v>1592</v>
      </c>
    </row>
    <row r="72" spans="1:11" ht="33.75" x14ac:dyDescent="0.2">
      <c r="A72" s="168" t="s">
        <v>579</v>
      </c>
      <c r="B72" s="179" t="s">
        <v>1730</v>
      </c>
      <c r="C72" s="168" t="s">
        <v>1666</v>
      </c>
      <c r="D72" s="168" t="s">
        <v>367</v>
      </c>
      <c r="E72" s="169" t="s">
        <v>73</v>
      </c>
      <c r="F72" s="170">
        <v>40</v>
      </c>
      <c r="G72" s="170">
        <v>40.715000000000003</v>
      </c>
      <c r="H72" s="170">
        <v>1628.6</v>
      </c>
      <c r="I72" s="171">
        <v>0.27171196489626898</v>
      </c>
      <c r="J72" s="171">
        <v>87.817408810110663</v>
      </c>
      <c r="K72" s="169" t="s">
        <v>1592</v>
      </c>
    </row>
    <row r="73" spans="1:11" x14ac:dyDescent="0.2">
      <c r="A73" s="168" t="s">
        <v>948</v>
      </c>
      <c r="B73" s="179" t="s">
        <v>949</v>
      </c>
      <c r="C73" s="168" t="s">
        <v>22</v>
      </c>
      <c r="D73" s="168" t="s">
        <v>367</v>
      </c>
      <c r="E73" s="169" t="s">
        <v>73</v>
      </c>
      <c r="F73" s="170">
        <v>1</v>
      </c>
      <c r="G73" s="170">
        <v>1611.5150000000001</v>
      </c>
      <c r="H73" s="170">
        <v>1611.5150000000001</v>
      </c>
      <c r="I73" s="171">
        <v>0.26886154188248246</v>
      </c>
      <c r="J73" s="171">
        <v>88.133480241799191</v>
      </c>
      <c r="K73" s="169" t="s">
        <v>1592</v>
      </c>
    </row>
    <row r="74" spans="1:11" x14ac:dyDescent="0.2">
      <c r="A74" s="168" t="s">
        <v>824</v>
      </c>
      <c r="B74" s="179" t="s">
        <v>825</v>
      </c>
      <c r="C74" s="168" t="s">
        <v>13</v>
      </c>
      <c r="D74" s="168" t="s">
        <v>367</v>
      </c>
      <c r="E74" s="169" t="s">
        <v>65</v>
      </c>
      <c r="F74" s="170">
        <v>56.3</v>
      </c>
      <c r="G74" s="170">
        <v>27.658999999999999</v>
      </c>
      <c r="H74" s="170">
        <v>1557.2017000000001</v>
      </c>
      <c r="I74" s="171">
        <v>0.25980003294044601</v>
      </c>
      <c r="J74" s="171">
        <v>88.438897756583614</v>
      </c>
      <c r="K74" s="169" t="s">
        <v>1592</v>
      </c>
    </row>
    <row r="75" spans="1:11" ht="27" x14ac:dyDescent="0.2">
      <c r="A75" s="168" t="s">
        <v>580</v>
      </c>
      <c r="B75" s="179" t="s">
        <v>1731</v>
      </c>
      <c r="C75" s="168" t="s">
        <v>1666</v>
      </c>
      <c r="D75" s="168" t="s">
        <v>1683</v>
      </c>
      <c r="E75" s="169" t="s">
        <v>14</v>
      </c>
      <c r="F75" s="170">
        <v>5402.8</v>
      </c>
      <c r="G75" s="170">
        <v>0.27</v>
      </c>
      <c r="H75" s="170">
        <v>1458.7560000000001</v>
      </c>
      <c r="I75" s="171">
        <v>0.24337557353814426</v>
      </c>
      <c r="J75" s="171">
        <v>88.725007988966681</v>
      </c>
      <c r="K75" s="169" t="s">
        <v>1592</v>
      </c>
    </row>
    <row r="76" spans="1:11" ht="18" x14ac:dyDescent="0.2">
      <c r="A76" s="168" t="s">
        <v>908</v>
      </c>
      <c r="B76" s="179" t="s">
        <v>909</v>
      </c>
      <c r="C76" s="168" t="s">
        <v>13</v>
      </c>
      <c r="D76" s="168" t="s">
        <v>366</v>
      </c>
      <c r="E76" s="169" t="s">
        <v>14</v>
      </c>
      <c r="F76" s="170">
        <v>43.8</v>
      </c>
      <c r="G76" s="170">
        <v>32.15</v>
      </c>
      <c r="H76" s="170">
        <v>1408.17</v>
      </c>
      <c r="I76" s="171">
        <v>0.23493591895368973</v>
      </c>
      <c r="J76" s="171">
        <v>89.001195878636594</v>
      </c>
      <c r="K76" s="169" t="s">
        <v>1592</v>
      </c>
    </row>
    <row r="77" spans="1:11" ht="22.5" x14ac:dyDescent="0.2">
      <c r="A77" s="168" t="s">
        <v>690</v>
      </c>
      <c r="B77" s="179" t="s">
        <v>691</v>
      </c>
      <c r="C77" s="168" t="s">
        <v>13</v>
      </c>
      <c r="D77" s="168" t="s">
        <v>367</v>
      </c>
      <c r="E77" s="169" t="s">
        <v>51</v>
      </c>
      <c r="F77" s="170">
        <v>38.662300000000002</v>
      </c>
      <c r="G77" s="170">
        <v>35.997500000000002</v>
      </c>
      <c r="H77" s="170">
        <v>1391.74614425</v>
      </c>
      <c r="I77" s="171">
        <v>0.23219579976112839</v>
      </c>
      <c r="J77" s="171">
        <v>89.274163272806391</v>
      </c>
      <c r="K77" s="169" t="s">
        <v>1592</v>
      </c>
    </row>
    <row r="78" spans="1:11" ht="18" x14ac:dyDescent="0.2">
      <c r="A78" s="168" t="s">
        <v>601</v>
      </c>
      <c r="B78" s="179" t="s">
        <v>602</v>
      </c>
      <c r="C78" s="168" t="s">
        <v>13</v>
      </c>
      <c r="D78" s="168" t="s">
        <v>366</v>
      </c>
      <c r="E78" s="169" t="s">
        <v>14</v>
      </c>
      <c r="F78" s="170">
        <v>89.243799999999993</v>
      </c>
      <c r="G78" s="170">
        <v>14.77</v>
      </c>
      <c r="H78" s="170">
        <v>1318.130926</v>
      </c>
      <c r="I78" s="171">
        <v>0.21991400214540005</v>
      </c>
      <c r="J78" s="171">
        <v>89.53269139299826</v>
      </c>
      <c r="K78" s="169" t="s">
        <v>1592</v>
      </c>
    </row>
    <row r="79" spans="1:11" x14ac:dyDescent="0.2">
      <c r="A79" s="168" t="s">
        <v>719</v>
      </c>
      <c r="B79" s="179" t="s">
        <v>720</v>
      </c>
      <c r="C79" s="168" t="s">
        <v>13</v>
      </c>
      <c r="D79" s="168" t="s">
        <v>367</v>
      </c>
      <c r="E79" s="169" t="s">
        <v>73</v>
      </c>
      <c r="F79" s="170">
        <v>245.2842</v>
      </c>
      <c r="G79" s="170">
        <v>5.3209999999999997</v>
      </c>
      <c r="H79" s="170">
        <v>1305.1572282</v>
      </c>
      <c r="I79" s="171">
        <v>0.21774949955347545</v>
      </c>
      <c r="J79" s="171">
        <v>89.788675674783534</v>
      </c>
      <c r="K79" s="169" t="s">
        <v>1592</v>
      </c>
    </row>
    <row r="80" spans="1:11" x14ac:dyDescent="0.2">
      <c r="A80" s="168" t="s">
        <v>1342</v>
      </c>
      <c r="B80" s="179" t="s">
        <v>1343</v>
      </c>
      <c r="C80" s="168" t="s">
        <v>22</v>
      </c>
      <c r="D80" s="168" t="s">
        <v>367</v>
      </c>
      <c r="E80" s="169" t="s">
        <v>73</v>
      </c>
      <c r="F80" s="170">
        <v>42</v>
      </c>
      <c r="G80" s="170">
        <v>30.6</v>
      </c>
      <c r="H80" s="170">
        <v>1285.2</v>
      </c>
      <c r="I80" s="171">
        <v>0.21441988044006194</v>
      </c>
      <c r="J80" s="171">
        <v>90.040745152051031</v>
      </c>
      <c r="K80" s="169" t="s">
        <v>1592</v>
      </c>
    </row>
    <row r="81" spans="1:11" ht="22.5" x14ac:dyDescent="0.2">
      <c r="A81" s="168" t="s">
        <v>762</v>
      </c>
      <c r="B81" s="179" t="s">
        <v>763</v>
      </c>
      <c r="C81" s="168" t="s">
        <v>13</v>
      </c>
      <c r="D81" s="168" t="s">
        <v>367</v>
      </c>
      <c r="E81" s="169" t="s">
        <v>73</v>
      </c>
      <c r="F81" s="170">
        <v>1</v>
      </c>
      <c r="G81" s="170">
        <v>1160.8025</v>
      </c>
      <c r="H81" s="170">
        <v>1160.8025</v>
      </c>
      <c r="I81" s="171">
        <v>0.19366568103371071</v>
      </c>
      <c r="J81" s="171">
        <v>90.268415747454156</v>
      </c>
      <c r="K81" s="169" t="s">
        <v>1592</v>
      </c>
    </row>
    <row r="82" spans="1:11" ht="33.75" x14ac:dyDescent="0.2">
      <c r="A82" s="168" t="s">
        <v>759</v>
      </c>
      <c r="B82" s="179" t="s">
        <v>760</v>
      </c>
      <c r="C82" s="168" t="s">
        <v>13</v>
      </c>
      <c r="D82" s="168" t="s">
        <v>367</v>
      </c>
      <c r="E82" s="169" t="s">
        <v>761</v>
      </c>
      <c r="F82" s="170">
        <v>12</v>
      </c>
      <c r="G82" s="170">
        <v>94.6815</v>
      </c>
      <c r="H82" s="170">
        <v>1136.1780000000001</v>
      </c>
      <c r="I82" s="171">
        <v>0.18955738477951192</v>
      </c>
      <c r="J82" s="171">
        <v>90.491257560932041</v>
      </c>
      <c r="K82" s="169" t="s">
        <v>1592</v>
      </c>
    </row>
    <row r="83" spans="1:11" x14ac:dyDescent="0.2">
      <c r="A83" s="168" t="s">
        <v>1072</v>
      </c>
      <c r="B83" s="179" t="s">
        <v>1073</v>
      </c>
      <c r="C83" s="168" t="s">
        <v>13</v>
      </c>
      <c r="D83" s="168" t="s">
        <v>367</v>
      </c>
      <c r="E83" s="169" t="s">
        <v>595</v>
      </c>
      <c r="F83" s="170">
        <v>717.72080358000005</v>
      </c>
      <c r="G83" s="170">
        <v>1.5469999999999999</v>
      </c>
      <c r="H83" s="170">
        <v>1110.31408313826</v>
      </c>
      <c r="I83" s="171">
        <v>0.18524230700079578</v>
      </c>
      <c r="J83" s="171">
        <v>90.709025426871094</v>
      </c>
      <c r="K83" s="169" t="s">
        <v>1592</v>
      </c>
    </row>
    <row r="84" spans="1:11" ht="27" x14ac:dyDescent="0.2">
      <c r="A84" s="168" t="s">
        <v>778</v>
      </c>
      <c r="B84" s="179" t="s">
        <v>779</v>
      </c>
      <c r="C84" s="168" t="s">
        <v>1666</v>
      </c>
      <c r="D84" s="168" t="s">
        <v>367</v>
      </c>
      <c r="E84" s="169" t="s">
        <v>780</v>
      </c>
      <c r="F84" s="170">
        <v>14.4</v>
      </c>
      <c r="G84" s="170">
        <v>76.5</v>
      </c>
      <c r="H84" s="170">
        <v>1101.5999999999999</v>
      </c>
      <c r="I84" s="171">
        <v>0.18378846894862449</v>
      </c>
      <c r="J84" s="171">
        <v>90.925084978814652</v>
      </c>
      <c r="K84" s="169" t="s">
        <v>1592</v>
      </c>
    </row>
    <row r="85" spans="1:11" ht="27" x14ac:dyDescent="0.2">
      <c r="A85" s="168" t="s">
        <v>904</v>
      </c>
      <c r="B85" s="179" t="s">
        <v>1770</v>
      </c>
      <c r="C85" s="168" t="s">
        <v>1666</v>
      </c>
      <c r="D85" s="168" t="s">
        <v>1685</v>
      </c>
      <c r="E85" s="169" t="s">
        <v>73</v>
      </c>
      <c r="F85" s="170">
        <v>1</v>
      </c>
      <c r="G85" s="170">
        <v>1101.05</v>
      </c>
      <c r="H85" s="170">
        <v>1101.05</v>
      </c>
      <c r="I85" s="171">
        <v>0.1836967081843528</v>
      </c>
      <c r="J85" s="171">
        <v>91.141036657888236</v>
      </c>
      <c r="K85" s="169" t="s">
        <v>1592</v>
      </c>
    </row>
    <row r="86" spans="1:11" ht="22.5" x14ac:dyDescent="0.2">
      <c r="A86" s="168" t="s">
        <v>828</v>
      </c>
      <c r="B86" s="179" t="s">
        <v>829</v>
      </c>
      <c r="C86" s="168" t="s">
        <v>13</v>
      </c>
      <c r="D86" s="168" t="s">
        <v>367</v>
      </c>
      <c r="E86" s="169" t="s">
        <v>65</v>
      </c>
      <c r="F86" s="170">
        <v>27</v>
      </c>
      <c r="G86" s="170">
        <v>39.542000000000002</v>
      </c>
      <c r="H86" s="170">
        <v>1067.634</v>
      </c>
      <c r="I86" s="171">
        <v>0.17812165782270858</v>
      </c>
      <c r="J86" s="171">
        <v>91.350433589116903</v>
      </c>
      <c r="K86" s="169" t="s">
        <v>1592</v>
      </c>
    </row>
    <row r="87" spans="1:11" x14ac:dyDescent="0.2">
      <c r="A87" s="168" t="s">
        <v>886</v>
      </c>
      <c r="B87" s="179" t="s">
        <v>887</v>
      </c>
      <c r="C87" s="168" t="s">
        <v>13</v>
      </c>
      <c r="D87" s="168" t="s">
        <v>367</v>
      </c>
      <c r="E87" s="169" t="s">
        <v>595</v>
      </c>
      <c r="F87" s="170">
        <v>276.81238560000003</v>
      </c>
      <c r="G87" s="170">
        <v>3.8334999999999999</v>
      </c>
      <c r="H87" s="170">
        <v>1061.1602801976001</v>
      </c>
      <c r="I87" s="171">
        <v>0.17704159695589172</v>
      </c>
      <c r="J87" s="171">
        <v>91.558561543129642</v>
      </c>
      <c r="K87" s="169" t="s">
        <v>1592</v>
      </c>
    </row>
    <row r="88" spans="1:11" x14ac:dyDescent="0.2">
      <c r="A88" s="168" t="s">
        <v>831</v>
      </c>
      <c r="B88" s="179" t="s">
        <v>832</v>
      </c>
      <c r="C88" s="168" t="s">
        <v>22</v>
      </c>
      <c r="D88" s="168" t="s">
        <v>367</v>
      </c>
      <c r="E88" s="169" t="s">
        <v>73</v>
      </c>
      <c r="F88" s="170">
        <v>31</v>
      </c>
      <c r="G88" s="170">
        <v>34.17</v>
      </c>
      <c r="H88" s="170">
        <v>1059.27</v>
      </c>
      <c r="I88" s="171">
        <v>0.17672622685476533</v>
      </c>
      <c r="J88" s="171">
        <v>91.766318806734631</v>
      </c>
      <c r="K88" s="169" t="s">
        <v>1592</v>
      </c>
    </row>
    <row r="89" spans="1:11" x14ac:dyDescent="0.2">
      <c r="A89" s="168" t="s">
        <v>898</v>
      </c>
      <c r="B89" s="179" t="s">
        <v>899</v>
      </c>
      <c r="C89" s="168" t="s">
        <v>13</v>
      </c>
      <c r="D89" s="168" t="s">
        <v>367</v>
      </c>
      <c r="E89" s="169" t="s">
        <v>73</v>
      </c>
      <c r="F89" s="170">
        <v>2</v>
      </c>
      <c r="G89" s="170">
        <v>527.85</v>
      </c>
      <c r="H89" s="170">
        <v>1055.7</v>
      </c>
      <c r="I89" s="171">
        <v>0.17613061607576516</v>
      </c>
      <c r="J89" s="171">
        <v>91.973375877347209</v>
      </c>
      <c r="K89" s="169" t="s">
        <v>1592</v>
      </c>
    </row>
    <row r="90" spans="1:11" x14ac:dyDescent="0.2">
      <c r="A90" s="168" t="s">
        <v>813</v>
      </c>
      <c r="B90" s="179" t="s">
        <v>814</v>
      </c>
      <c r="C90" s="168" t="s">
        <v>13</v>
      </c>
      <c r="D90" s="168" t="s">
        <v>367</v>
      </c>
      <c r="E90" s="169" t="s">
        <v>73</v>
      </c>
      <c r="F90" s="170">
        <v>20</v>
      </c>
      <c r="G90" s="170">
        <v>50.787500000000001</v>
      </c>
      <c r="H90" s="170">
        <v>1015.75</v>
      </c>
      <c r="I90" s="171">
        <v>0.16946544783457276</v>
      </c>
      <c r="J90" s="171">
        <v>92.172597454949496</v>
      </c>
      <c r="K90" s="169" t="s">
        <v>1592</v>
      </c>
    </row>
    <row r="91" spans="1:11" x14ac:dyDescent="0.2">
      <c r="A91" s="168" t="s">
        <v>1334</v>
      </c>
      <c r="B91" s="179" t="s">
        <v>1912</v>
      </c>
      <c r="C91" s="168" t="s">
        <v>13</v>
      </c>
      <c r="D91" s="168" t="s">
        <v>367</v>
      </c>
      <c r="E91" s="169" t="s">
        <v>69</v>
      </c>
      <c r="F91" s="170">
        <v>5.4777326640000004</v>
      </c>
      <c r="G91" s="170">
        <v>181.7895</v>
      </c>
      <c r="H91" s="170">
        <v>995.79428212222797</v>
      </c>
      <c r="I91" s="171">
        <v>0.16613608069992644</v>
      </c>
      <c r="J91" s="171">
        <v>92.367904228033993</v>
      </c>
      <c r="K91" s="169" t="s">
        <v>1592</v>
      </c>
    </row>
    <row r="92" spans="1:11" x14ac:dyDescent="0.2">
      <c r="A92" s="168" t="s">
        <v>840</v>
      </c>
      <c r="B92" s="179" t="s">
        <v>841</v>
      </c>
      <c r="C92" s="168" t="s">
        <v>13</v>
      </c>
      <c r="D92" s="168" t="s">
        <v>367</v>
      </c>
      <c r="E92" s="169" t="s">
        <v>73</v>
      </c>
      <c r="F92" s="170">
        <v>2</v>
      </c>
      <c r="G92" s="170">
        <v>497.64949999999999</v>
      </c>
      <c r="H92" s="170">
        <v>995.29899999999998</v>
      </c>
      <c r="I92" s="171">
        <v>0.1660534489434432</v>
      </c>
      <c r="J92" s="171">
        <v>92.563114896197959</v>
      </c>
      <c r="K92" s="169" t="s">
        <v>1592</v>
      </c>
    </row>
    <row r="93" spans="1:11" x14ac:dyDescent="0.2">
      <c r="A93" s="168" t="s">
        <v>626</v>
      </c>
      <c r="B93" s="179" t="s">
        <v>627</v>
      </c>
      <c r="C93" s="168" t="s">
        <v>13</v>
      </c>
      <c r="D93" s="168" t="s">
        <v>367</v>
      </c>
      <c r="E93" s="169" t="s">
        <v>628</v>
      </c>
      <c r="F93" s="170">
        <v>34.672499999999999</v>
      </c>
      <c r="G93" s="170">
        <v>28.3475</v>
      </c>
      <c r="H93" s="170">
        <v>982.87869375000002</v>
      </c>
      <c r="I93" s="171">
        <v>0.16398127295437229</v>
      </c>
      <c r="J93" s="171">
        <v>92.755889598825306</v>
      </c>
      <c r="K93" s="169" t="s">
        <v>1592</v>
      </c>
    </row>
    <row r="94" spans="1:11" ht="27" x14ac:dyDescent="0.2">
      <c r="A94" s="168" t="s">
        <v>1611</v>
      </c>
      <c r="B94" s="179" t="s">
        <v>2118</v>
      </c>
      <c r="C94" s="168" t="s">
        <v>1666</v>
      </c>
      <c r="D94" s="168" t="s">
        <v>1685</v>
      </c>
      <c r="E94" s="169" t="s">
        <v>1797</v>
      </c>
      <c r="F94" s="170">
        <v>15</v>
      </c>
      <c r="G94" s="170">
        <v>61.816499999999998</v>
      </c>
      <c r="H94" s="170">
        <v>927.24749999999995</v>
      </c>
      <c r="I94" s="171">
        <v>0.15469988958010142</v>
      </c>
      <c r="J94" s="171">
        <v>92.937753450985497</v>
      </c>
      <c r="K94" s="169" t="s">
        <v>1592</v>
      </c>
    </row>
    <row r="95" spans="1:11" ht="22.5" x14ac:dyDescent="0.2">
      <c r="A95" s="168" t="s">
        <v>1271</v>
      </c>
      <c r="B95" s="179" t="s">
        <v>1272</v>
      </c>
      <c r="C95" s="168" t="s">
        <v>13</v>
      </c>
      <c r="D95" s="168" t="s">
        <v>367</v>
      </c>
      <c r="E95" s="169" t="s">
        <v>65</v>
      </c>
      <c r="F95" s="170">
        <v>494.80200000000002</v>
      </c>
      <c r="G95" s="170">
        <v>1.8445</v>
      </c>
      <c r="H95" s="170">
        <v>912.66228899999999</v>
      </c>
      <c r="I95" s="171">
        <v>0.15226652574660229</v>
      </c>
      <c r="J95" s="171">
        <v>93.11675573010389</v>
      </c>
      <c r="K95" s="169" t="s">
        <v>1592</v>
      </c>
    </row>
    <row r="96" spans="1:11" ht="27" x14ac:dyDescent="0.2">
      <c r="A96" s="168" t="s">
        <v>1612</v>
      </c>
      <c r="B96" s="179" t="s">
        <v>2119</v>
      </c>
      <c r="C96" s="168" t="s">
        <v>1666</v>
      </c>
      <c r="D96" s="168" t="s">
        <v>1685</v>
      </c>
      <c r="E96" s="169" t="s">
        <v>1797</v>
      </c>
      <c r="F96" s="170">
        <v>12</v>
      </c>
      <c r="G96" s="170">
        <v>74.213999999999999</v>
      </c>
      <c r="H96" s="170">
        <v>890.56799999999998</v>
      </c>
      <c r="I96" s="171">
        <v>0.14858036421081941</v>
      </c>
      <c r="J96" s="171">
        <v>93.291425442498934</v>
      </c>
      <c r="K96" s="169" t="s">
        <v>1592</v>
      </c>
    </row>
    <row r="97" spans="1:11" x14ac:dyDescent="0.2">
      <c r="A97" s="168" t="s">
        <v>654</v>
      </c>
      <c r="B97" s="179" t="s">
        <v>655</v>
      </c>
      <c r="C97" s="168" t="s">
        <v>22</v>
      </c>
      <c r="D97" s="168" t="s">
        <v>367</v>
      </c>
      <c r="E97" s="169" t="s">
        <v>73</v>
      </c>
      <c r="F97" s="170">
        <v>390.78</v>
      </c>
      <c r="G97" s="170">
        <v>2.125</v>
      </c>
      <c r="H97" s="170">
        <v>830.40750000000003</v>
      </c>
      <c r="I97" s="171">
        <v>0.13854332155814716</v>
      </c>
      <c r="J97" s="171">
        <v>93.454295824243161</v>
      </c>
      <c r="K97" s="169" t="s">
        <v>1592</v>
      </c>
    </row>
    <row r="98" spans="1:11" ht="27" x14ac:dyDescent="0.2">
      <c r="A98" s="168" t="s">
        <v>1329</v>
      </c>
      <c r="B98" s="179" t="s">
        <v>1330</v>
      </c>
      <c r="C98" s="168" t="s">
        <v>1666</v>
      </c>
      <c r="D98" s="168" t="s">
        <v>1683</v>
      </c>
      <c r="E98" s="169" t="s">
        <v>73</v>
      </c>
      <c r="F98" s="170">
        <v>4</v>
      </c>
      <c r="G98" s="170">
        <v>200</v>
      </c>
      <c r="H98" s="170">
        <v>800</v>
      </c>
      <c r="I98" s="171">
        <v>0.13347020257706937</v>
      </c>
      <c r="J98" s="171">
        <v>93.61120181694001</v>
      </c>
      <c r="K98" s="169" t="s">
        <v>1592</v>
      </c>
    </row>
    <row r="99" spans="1:11" x14ac:dyDescent="0.2">
      <c r="A99" s="168" t="s">
        <v>1175</v>
      </c>
      <c r="B99" s="179" t="s">
        <v>2120</v>
      </c>
      <c r="C99" s="168" t="s">
        <v>158</v>
      </c>
      <c r="D99" s="168" t="s">
        <v>367</v>
      </c>
      <c r="E99" s="169" t="s">
        <v>595</v>
      </c>
      <c r="F99" s="170">
        <v>82.82</v>
      </c>
      <c r="G99" s="170">
        <v>9.52</v>
      </c>
      <c r="H99" s="170">
        <v>788.44640000000004</v>
      </c>
      <c r="I99" s="171">
        <v>0.13154262591145133</v>
      </c>
      <c r="J99" s="171">
        <v>93.765842479367308</v>
      </c>
      <c r="K99" s="169" t="s">
        <v>1592</v>
      </c>
    </row>
    <row r="100" spans="1:11" x14ac:dyDescent="0.2">
      <c r="A100" s="168" t="s">
        <v>1070</v>
      </c>
      <c r="B100" s="179" t="s">
        <v>1071</v>
      </c>
      <c r="C100" s="168" t="s">
        <v>13</v>
      </c>
      <c r="D100" s="168" t="s">
        <v>367</v>
      </c>
      <c r="E100" s="169" t="s">
        <v>69</v>
      </c>
      <c r="F100" s="170">
        <v>13.164333011</v>
      </c>
      <c r="G100" s="170">
        <v>59.5</v>
      </c>
      <c r="H100" s="170">
        <v>783.27781415449999</v>
      </c>
      <c r="I100" s="171">
        <v>0.1306803106616565</v>
      </c>
      <c r="J100" s="171">
        <v>93.919469136816787</v>
      </c>
      <c r="K100" s="169" t="s">
        <v>1592</v>
      </c>
    </row>
    <row r="101" spans="1:11" x14ac:dyDescent="0.2">
      <c r="A101" s="168" t="s">
        <v>640</v>
      </c>
      <c r="B101" s="179" t="s">
        <v>641</v>
      </c>
      <c r="C101" s="168" t="s">
        <v>13</v>
      </c>
      <c r="D101" s="168" t="s">
        <v>367</v>
      </c>
      <c r="E101" s="169" t="s">
        <v>65</v>
      </c>
      <c r="F101" s="170">
        <v>13.041</v>
      </c>
      <c r="G101" s="170">
        <v>56.354999999999997</v>
      </c>
      <c r="H101" s="170">
        <v>734.92555500000003</v>
      </c>
      <c r="I101" s="171">
        <v>0.12261332838114393</v>
      </c>
      <c r="J101" s="171">
        <v>94.063612788332662</v>
      </c>
      <c r="K101" s="169" t="s">
        <v>1592</v>
      </c>
    </row>
    <row r="102" spans="1:11" ht="27" x14ac:dyDescent="0.2">
      <c r="A102" s="168" t="s">
        <v>805</v>
      </c>
      <c r="B102" s="179" t="s">
        <v>1761</v>
      </c>
      <c r="C102" s="168" t="s">
        <v>1666</v>
      </c>
      <c r="D102" s="168" t="s">
        <v>367</v>
      </c>
      <c r="E102" s="169" t="s">
        <v>4</v>
      </c>
      <c r="F102" s="170">
        <v>17</v>
      </c>
      <c r="G102" s="170">
        <v>41.65</v>
      </c>
      <c r="H102" s="170">
        <v>708.05</v>
      </c>
      <c r="I102" s="171">
        <v>0.11812947116836746</v>
      </c>
      <c r="J102" s="171">
        <v>94.202484398493922</v>
      </c>
      <c r="K102" s="169" t="s">
        <v>1592</v>
      </c>
    </row>
    <row r="103" spans="1:11" ht="18" x14ac:dyDescent="0.2">
      <c r="A103" s="168" t="s">
        <v>1118</v>
      </c>
      <c r="B103" s="179" t="s">
        <v>1119</v>
      </c>
      <c r="C103" s="168" t="s">
        <v>13</v>
      </c>
      <c r="D103" s="168" t="s">
        <v>366</v>
      </c>
      <c r="E103" s="169" t="s">
        <v>14</v>
      </c>
      <c r="F103" s="170">
        <v>38.0584864</v>
      </c>
      <c r="G103" s="170">
        <v>18</v>
      </c>
      <c r="H103" s="170">
        <v>685.05275519999998</v>
      </c>
      <c r="I103" s="171">
        <v>0.11429266251565438</v>
      </c>
      <c r="J103" s="171">
        <v>94.336844961365131</v>
      </c>
      <c r="K103" s="169" t="s">
        <v>1592</v>
      </c>
    </row>
    <row r="104" spans="1:11" x14ac:dyDescent="0.2">
      <c r="A104" s="168" t="s">
        <v>998</v>
      </c>
      <c r="B104" s="179" t="s">
        <v>1794</v>
      </c>
      <c r="C104" s="168" t="s">
        <v>158</v>
      </c>
      <c r="D104" s="168" t="s">
        <v>367</v>
      </c>
      <c r="E104" s="169" t="s">
        <v>69</v>
      </c>
      <c r="F104" s="170">
        <v>9.6000000000000002E-2</v>
      </c>
      <c r="G104" s="170">
        <v>6630</v>
      </c>
      <c r="H104" s="170">
        <v>636.48</v>
      </c>
      <c r="I104" s="171">
        <v>0.10618889317031639</v>
      </c>
      <c r="J104" s="171">
        <v>94.461679369154751</v>
      </c>
      <c r="K104" s="169" t="s">
        <v>1592</v>
      </c>
    </row>
    <row r="105" spans="1:11" x14ac:dyDescent="0.2">
      <c r="A105" s="168" t="s">
        <v>597</v>
      </c>
      <c r="B105" s="179" t="s">
        <v>1737</v>
      </c>
      <c r="C105" s="168" t="s">
        <v>22</v>
      </c>
      <c r="D105" s="168" t="s">
        <v>367</v>
      </c>
      <c r="E105" s="169" t="s">
        <v>73</v>
      </c>
      <c r="F105" s="170">
        <v>9.1280000000000001</v>
      </c>
      <c r="G105" s="170">
        <v>64.8125</v>
      </c>
      <c r="H105" s="170">
        <v>591.60850000000005</v>
      </c>
      <c r="I105" s="171">
        <v>9.870263292664519E-2</v>
      </c>
      <c r="J105" s="171">
        <v>94.577713312078984</v>
      </c>
      <c r="K105" s="169" t="s">
        <v>1592</v>
      </c>
    </row>
    <row r="106" spans="1:11" x14ac:dyDescent="0.2">
      <c r="A106" s="168" t="s">
        <v>1350</v>
      </c>
      <c r="B106" s="179" t="s">
        <v>1914</v>
      </c>
      <c r="C106" s="168" t="s">
        <v>22</v>
      </c>
      <c r="D106" s="168" t="s">
        <v>367</v>
      </c>
      <c r="E106" s="169" t="s">
        <v>65</v>
      </c>
      <c r="F106" s="170">
        <v>34.65</v>
      </c>
      <c r="G106" s="170">
        <v>16.0565</v>
      </c>
      <c r="H106" s="170">
        <v>556.35772499999996</v>
      </c>
      <c r="I106" s="171">
        <v>9.2821472826334309E-2</v>
      </c>
      <c r="J106" s="171">
        <v>94.686833584699997</v>
      </c>
      <c r="K106" s="169" t="s">
        <v>1592</v>
      </c>
    </row>
    <row r="107" spans="1:11" ht="22.5" x14ac:dyDescent="0.2">
      <c r="A107" s="168" t="s">
        <v>1102</v>
      </c>
      <c r="B107" s="179" t="s">
        <v>1103</v>
      </c>
      <c r="C107" s="168" t="s">
        <v>13</v>
      </c>
      <c r="D107" s="168" t="s">
        <v>367</v>
      </c>
      <c r="E107" s="169" t="s">
        <v>607</v>
      </c>
      <c r="F107" s="170">
        <v>0.78409863784</v>
      </c>
      <c r="G107" s="170">
        <v>703.58749999999998</v>
      </c>
      <c r="H107" s="170">
        <v>551.68200035125096</v>
      </c>
      <c r="I107" s="171">
        <v>9.204138543125541E-2</v>
      </c>
      <c r="J107" s="171">
        <v>94.79503595726375</v>
      </c>
      <c r="K107" s="169" t="s">
        <v>1592</v>
      </c>
    </row>
    <row r="108" spans="1:11" x14ac:dyDescent="0.2">
      <c r="A108" s="168" t="s">
        <v>1345</v>
      </c>
      <c r="B108" s="179" t="s">
        <v>961</v>
      </c>
      <c r="C108" s="168" t="s">
        <v>22</v>
      </c>
      <c r="D108" s="168" t="s">
        <v>367</v>
      </c>
      <c r="E108" s="169" t="s">
        <v>65</v>
      </c>
      <c r="F108" s="170">
        <v>66.150000000000006</v>
      </c>
      <c r="G108" s="170">
        <v>8.2025000000000006</v>
      </c>
      <c r="H108" s="170">
        <v>542.59537499999999</v>
      </c>
      <c r="I108" s="171">
        <v>9.0525393273288651E-2</v>
      </c>
      <c r="J108" s="171">
        <v>94.901457446810383</v>
      </c>
      <c r="K108" s="169" t="s">
        <v>1592</v>
      </c>
    </row>
    <row r="109" spans="1:11" x14ac:dyDescent="0.2">
      <c r="A109" s="168" t="s">
        <v>629</v>
      </c>
      <c r="B109" s="179" t="s">
        <v>630</v>
      </c>
      <c r="C109" s="168" t="s">
        <v>13</v>
      </c>
      <c r="D109" s="168" t="s">
        <v>367</v>
      </c>
      <c r="E109" s="169" t="s">
        <v>628</v>
      </c>
      <c r="F109" s="170">
        <v>48.541499999999999</v>
      </c>
      <c r="G109" s="170">
        <v>11.169</v>
      </c>
      <c r="H109" s="170">
        <v>542.16001349999999</v>
      </c>
      <c r="I109" s="171">
        <v>9.0452758538789577E-2</v>
      </c>
      <c r="J109" s="171">
        <v>95.007792638061048</v>
      </c>
      <c r="K109" s="169" t="s">
        <v>1592</v>
      </c>
    </row>
    <row r="110" spans="1:11" x14ac:dyDescent="0.2">
      <c r="A110" s="168" t="s">
        <v>570</v>
      </c>
      <c r="B110" s="179" t="s">
        <v>571</v>
      </c>
      <c r="C110" s="168" t="s">
        <v>13</v>
      </c>
      <c r="D110" s="168" t="s">
        <v>367</v>
      </c>
      <c r="E110" s="169" t="s">
        <v>73</v>
      </c>
      <c r="F110" s="170">
        <v>40</v>
      </c>
      <c r="G110" s="170">
        <v>13.43</v>
      </c>
      <c r="H110" s="170">
        <v>537.20000000000005</v>
      </c>
      <c r="I110" s="171">
        <v>8.9625241030502095E-2</v>
      </c>
      <c r="J110" s="171">
        <v>95.11315501215698</v>
      </c>
      <c r="K110" s="169" t="s">
        <v>1592</v>
      </c>
    </row>
    <row r="111" spans="1:11" x14ac:dyDescent="0.2">
      <c r="A111" s="168" t="s">
        <v>882</v>
      </c>
      <c r="B111" s="179" t="s">
        <v>883</v>
      </c>
      <c r="C111" s="168" t="s">
        <v>13</v>
      </c>
      <c r="D111" s="168" t="s">
        <v>367</v>
      </c>
      <c r="E111" s="169" t="s">
        <v>51</v>
      </c>
      <c r="F111" s="170">
        <v>6.1710000000000003</v>
      </c>
      <c r="G111" s="170">
        <v>86.581000000000003</v>
      </c>
      <c r="H111" s="170">
        <v>534.29135099999996</v>
      </c>
      <c r="I111" s="171">
        <v>8.9139968566432595E-2</v>
      </c>
      <c r="J111" s="171">
        <v>95.217946640704483</v>
      </c>
      <c r="K111" s="169" t="s">
        <v>1592</v>
      </c>
    </row>
    <row r="112" spans="1:11" x14ac:dyDescent="0.2">
      <c r="A112" s="168" t="s">
        <v>852</v>
      </c>
      <c r="B112" s="179" t="s">
        <v>853</v>
      </c>
      <c r="C112" s="168" t="s">
        <v>22</v>
      </c>
      <c r="D112" s="168" t="s">
        <v>367</v>
      </c>
      <c r="E112" s="169" t="s">
        <v>73</v>
      </c>
      <c r="F112" s="170">
        <v>4</v>
      </c>
      <c r="G112" s="170">
        <v>132.65100000000001</v>
      </c>
      <c r="H112" s="170">
        <v>530.60400000000004</v>
      </c>
      <c r="I112" s="171">
        <v>8.8524779210254145E-2</v>
      </c>
      <c r="J112" s="171">
        <v>95.322014540360669</v>
      </c>
      <c r="K112" s="169" t="s">
        <v>1592</v>
      </c>
    </row>
    <row r="113" spans="1:11" ht="22.5" x14ac:dyDescent="0.2">
      <c r="A113" s="168" t="s">
        <v>1010</v>
      </c>
      <c r="B113" s="179" t="s">
        <v>1011</v>
      </c>
      <c r="C113" s="168" t="s">
        <v>13</v>
      </c>
      <c r="D113" s="168" t="s">
        <v>1685</v>
      </c>
      <c r="E113" s="169" t="s">
        <v>73</v>
      </c>
      <c r="F113" s="170">
        <v>1.9325227697999998E-2</v>
      </c>
      <c r="G113" s="170">
        <v>27330.768499999998</v>
      </c>
      <c r="H113" s="170">
        <v>528.17332442382587</v>
      </c>
      <c r="I113" s="171">
        <v>8.8119250758315282E-2</v>
      </c>
      <c r="J113" s="171">
        <v>95.42560583806403</v>
      </c>
      <c r="K113" s="169" t="s">
        <v>1592</v>
      </c>
    </row>
    <row r="114" spans="1:11" x14ac:dyDescent="0.2">
      <c r="A114" s="168" t="s">
        <v>652</v>
      </c>
      <c r="B114" s="179" t="s">
        <v>1740</v>
      </c>
      <c r="C114" s="168" t="s">
        <v>22</v>
      </c>
      <c r="D114" s="168" t="s">
        <v>367</v>
      </c>
      <c r="E114" s="169" t="s">
        <v>65</v>
      </c>
      <c r="F114" s="170">
        <v>89.597170000000006</v>
      </c>
      <c r="G114" s="170">
        <v>5.8224999999999998</v>
      </c>
      <c r="H114" s="170">
        <v>521.67952232499999</v>
      </c>
      <c r="I114" s="171">
        <v>8.7035839406283164E-2</v>
      </c>
      <c r="J114" s="171">
        <v>95.527924235901651</v>
      </c>
      <c r="K114" s="169" t="s">
        <v>1592</v>
      </c>
    </row>
    <row r="115" spans="1:11" x14ac:dyDescent="0.2">
      <c r="A115" s="168" t="s">
        <v>1005</v>
      </c>
      <c r="B115" s="179" t="s">
        <v>1006</v>
      </c>
      <c r="C115" s="168" t="s">
        <v>13</v>
      </c>
      <c r="D115" s="168" t="s">
        <v>367</v>
      </c>
      <c r="E115" s="169" t="s">
        <v>595</v>
      </c>
      <c r="F115" s="170">
        <v>30</v>
      </c>
      <c r="G115" s="170">
        <v>16.881</v>
      </c>
      <c r="H115" s="170">
        <v>506.43</v>
      </c>
      <c r="I115" s="171">
        <v>8.4491643363881555E-2</v>
      </c>
      <c r="J115" s="171">
        <v>95.627251613253478</v>
      </c>
      <c r="K115" s="169" t="s">
        <v>1592</v>
      </c>
    </row>
    <row r="116" spans="1:11" ht="22.5" x14ac:dyDescent="0.2">
      <c r="A116" s="168" t="s">
        <v>876</v>
      </c>
      <c r="B116" s="179" t="s">
        <v>877</v>
      </c>
      <c r="C116" s="168" t="s">
        <v>13</v>
      </c>
      <c r="D116" s="168" t="s">
        <v>367</v>
      </c>
      <c r="E116" s="169" t="s">
        <v>628</v>
      </c>
      <c r="F116" s="170">
        <v>20.376380000000001</v>
      </c>
      <c r="G116" s="170">
        <v>24.734999999999999</v>
      </c>
      <c r="H116" s="170">
        <v>504.00975929999998</v>
      </c>
      <c r="I116" s="171">
        <v>8.4087855843238718E-2</v>
      </c>
      <c r="J116" s="171">
        <v>95.726104349977405</v>
      </c>
      <c r="K116" s="169" t="s">
        <v>1592</v>
      </c>
    </row>
    <row r="117" spans="1:11" x14ac:dyDescent="0.2">
      <c r="A117" s="168" t="s">
        <v>944</v>
      </c>
      <c r="B117" s="179" t="s">
        <v>1781</v>
      </c>
      <c r="C117" s="168" t="s">
        <v>158</v>
      </c>
      <c r="D117" s="168" t="s">
        <v>367</v>
      </c>
      <c r="E117" s="169" t="s">
        <v>73</v>
      </c>
      <c r="F117" s="170">
        <v>48</v>
      </c>
      <c r="G117" s="170">
        <v>10.132</v>
      </c>
      <c r="H117" s="170">
        <v>486.33600000000001</v>
      </c>
      <c r="I117" s="171">
        <v>8.1139205550652016E-2</v>
      </c>
      <c r="J117" s="171">
        <v>95.821491425587638</v>
      </c>
      <c r="K117" s="169" t="s">
        <v>1592</v>
      </c>
    </row>
    <row r="118" spans="1:11" ht="22.5" x14ac:dyDescent="0.2">
      <c r="A118" s="168" t="s">
        <v>733</v>
      </c>
      <c r="B118" s="179" t="s">
        <v>734</v>
      </c>
      <c r="C118" s="168" t="s">
        <v>13</v>
      </c>
      <c r="D118" s="168" t="s">
        <v>367</v>
      </c>
      <c r="E118" s="169" t="s">
        <v>595</v>
      </c>
      <c r="F118" s="170">
        <v>164.48</v>
      </c>
      <c r="G118" s="170">
        <v>2.9495</v>
      </c>
      <c r="H118" s="170">
        <v>485.13376</v>
      </c>
      <c r="I118" s="171">
        <v>8.0938626530219188E-2</v>
      </c>
      <c r="J118" s="171">
        <v>95.916641180883914</v>
      </c>
      <c r="K118" s="169" t="s">
        <v>1592</v>
      </c>
    </row>
    <row r="119" spans="1:11" x14ac:dyDescent="0.2">
      <c r="A119" s="168" t="s">
        <v>985</v>
      </c>
      <c r="B119" s="179" t="s">
        <v>1791</v>
      </c>
      <c r="C119" s="168" t="s">
        <v>158</v>
      </c>
      <c r="D119" s="168" t="s">
        <v>367</v>
      </c>
      <c r="E119" s="169" t="s">
        <v>73</v>
      </c>
      <c r="F119" s="170">
        <v>12</v>
      </c>
      <c r="G119" s="170">
        <v>38.377499999999998</v>
      </c>
      <c r="H119" s="170">
        <v>460.53</v>
      </c>
      <c r="I119" s="171">
        <v>7.6833790491022194E-2</v>
      </c>
      <c r="J119" s="171">
        <v>96.00696607690476</v>
      </c>
      <c r="K119" s="169" t="s">
        <v>1592</v>
      </c>
    </row>
    <row r="120" spans="1:11" ht="18" x14ac:dyDescent="0.2">
      <c r="A120" s="168" t="s">
        <v>603</v>
      </c>
      <c r="B120" s="179" t="s">
        <v>604</v>
      </c>
      <c r="C120" s="168" t="s">
        <v>13</v>
      </c>
      <c r="D120" s="168" t="s">
        <v>366</v>
      </c>
      <c r="E120" s="169" t="s">
        <v>14</v>
      </c>
      <c r="F120" s="170">
        <v>30.770350000000001</v>
      </c>
      <c r="G120" s="170">
        <v>14.77</v>
      </c>
      <c r="H120" s="170">
        <v>454.4780695</v>
      </c>
      <c r="I120" s="171">
        <v>7.5824100003750519E-2</v>
      </c>
      <c r="J120" s="171">
        <v>96.09610437135585</v>
      </c>
      <c r="K120" s="169" t="s">
        <v>1592</v>
      </c>
    </row>
    <row r="121" spans="1:11" x14ac:dyDescent="0.2">
      <c r="A121" s="168" t="s">
        <v>119</v>
      </c>
      <c r="B121" s="179" t="s">
        <v>120</v>
      </c>
      <c r="C121" s="168" t="s">
        <v>13</v>
      </c>
      <c r="D121" s="168" t="s">
        <v>367</v>
      </c>
      <c r="E121" s="169" t="s">
        <v>65</v>
      </c>
      <c r="F121" s="170">
        <v>10.93</v>
      </c>
      <c r="G121" s="170">
        <v>39.96</v>
      </c>
      <c r="H121" s="170">
        <v>436.76280000000003</v>
      </c>
      <c r="I121" s="171">
        <v>7.2868524242660049E-2</v>
      </c>
      <c r="J121" s="171">
        <v>96.181767198068698</v>
      </c>
      <c r="K121" s="169" t="s">
        <v>1592</v>
      </c>
    </row>
    <row r="122" spans="1:11" ht="22.5" x14ac:dyDescent="0.2">
      <c r="A122" s="168" t="s">
        <v>830</v>
      </c>
      <c r="B122" s="179" t="s">
        <v>1766</v>
      </c>
      <c r="C122" s="168" t="s">
        <v>158</v>
      </c>
      <c r="D122" s="168" t="s">
        <v>367</v>
      </c>
      <c r="E122" s="169" t="s">
        <v>73</v>
      </c>
      <c r="F122" s="170">
        <v>1</v>
      </c>
      <c r="G122" s="170">
        <v>415.90499999999997</v>
      </c>
      <c r="H122" s="170">
        <v>415.90499999999997</v>
      </c>
      <c r="I122" s="171">
        <v>6.9388655753520045E-2</v>
      </c>
      <c r="J122" s="171">
        <v>96.263340662346877</v>
      </c>
      <c r="K122" s="169" t="s">
        <v>1592</v>
      </c>
    </row>
    <row r="123" spans="1:11" x14ac:dyDescent="0.2">
      <c r="A123" s="168" t="s">
        <v>637</v>
      </c>
      <c r="B123" s="179" t="s">
        <v>638</v>
      </c>
      <c r="C123" s="168" t="s">
        <v>22</v>
      </c>
      <c r="D123" s="168" t="s">
        <v>367</v>
      </c>
      <c r="E123" s="169" t="s">
        <v>595</v>
      </c>
      <c r="F123" s="170">
        <v>34.979999999999997</v>
      </c>
      <c r="G123" s="170">
        <v>11.86</v>
      </c>
      <c r="H123" s="170">
        <v>414.86279999999999</v>
      </c>
      <c r="I123" s="171">
        <v>6.9214777447112769E-2</v>
      </c>
      <c r="J123" s="171">
        <v>96.344708187509639</v>
      </c>
      <c r="K123" s="169" t="s">
        <v>1592</v>
      </c>
    </row>
    <row r="124" spans="1:11" ht="18" x14ac:dyDescent="0.2">
      <c r="A124" s="168" t="s">
        <v>1240</v>
      </c>
      <c r="B124" s="179" t="s">
        <v>1241</v>
      </c>
      <c r="C124" s="168" t="s">
        <v>13</v>
      </c>
      <c r="D124" s="168" t="s">
        <v>366</v>
      </c>
      <c r="E124" s="169" t="s">
        <v>14</v>
      </c>
      <c r="F124" s="170">
        <v>27.344799999999999</v>
      </c>
      <c r="G124" s="170">
        <v>14.77</v>
      </c>
      <c r="H124" s="170">
        <v>403.88269600000001</v>
      </c>
      <c r="I124" s="171">
        <v>6.7382881565616157E-2</v>
      </c>
      <c r="J124" s="171">
        <v>96.423922177922648</v>
      </c>
      <c r="K124" s="169" t="s">
        <v>1592</v>
      </c>
    </row>
    <row r="125" spans="1:11" x14ac:dyDescent="0.2">
      <c r="A125" s="168" t="s">
        <v>1181</v>
      </c>
      <c r="B125" s="179" t="s">
        <v>861</v>
      </c>
      <c r="C125" s="168" t="s">
        <v>158</v>
      </c>
      <c r="D125" s="168" t="s">
        <v>367</v>
      </c>
      <c r="E125" s="169" t="s">
        <v>595</v>
      </c>
      <c r="F125" s="170">
        <v>379.38139999999999</v>
      </c>
      <c r="G125" s="170">
        <v>1.02</v>
      </c>
      <c r="H125" s="170">
        <v>386.96902799999998</v>
      </c>
      <c r="I125" s="171">
        <v>6.4561043197764525E-2</v>
      </c>
      <c r="J125" s="171">
        <v>96.499819567915026</v>
      </c>
      <c r="K125" s="169" t="s">
        <v>1592</v>
      </c>
    </row>
    <row r="126" spans="1:11" ht="18" x14ac:dyDescent="0.2">
      <c r="A126" s="168" t="s">
        <v>1074</v>
      </c>
      <c r="B126" s="179" t="s">
        <v>1075</v>
      </c>
      <c r="C126" s="168" t="s">
        <v>13</v>
      </c>
      <c r="D126" s="168" t="s">
        <v>366</v>
      </c>
      <c r="E126" s="169" t="s">
        <v>14</v>
      </c>
      <c r="F126" s="170">
        <v>25.525565687</v>
      </c>
      <c r="G126" s="170">
        <v>14.77</v>
      </c>
      <c r="H126" s="170">
        <v>377.01260519699002</v>
      </c>
      <c r="I126" s="171">
        <v>6.2899935987188668E-2</v>
      </c>
      <c r="J126" s="171">
        <v>96.573763478298318</v>
      </c>
      <c r="K126" s="169" t="s">
        <v>1592</v>
      </c>
    </row>
    <row r="127" spans="1:11" ht="18" x14ac:dyDescent="0.2">
      <c r="A127" s="168" t="s">
        <v>618</v>
      </c>
      <c r="B127" s="179" t="s">
        <v>619</v>
      </c>
      <c r="C127" s="168" t="s">
        <v>13</v>
      </c>
      <c r="D127" s="168" t="s">
        <v>366</v>
      </c>
      <c r="E127" s="169" t="s">
        <v>14</v>
      </c>
      <c r="F127" s="170">
        <v>24.792339999999999</v>
      </c>
      <c r="G127" s="170">
        <v>14.77</v>
      </c>
      <c r="H127" s="170">
        <v>366.18286180000001</v>
      </c>
      <c r="I127" s="171">
        <v>6.1093125930871253E-2</v>
      </c>
      <c r="J127" s="171">
        <v>96.645583273805485</v>
      </c>
      <c r="K127" s="169" t="s">
        <v>1592</v>
      </c>
    </row>
    <row r="128" spans="1:11" x14ac:dyDescent="0.2">
      <c r="A128" s="168" t="s">
        <v>1294</v>
      </c>
      <c r="B128" s="179" t="s">
        <v>1613</v>
      </c>
      <c r="C128" s="168" t="s">
        <v>13</v>
      </c>
      <c r="D128" s="168" t="s">
        <v>367</v>
      </c>
      <c r="E128" s="169" t="s">
        <v>73</v>
      </c>
      <c r="F128" s="170">
        <v>48</v>
      </c>
      <c r="G128" s="170">
        <v>7.6159999999999997</v>
      </c>
      <c r="H128" s="170">
        <v>365.56799999999998</v>
      </c>
      <c r="I128" s="171">
        <v>6.0990543769617614E-2</v>
      </c>
      <c r="J128" s="171">
        <v>96.717283428493218</v>
      </c>
      <c r="K128" s="169" t="s">
        <v>1592</v>
      </c>
    </row>
    <row r="129" spans="1:11" x14ac:dyDescent="0.2">
      <c r="A129" s="168" t="s">
        <v>850</v>
      </c>
      <c r="B129" s="179" t="s">
        <v>851</v>
      </c>
      <c r="C129" s="168" t="s">
        <v>13</v>
      </c>
      <c r="D129" s="168" t="s">
        <v>367</v>
      </c>
      <c r="E129" s="169" t="s">
        <v>73</v>
      </c>
      <c r="F129" s="170">
        <v>4</v>
      </c>
      <c r="G129" s="170">
        <v>88.612499999999997</v>
      </c>
      <c r="H129" s="170">
        <v>354.45</v>
      </c>
      <c r="I129" s="171">
        <v>5.91356416293028E-2</v>
      </c>
      <c r="J129" s="171">
        <v>96.78680258988247</v>
      </c>
      <c r="K129" s="169" t="s">
        <v>1592</v>
      </c>
    </row>
    <row r="130" spans="1:11" x14ac:dyDescent="0.2">
      <c r="A130" s="168" t="s">
        <v>941</v>
      </c>
      <c r="B130" s="179" t="s">
        <v>1778</v>
      </c>
      <c r="C130" s="168" t="s">
        <v>158</v>
      </c>
      <c r="D130" s="168" t="s">
        <v>367</v>
      </c>
      <c r="E130" s="169" t="s">
        <v>73</v>
      </c>
      <c r="F130" s="170">
        <v>1</v>
      </c>
      <c r="G130" s="170">
        <v>352.75</v>
      </c>
      <c r="H130" s="170">
        <v>352.75</v>
      </c>
      <c r="I130" s="171">
        <v>5.8852017448826524E-2</v>
      </c>
      <c r="J130" s="171">
        <v>96.855988326037235</v>
      </c>
      <c r="K130" s="169" t="s">
        <v>1592</v>
      </c>
    </row>
    <row r="131" spans="1:11" x14ac:dyDescent="0.2">
      <c r="A131" s="168" t="s">
        <v>783</v>
      </c>
      <c r="B131" s="179" t="s">
        <v>1759</v>
      </c>
      <c r="C131" s="168" t="s">
        <v>22</v>
      </c>
      <c r="D131" s="168" t="s">
        <v>367</v>
      </c>
      <c r="E131" s="169" t="s">
        <v>51</v>
      </c>
      <c r="F131" s="170">
        <v>2.431</v>
      </c>
      <c r="G131" s="170">
        <v>142.34100000000001</v>
      </c>
      <c r="H131" s="170">
        <v>346.03097100000002</v>
      </c>
      <c r="I131" s="171">
        <v>5.7731029746637519E-2</v>
      </c>
      <c r="J131" s="171">
        <v>96.923856051853349</v>
      </c>
      <c r="K131" s="169" t="s">
        <v>1592</v>
      </c>
    </row>
    <row r="132" spans="1:11" ht="18" x14ac:dyDescent="0.2">
      <c r="A132" s="168" t="s">
        <v>616</v>
      </c>
      <c r="B132" s="179" t="s">
        <v>617</v>
      </c>
      <c r="C132" s="168" t="s">
        <v>13</v>
      </c>
      <c r="D132" s="168" t="s">
        <v>366</v>
      </c>
      <c r="E132" s="169" t="s">
        <v>14</v>
      </c>
      <c r="F132" s="170">
        <v>23.12199</v>
      </c>
      <c r="G132" s="170">
        <v>14.77</v>
      </c>
      <c r="H132" s="170">
        <v>341.51179230000002</v>
      </c>
      <c r="I132" s="171">
        <v>5.6977060125923802E-2</v>
      </c>
      <c r="J132" s="171">
        <v>96.990837258810728</v>
      </c>
      <c r="K132" s="169" t="s">
        <v>1592</v>
      </c>
    </row>
    <row r="133" spans="1:11" ht="22.5" x14ac:dyDescent="0.2">
      <c r="A133" s="168" t="s">
        <v>1510</v>
      </c>
      <c r="B133" s="179" t="s">
        <v>1511</v>
      </c>
      <c r="C133" s="168" t="s">
        <v>13</v>
      </c>
      <c r="D133" s="168" t="s">
        <v>367</v>
      </c>
      <c r="E133" s="169" t="s">
        <v>69</v>
      </c>
      <c r="F133" s="170">
        <v>0.49635000000000001</v>
      </c>
      <c r="G133" s="170">
        <v>681.69150000000002</v>
      </c>
      <c r="H133" s="170">
        <v>338.35757602500001</v>
      </c>
      <c r="I133" s="171">
        <v>5.6450817769428632E-2</v>
      </c>
      <c r="J133" s="171">
        <v>97.057200648421855</v>
      </c>
      <c r="K133" s="169" t="s">
        <v>1592</v>
      </c>
    </row>
    <row r="134" spans="1:11" x14ac:dyDescent="0.2">
      <c r="A134" s="168" t="s">
        <v>815</v>
      </c>
      <c r="B134" s="179" t="s">
        <v>1614</v>
      </c>
      <c r="C134" s="168" t="s">
        <v>13</v>
      </c>
      <c r="D134" s="168" t="s">
        <v>367</v>
      </c>
      <c r="E134" s="169" t="s">
        <v>73</v>
      </c>
      <c r="F134" s="170">
        <v>38</v>
      </c>
      <c r="G134" s="170">
        <v>8.8569999999999993</v>
      </c>
      <c r="H134" s="170">
        <v>336.56599999999997</v>
      </c>
      <c r="I134" s="171">
        <v>5.6151915250692408E-2</v>
      </c>
      <c r="J134" s="171">
        <v>97.123212960874341</v>
      </c>
      <c r="K134" s="169" t="s">
        <v>1592</v>
      </c>
    </row>
    <row r="135" spans="1:11" x14ac:dyDescent="0.2">
      <c r="A135" s="168" t="s">
        <v>1283</v>
      </c>
      <c r="B135" s="179" t="s">
        <v>1284</v>
      </c>
      <c r="C135" s="168" t="s">
        <v>13</v>
      </c>
      <c r="D135" s="168" t="s">
        <v>367</v>
      </c>
      <c r="E135" s="169" t="s">
        <v>65</v>
      </c>
      <c r="F135" s="170">
        <v>146.4342</v>
      </c>
      <c r="G135" s="170">
        <v>2.278</v>
      </c>
      <c r="H135" s="170">
        <v>333.57710759999998</v>
      </c>
      <c r="I135" s="171">
        <v>5.5653255158056074E-2</v>
      </c>
      <c r="J135" s="171">
        <v>97.188638837179099</v>
      </c>
      <c r="K135" s="169" t="s">
        <v>1592</v>
      </c>
    </row>
    <row r="136" spans="1:11" ht="33.75" x14ac:dyDescent="0.2">
      <c r="A136" s="168" t="s">
        <v>1265</v>
      </c>
      <c r="B136" s="179" t="s">
        <v>1266</v>
      </c>
      <c r="C136" s="168" t="s">
        <v>13</v>
      </c>
      <c r="D136" s="168" t="s">
        <v>367</v>
      </c>
      <c r="E136" s="169" t="s">
        <v>761</v>
      </c>
      <c r="F136" s="170">
        <v>3</v>
      </c>
      <c r="G136" s="170">
        <v>110.29600000000001</v>
      </c>
      <c r="H136" s="170">
        <v>330.88799999999998</v>
      </c>
      <c r="I136" s="171">
        <v>5.5204610487901658E-2</v>
      </c>
      <c r="J136" s="171">
        <v>97.253537117083425</v>
      </c>
      <c r="K136" s="169" t="s">
        <v>1592</v>
      </c>
    </row>
    <row r="137" spans="1:11" x14ac:dyDescent="0.2">
      <c r="A137" s="168" t="s">
        <v>721</v>
      </c>
      <c r="B137" s="179" t="s">
        <v>722</v>
      </c>
      <c r="C137" s="168" t="s">
        <v>13</v>
      </c>
      <c r="D137" s="168" t="s">
        <v>367</v>
      </c>
      <c r="E137" s="169" t="s">
        <v>73</v>
      </c>
      <c r="F137" s="170">
        <v>56.624400000000001</v>
      </c>
      <c r="G137" s="170">
        <v>5.7205000000000004</v>
      </c>
      <c r="H137" s="170">
        <v>323.91988020000002</v>
      </c>
      <c r="I137" s="171">
        <v>5.4042065036292553E-2</v>
      </c>
      <c r="J137" s="171">
        <v>97.317068353526381</v>
      </c>
      <c r="K137" s="169" t="s">
        <v>1592</v>
      </c>
    </row>
    <row r="138" spans="1:11" ht="27" x14ac:dyDescent="0.2">
      <c r="A138" s="168" t="s">
        <v>574</v>
      </c>
      <c r="B138" s="179" t="s">
        <v>1729</v>
      </c>
      <c r="C138" s="168" t="s">
        <v>1666</v>
      </c>
      <c r="D138" s="168" t="s">
        <v>367</v>
      </c>
      <c r="E138" s="169" t="s">
        <v>73</v>
      </c>
      <c r="F138" s="170">
        <v>40</v>
      </c>
      <c r="G138" s="170">
        <v>8.0749999999999993</v>
      </c>
      <c r="H138" s="170">
        <v>323</v>
      </c>
      <c r="I138" s="171">
        <v>5.3888594290491761E-2</v>
      </c>
      <c r="J138" s="171">
        <v>97.380419148077735</v>
      </c>
      <c r="K138" s="169" t="s">
        <v>1592</v>
      </c>
    </row>
    <row r="139" spans="1:11" ht="27" x14ac:dyDescent="0.2">
      <c r="A139" s="168" t="s">
        <v>1615</v>
      </c>
      <c r="B139" s="179" t="s">
        <v>1726</v>
      </c>
      <c r="C139" s="168" t="s">
        <v>1666</v>
      </c>
      <c r="D139" s="168" t="s">
        <v>1683</v>
      </c>
      <c r="E139" s="169" t="s">
        <v>73</v>
      </c>
      <c r="F139" s="170">
        <v>2</v>
      </c>
      <c r="G139" s="170">
        <v>159.6</v>
      </c>
      <c r="H139" s="170">
        <v>319.2</v>
      </c>
      <c r="I139" s="171">
        <v>5.3254610828250677E-2</v>
      </c>
      <c r="J139" s="171">
        <v>97.443024639163781</v>
      </c>
      <c r="K139" s="169" t="s">
        <v>1592</v>
      </c>
    </row>
    <row r="140" spans="1:11" x14ac:dyDescent="0.2">
      <c r="A140" s="168" t="s">
        <v>846</v>
      </c>
      <c r="B140" s="179" t="s">
        <v>847</v>
      </c>
      <c r="C140" s="168" t="s">
        <v>13</v>
      </c>
      <c r="D140" s="168" t="s">
        <v>367</v>
      </c>
      <c r="E140" s="169" t="s">
        <v>73</v>
      </c>
      <c r="F140" s="170">
        <v>2</v>
      </c>
      <c r="G140" s="170">
        <v>158.185</v>
      </c>
      <c r="H140" s="170">
        <v>316.37</v>
      </c>
      <c r="I140" s="171">
        <v>5.2782459986634299E-2</v>
      </c>
      <c r="J140" s="171">
        <v>97.505075075300653</v>
      </c>
      <c r="K140" s="169" t="s">
        <v>1592</v>
      </c>
    </row>
    <row r="141" spans="1:11" x14ac:dyDescent="0.2">
      <c r="A141" s="168" t="s">
        <v>973</v>
      </c>
      <c r="B141" s="179" t="s">
        <v>1786</v>
      </c>
      <c r="C141" s="168" t="s">
        <v>22</v>
      </c>
      <c r="D141" s="168" t="s">
        <v>367</v>
      </c>
      <c r="E141" s="169" t="s">
        <v>65</v>
      </c>
      <c r="F141" s="170">
        <v>5.5</v>
      </c>
      <c r="G141" s="170">
        <v>56.07</v>
      </c>
      <c r="H141" s="170">
        <v>308.38499999999999</v>
      </c>
      <c r="I141" s="171">
        <v>5.1450260527161923E-2</v>
      </c>
      <c r="J141" s="171">
        <v>97.565560374160384</v>
      </c>
      <c r="K141" s="169" t="s">
        <v>1592</v>
      </c>
    </row>
    <row r="142" spans="1:11" x14ac:dyDescent="0.2">
      <c r="A142" s="168" t="s">
        <v>900</v>
      </c>
      <c r="B142" s="179" t="s">
        <v>901</v>
      </c>
      <c r="C142" s="168" t="s">
        <v>13</v>
      </c>
      <c r="D142" s="168" t="s">
        <v>367</v>
      </c>
      <c r="E142" s="169" t="s">
        <v>73</v>
      </c>
      <c r="F142" s="170">
        <v>2</v>
      </c>
      <c r="G142" s="170">
        <v>153.952</v>
      </c>
      <c r="H142" s="170">
        <v>307.904</v>
      </c>
      <c r="I142" s="171">
        <v>5.1370011567862466E-2</v>
      </c>
      <c r="J142" s="171">
        <v>97.625949568099585</v>
      </c>
      <c r="K142" s="169" t="s">
        <v>1592</v>
      </c>
    </row>
    <row r="143" spans="1:11" x14ac:dyDescent="0.2">
      <c r="A143" s="168" t="s">
        <v>596</v>
      </c>
      <c r="B143" s="179" t="s">
        <v>1736</v>
      </c>
      <c r="C143" s="168" t="s">
        <v>22</v>
      </c>
      <c r="D143" s="168" t="s">
        <v>367</v>
      </c>
      <c r="E143" s="169" t="s">
        <v>595</v>
      </c>
      <c r="F143" s="170">
        <v>548.01940000000002</v>
      </c>
      <c r="G143" s="170">
        <v>0.56100000000000005</v>
      </c>
      <c r="H143" s="170">
        <v>307.43888340000001</v>
      </c>
      <c r="I143" s="171">
        <v>5.1292412559332513E-2</v>
      </c>
      <c r="J143" s="171">
        <v>97.686248541092979</v>
      </c>
      <c r="K143" s="169" t="s">
        <v>1592</v>
      </c>
    </row>
    <row r="144" spans="1:11" ht="22.5" x14ac:dyDescent="0.2">
      <c r="A144" s="168" t="s">
        <v>929</v>
      </c>
      <c r="B144" s="179" t="s">
        <v>930</v>
      </c>
      <c r="C144" s="168" t="s">
        <v>13</v>
      </c>
      <c r="D144" s="168" t="s">
        <v>367</v>
      </c>
      <c r="E144" s="169" t="s">
        <v>51</v>
      </c>
      <c r="F144" s="170">
        <v>12.635999999999999</v>
      </c>
      <c r="G144" s="170">
        <v>23.902000000000001</v>
      </c>
      <c r="H144" s="170">
        <v>302.02567199999999</v>
      </c>
      <c r="I144" s="171">
        <v>5.0389284531644381E-2</v>
      </c>
      <c r="J144" s="171">
        <v>97.745486437310774</v>
      </c>
      <c r="K144" s="169" t="s">
        <v>1592</v>
      </c>
    </row>
    <row r="145" spans="1:11" ht="18" x14ac:dyDescent="0.2">
      <c r="A145" s="168" t="s">
        <v>755</v>
      </c>
      <c r="B145" s="179" t="s">
        <v>756</v>
      </c>
      <c r="C145" s="168" t="s">
        <v>13</v>
      </c>
      <c r="D145" s="168" t="s">
        <v>366</v>
      </c>
      <c r="E145" s="169" t="s">
        <v>14</v>
      </c>
      <c r="F145" s="170">
        <v>19.608000000000001</v>
      </c>
      <c r="G145" s="170">
        <v>14.77</v>
      </c>
      <c r="H145" s="170">
        <v>289.61016000000001</v>
      </c>
      <c r="I145" s="171">
        <v>4.8317908404471838E-2</v>
      </c>
      <c r="J145" s="171">
        <v>97.802288367991935</v>
      </c>
      <c r="K145" s="169" t="s">
        <v>1592</v>
      </c>
    </row>
    <row r="146" spans="1:11" x14ac:dyDescent="0.2">
      <c r="A146" s="168" t="s">
        <v>864</v>
      </c>
      <c r="B146" s="179" t="s">
        <v>865</v>
      </c>
      <c r="C146" s="168" t="s">
        <v>13</v>
      </c>
      <c r="D146" s="168" t="s">
        <v>367</v>
      </c>
      <c r="E146" s="169" t="s">
        <v>595</v>
      </c>
      <c r="F146" s="170">
        <v>8.3074849999999998</v>
      </c>
      <c r="G146" s="170">
        <v>33.668500000000002</v>
      </c>
      <c r="H146" s="170">
        <v>279.70055872249998</v>
      </c>
      <c r="I146" s="171">
        <v>4.6664612792014455E-2</v>
      </c>
      <c r="J146" s="171">
        <v>97.857146625688571</v>
      </c>
      <c r="K146" s="169" t="s">
        <v>1592</v>
      </c>
    </row>
    <row r="147" spans="1:11" x14ac:dyDescent="0.2">
      <c r="A147" s="168" t="s">
        <v>703</v>
      </c>
      <c r="B147" s="179" t="s">
        <v>1750</v>
      </c>
      <c r="C147" s="168" t="s">
        <v>22</v>
      </c>
      <c r="D147" s="168" t="s">
        <v>367</v>
      </c>
      <c r="E147" s="169" t="s">
        <v>595</v>
      </c>
      <c r="F147" s="170">
        <v>29.46125</v>
      </c>
      <c r="G147" s="170">
        <v>9.4009999999999998</v>
      </c>
      <c r="H147" s="170">
        <v>276.96521124999998</v>
      </c>
      <c r="I147" s="171">
        <v>4.6208253565422887E-2</v>
      </c>
      <c r="J147" s="171">
        <v>97.911469441685128</v>
      </c>
      <c r="K147" s="169" t="s">
        <v>1592</v>
      </c>
    </row>
    <row r="148" spans="1:11" x14ac:dyDescent="0.2">
      <c r="A148" s="168" t="s">
        <v>939</v>
      </c>
      <c r="B148" s="179" t="s">
        <v>1776</v>
      </c>
      <c r="C148" s="168" t="s">
        <v>158</v>
      </c>
      <c r="D148" s="168" t="s">
        <v>2121</v>
      </c>
      <c r="E148" s="169" t="s">
        <v>73</v>
      </c>
      <c r="F148" s="170">
        <v>2</v>
      </c>
      <c r="G148" s="170">
        <v>136.51</v>
      </c>
      <c r="H148" s="170">
        <v>273.02</v>
      </c>
      <c r="I148" s="171">
        <v>4.5550043384489348E-2</v>
      </c>
      <c r="J148" s="171">
        <v>97.965017534342749</v>
      </c>
      <c r="K148" s="169" t="s">
        <v>1592</v>
      </c>
    </row>
    <row r="149" spans="1:11" x14ac:dyDescent="0.2">
      <c r="A149" s="168" t="s">
        <v>996</v>
      </c>
      <c r="B149" s="179" t="s">
        <v>997</v>
      </c>
      <c r="C149" s="168" t="s">
        <v>22</v>
      </c>
      <c r="D149" s="168" t="s">
        <v>367</v>
      </c>
      <c r="E149" s="169" t="s">
        <v>73</v>
      </c>
      <c r="F149" s="170">
        <v>4</v>
      </c>
      <c r="G149" s="170">
        <v>67.915000000000006</v>
      </c>
      <c r="H149" s="170">
        <v>271.66000000000003</v>
      </c>
      <c r="I149" s="171">
        <v>4.5323144040108336E-2</v>
      </c>
      <c r="J149" s="171">
        <v>98.018298886812786</v>
      </c>
      <c r="K149" s="169" t="s">
        <v>1592</v>
      </c>
    </row>
    <row r="150" spans="1:11" ht="22.5" x14ac:dyDescent="0.2">
      <c r="A150" s="168" t="s">
        <v>967</v>
      </c>
      <c r="B150" s="179" t="s">
        <v>1616</v>
      </c>
      <c r="C150" s="168" t="s">
        <v>13</v>
      </c>
      <c r="D150" s="168" t="s">
        <v>367</v>
      </c>
      <c r="E150" s="169" t="s">
        <v>73</v>
      </c>
      <c r="F150" s="170">
        <v>1</v>
      </c>
      <c r="G150" s="170">
        <v>261.53649999999999</v>
      </c>
      <c r="H150" s="170">
        <v>261.53649999999999</v>
      </c>
      <c r="I150" s="171">
        <v>4.3634162045372127E-2</v>
      </c>
      <c r="J150" s="171">
        <v>98.069595378475199</v>
      </c>
      <c r="K150" s="169" t="s">
        <v>1592</v>
      </c>
    </row>
    <row r="151" spans="1:11" x14ac:dyDescent="0.2">
      <c r="A151" s="168" t="s">
        <v>751</v>
      </c>
      <c r="B151" s="179" t="s">
        <v>752</v>
      </c>
      <c r="C151" s="168" t="s">
        <v>13</v>
      </c>
      <c r="D151" s="168" t="s">
        <v>367</v>
      </c>
      <c r="E151" s="169" t="s">
        <v>73</v>
      </c>
      <c r="F151" s="170">
        <v>10.064</v>
      </c>
      <c r="G151" s="170">
        <v>25.925000000000001</v>
      </c>
      <c r="H151" s="170">
        <v>260.9092</v>
      </c>
      <c r="I151" s="171">
        <v>4.3529504722776384E-2</v>
      </c>
      <c r="J151" s="171">
        <v>98.120768306668367</v>
      </c>
      <c r="K151" s="169" t="s">
        <v>1592</v>
      </c>
    </row>
    <row r="152" spans="1:11" x14ac:dyDescent="0.2">
      <c r="A152" s="168" t="s">
        <v>858</v>
      </c>
      <c r="B152" s="179" t="s">
        <v>859</v>
      </c>
      <c r="C152" s="168" t="s">
        <v>13</v>
      </c>
      <c r="D152" s="168" t="s">
        <v>367</v>
      </c>
      <c r="E152" s="169" t="s">
        <v>595</v>
      </c>
      <c r="F152" s="170">
        <v>94.127250000000004</v>
      </c>
      <c r="G152" s="170">
        <v>2.7370000000000001</v>
      </c>
      <c r="H152" s="170">
        <v>257.62628324999997</v>
      </c>
      <c r="I152" s="171">
        <v>4.2981790268193688E-2</v>
      </c>
      <c r="J152" s="171">
        <v>98.171297920291479</v>
      </c>
      <c r="K152" s="169" t="s">
        <v>1592</v>
      </c>
    </row>
    <row r="153" spans="1:11" x14ac:dyDescent="0.2">
      <c r="A153" s="168" t="s">
        <v>917</v>
      </c>
      <c r="B153" s="179" t="s">
        <v>918</v>
      </c>
      <c r="C153" s="168" t="s">
        <v>22</v>
      </c>
      <c r="D153" s="168" t="s">
        <v>367</v>
      </c>
      <c r="E153" s="169" t="s">
        <v>73</v>
      </c>
      <c r="F153" s="170">
        <v>2.4300000000000002</v>
      </c>
      <c r="G153" s="170">
        <v>102.833</v>
      </c>
      <c r="H153" s="170">
        <v>249.88418999999999</v>
      </c>
      <c r="I153" s="171">
        <v>4.1690116825133613E-2</v>
      </c>
      <c r="J153" s="171">
        <v>98.220307507110348</v>
      </c>
      <c r="K153" s="169" t="s">
        <v>1592</v>
      </c>
    </row>
    <row r="154" spans="1:11" ht="22.5" x14ac:dyDescent="0.2">
      <c r="A154" s="168" t="s">
        <v>995</v>
      </c>
      <c r="B154" s="179" t="s">
        <v>1793</v>
      </c>
      <c r="C154" s="168" t="s">
        <v>158</v>
      </c>
      <c r="D154" s="168" t="s">
        <v>367</v>
      </c>
      <c r="E154" s="169" t="s">
        <v>73</v>
      </c>
      <c r="F154" s="170">
        <v>7</v>
      </c>
      <c r="G154" s="170">
        <v>35.496000000000002</v>
      </c>
      <c r="H154" s="170">
        <v>248.47200000000001</v>
      </c>
      <c r="I154" s="171">
        <v>4.1454510218411976E-2</v>
      </c>
      <c r="J154" s="171">
        <v>98.269040547117072</v>
      </c>
      <c r="K154" s="169" t="s">
        <v>1592</v>
      </c>
    </row>
    <row r="155" spans="1:11" x14ac:dyDescent="0.2">
      <c r="A155" s="168" t="s">
        <v>658</v>
      </c>
      <c r="B155" s="179" t="s">
        <v>1744</v>
      </c>
      <c r="C155" s="168" t="s">
        <v>22</v>
      </c>
      <c r="D155" s="168" t="s">
        <v>367</v>
      </c>
      <c r="E155" s="169" t="s">
        <v>65</v>
      </c>
      <c r="F155" s="170">
        <v>5.9919599999999997</v>
      </c>
      <c r="G155" s="170">
        <v>40.426000000000002</v>
      </c>
      <c r="H155" s="170">
        <v>242.23097496</v>
      </c>
      <c r="I155" s="171">
        <v>4.0413271622940269E-2</v>
      </c>
      <c r="J155" s="171">
        <v>98.316549720380777</v>
      </c>
      <c r="K155" s="169" t="s">
        <v>1592</v>
      </c>
    </row>
    <row r="156" spans="1:11" x14ac:dyDescent="0.2">
      <c r="A156" s="168" t="s">
        <v>933</v>
      </c>
      <c r="B156" s="179" t="s">
        <v>934</v>
      </c>
      <c r="C156" s="168" t="s">
        <v>13</v>
      </c>
      <c r="D156" s="168" t="s">
        <v>367</v>
      </c>
      <c r="E156" s="169" t="s">
        <v>628</v>
      </c>
      <c r="F156" s="170">
        <v>3.6741600000000001</v>
      </c>
      <c r="G156" s="170">
        <v>65.322500000000005</v>
      </c>
      <c r="H156" s="170">
        <v>240.00531659999999</v>
      </c>
      <c r="I156" s="171">
        <v>4.0041947782719585E-2</v>
      </c>
      <c r="J156" s="171">
        <v>98.363623479514743</v>
      </c>
      <c r="K156" s="169" t="s">
        <v>1592</v>
      </c>
    </row>
    <row r="157" spans="1:11" ht="27" x14ac:dyDescent="0.2">
      <c r="A157" s="168" t="s">
        <v>1617</v>
      </c>
      <c r="B157" s="179" t="s">
        <v>2122</v>
      </c>
      <c r="C157" s="168" t="s">
        <v>1666</v>
      </c>
      <c r="D157" s="168" t="s">
        <v>1683</v>
      </c>
      <c r="E157" s="169" t="s">
        <v>73</v>
      </c>
      <c r="F157" s="170">
        <v>1</v>
      </c>
      <c r="G157" s="170">
        <v>233.94</v>
      </c>
      <c r="H157" s="170">
        <v>233.94</v>
      </c>
      <c r="I157" s="171">
        <v>3.9030023988599512E-2</v>
      </c>
      <c r="J157" s="171">
        <v>98.409506714429114</v>
      </c>
      <c r="K157" s="169" t="s">
        <v>1592</v>
      </c>
    </row>
    <row r="158" spans="1:11" x14ac:dyDescent="0.2">
      <c r="A158" s="168" t="s">
        <v>702</v>
      </c>
      <c r="B158" s="179" t="s">
        <v>1749</v>
      </c>
      <c r="C158" s="168" t="s">
        <v>22</v>
      </c>
      <c r="D158" s="168" t="s">
        <v>367</v>
      </c>
      <c r="E158" s="169" t="s">
        <v>595</v>
      </c>
      <c r="F158" s="170">
        <v>23.225999999999999</v>
      </c>
      <c r="G158" s="170">
        <v>10.029999999999999</v>
      </c>
      <c r="H158" s="170">
        <v>232.95678000000001</v>
      </c>
      <c r="I158" s="171">
        <v>3.8865985772877226E-2</v>
      </c>
      <c r="J158" s="171">
        <v>98.455197739502438</v>
      </c>
      <c r="K158" s="169" t="s">
        <v>1592</v>
      </c>
    </row>
    <row r="159" spans="1:11" x14ac:dyDescent="0.2">
      <c r="A159" s="168" t="s">
        <v>1220</v>
      </c>
      <c r="B159" s="179" t="s">
        <v>1895</v>
      </c>
      <c r="C159" s="168" t="s">
        <v>158</v>
      </c>
      <c r="D159" s="168" t="s">
        <v>367</v>
      </c>
      <c r="E159" s="169" t="s">
        <v>65</v>
      </c>
      <c r="F159" s="170">
        <v>4.8</v>
      </c>
      <c r="G159" s="170">
        <v>48.347999999999999</v>
      </c>
      <c r="H159" s="170">
        <v>232.07040000000001</v>
      </c>
      <c r="I159" s="171">
        <v>3.87181041251769E-2</v>
      </c>
      <c r="J159" s="171">
        <v>98.500714206658884</v>
      </c>
      <c r="K159" s="169" t="s">
        <v>1592</v>
      </c>
    </row>
    <row r="160" spans="1:11" ht="22.5" x14ac:dyDescent="0.2">
      <c r="A160" s="168" t="s">
        <v>745</v>
      </c>
      <c r="B160" s="179" t="s">
        <v>746</v>
      </c>
      <c r="C160" s="168" t="s">
        <v>13</v>
      </c>
      <c r="D160" s="168" t="s">
        <v>367</v>
      </c>
      <c r="E160" s="169" t="s">
        <v>69</v>
      </c>
      <c r="F160" s="170">
        <v>0.31986999999999999</v>
      </c>
      <c r="G160" s="170">
        <v>723.31600000000003</v>
      </c>
      <c r="H160" s="170">
        <v>231.36708891999999</v>
      </c>
      <c r="I160" s="171">
        <v>3.8600765284774026E-2</v>
      </c>
      <c r="J160" s="171">
        <v>98.546093381071728</v>
      </c>
      <c r="K160" s="169" t="s">
        <v>1592</v>
      </c>
    </row>
    <row r="161" spans="1:11" x14ac:dyDescent="0.2">
      <c r="A161" s="168" t="s">
        <v>656</v>
      </c>
      <c r="B161" s="179" t="s">
        <v>1742</v>
      </c>
      <c r="C161" s="168" t="s">
        <v>22</v>
      </c>
      <c r="D161" s="168" t="s">
        <v>367</v>
      </c>
      <c r="E161" s="169" t="s">
        <v>65</v>
      </c>
      <c r="F161" s="170">
        <v>6.8820699999999997</v>
      </c>
      <c r="G161" s="170">
        <v>32.359499999999997</v>
      </c>
      <c r="H161" s="170">
        <v>222.70034416499999</v>
      </c>
      <c r="I161" s="171">
        <v>3.7154825062107023E-2</v>
      </c>
      <c r="J161" s="171">
        <v>98.589772086788713</v>
      </c>
      <c r="K161" s="169" t="s">
        <v>1592</v>
      </c>
    </row>
    <row r="162" spans="1:11" x14ac:dyDescent="0.2">
      <c r="A162" s="168" t="s">
        <v>651</v>
      </c>
      <c r="B162" s="179" t="s">
        <v>1739</v>
      </c>
      <c r="C162" s="168" t="s">
        <v>22</v>
      </c>
      <c r="D162" s="168" t="s">
        <v>367</v>
      </c>
      <c r="E162" s="169" t="s">
        <v>65</v>
      </c>
      <c r="F162" s="170">
        <v>39.078000000000003</v>
      </c>
      <c r="G162" s="170">
        <v>5.6609999999999996</v>
      </c>
      <c r="H162" s="170">
        <v>221.22055800000001</v>
      </c>
      <c r="I162" s="171">
        <v>3.6907940863090412E-2</v>
      </c>
      <c r="J162" s="171">
        <v>98.63316051641921</v>
      </c>
      <c r="K162" s="169" t="s">
        <v>1592</v>
      </c>
    </row>
    <row r="163" spans="1:11" x14ac:dyDescent="0.2">
      <c r="A163" s="168" t="s">
        <v>989</v>
      </c>
      <c r="B163" s="179" t="s">
        <v>990</v>
      </c>
      <c r="C163" s="168" t="s">
        <v>13</v>
      </c>
      <c r="D163" s="168" t="s">
        <v>367</v>
      </c>
      <c r="E163" s="169" t="s">
        <v>51</v>
      </c>
      <c r="F163" s="170">
        <v>6</v>
      </c>
      <c r="G163" s="170">
        <v>35.173000000000002</v>
      </c>
      <c r="H163" s="170">
        <v>211.03800000000001</v>
      </c>
      <c r="I163" s="171">
        <v>3.5209105764324462E-2</v>
      </c>
      <c r="J163" s="171">
        <v>98.674552317292637</v>
      </c>
      <c r="K163" s="169" t="s">
        <v>1592</v>
      </c>
    </row>
    <row r="164" spans="1:11" ht="18" x14ac:dyDescent="0.2">
      <c r="A164" s="168" t="s">
        <v>708</v>
      </c>
      <c r="B164" s="179" t="s">
        <v>709</v>
      </c>
      <c r="C164" s="168" t="s">
        <v>13</v>
      </c>
      <c r="D164" s="168" t="s">
        <v>366</v>
      </c>
      <c r="E164" s="169" t="s">
        <v>14</v>
      </c>
      <c r="F164" s="170">
        <v>14.227531198579999</v>
      </c>
      <c r="G164" s="170">
        <v>14.77</v>
      </c>
      <c r="H164" s="170">
        <v>210.14063580302661</v>
      </c>
      <c r="I164" s="171">
        <v>3.5059391537880145E-2</v>
      </c>
      <c r="J164" s="171">
        <v>98.715767598924273</v>
      </c>
      <c r="K164" s="169" t="s">
        <v>1592</v>
      </c>
    </row>
    <row r="165" spans="1:11" x14ac:dyDescent="0.2">
      <c r="A165" s="168" t="s">
        <v>575</v>
      </c>
      <c r="B165" s="179" t="s">
        <v>576</v>
      </c>
      <c r="C165" s="168" t="s">
        <v>13</v>
      </c>
      <c r="D165" s="168" t="s">
        <v>367</v>
      </c>
      <c r="E165" s="169" t="s">
        <v>73</v>
      </c>
      <c r="F165" s="170">
        <v>40</v>
      </c>
      <c r="G165" s="170">
        <v>5.2359999999999998</v>
      </c>
      <c r="H165" s="170">
        <v>209.44</v>
      </c>
      <c r="I165" s="171">
        <v>3.4942499034676763E-2</v>
      </c>
      <c r="J165" s="171">
        <v>98.756845587812307</v>
      </c>
      <c r="K165" s="169" t="s">
        <v>1592</v>
      </c>
    </row>
    <row r="166" spans="1:11" x14ac:dyDescent="0.2">
      <c r="A166" s="168" t="s">
        <v>705</v>
      </c>
      <c r="B166" s="179" t="s">
        <v>706</v>
      </c>
      <c r="C166" s="168" t="s">
        <v>22</v>
      </c>
      <c r="D166" s="168" t="s">
        <v>367</v>
      </c>
      <c r="E166" s="169" t="s">
        <v>69</v>
      </c>
      <c r="F166" s="170">
        <v>1.14072</v>
      </c>
      <c r="G166" s="170">
        <v>181.7895</v>
      </c>
      <c r="H166" s="170">
        <v>207.37091844</v>
      </c>
      <c r="I166" s="171">
        <v>3.4597298115974659E-2</v>
      </c>
      <c r="J166" s="171">
        <v>98.797517582444243</v>
      </c>
      <c r="K166" s="169" t="s">
        <v>1592</v>
      </c>
    </row>
    <row r="167" spans="1:11" x14ac:dyDescent="0.2">
      <c r="A167" s="168" t="s">
        <v>905</v>
      </c>
      <c r="B167" s="179" t="s">
        <v>1771</v>
      </c>
      <c r="C167" s="168" t="s">
        <v>22</v>
      </c>
      <c r="D167" s="168" t="s">
        <v>367</v>
      </c>
      <c r="E167" s="169" t="s">
        <v>73</v>
      </c>
      <c r="F167" s="170">
        <v>2</v>
      </c>
      <c r="G167" s="170">
        <v>97.92</v>
      </c>
      <c r="H167" s="170">
        <v>195.84</v>
      </c>
      <c r="I167" s="171">
        <v>3.2673505590866583E-2</v>
      </c>
      <c r="J167" s="171">
        <v>98.835928169456437</v>
      </c>
      <c r="K167" s="169" t="s">
        <v>1592</v>
      </c>
    </row>
    <row r="168" spans="1:11" x14ac:dyDescent="0.2">
      <c r="A168" s="168" t="s">
        <v>686</v>
      </c>
      <c r="B168" s="179" t="s">
        <v>687</v>
      </c>
      <c r="C168" s="168" t="s">
        <v>13</v>
      </c>
      <c r="D168" s="168" t="s">
        <v>367</v>
      </c>
      <c r="E168" s="169" t="s">
        <v>595</v>
      </c>
      <c r="F168" s="170">
        <v>217.78579999999999</v>
      </c>
      <c r="G168" s="170">
        <v>0.89249999999999996</v>
      </c>
      <c r="H168" s="170">
        <v>194.37382650000001</v>
      </c>
      <c r="I168" s="171">
        <v>3.2428892498293921E-2</v>
      </c>
      <c r="J168" s="171">
        <v>98.874050441707041</v>
      </c>
      <c r="K168" s="169" t="s">
        <v>1592</v>
      </c>
    </row>
    <row r="169" spans="1:11" x14ac:dyDescent="0.2">
      <c r="A169" s="168" t="s">
        <v>598</v>
      </c>
      <c r="B169" s="179" t="s">
        <v>1738</v>
      </c>
      <c r="C169" s="168" t="s">
        <v>22</v>
      </c>
      <c r="D169" s="168" t="s">
        <v>367</v>
      </c>
      <c r="E169" s="169" t="s">
        <v>73</v>
      </c>
      <c r="F169" s="170">
        <v>9.24</v>
      </c>
      <c r="G169" s="170">
        <v>18.2835</v>
      </c>
      <c r="H169" s="170">
        <v>168.93953999999999</v>
      </c>
      <c r="I169" s="171">
        <v>2.818549328384614E-2</v>
      </c>
      <c r="J169" s="171">
        <v>98.907185064714795</v>
      </c>
      <c r="K169" s="169" t="s">
        <v>1592</v>
      </c>
    </row>
    <row r="170" spans="1:11" x14ac:dyDescent="0.2">
      <c r="A170" s="168" t="s">
        <v>1003</v>
      </c>
      <c r="B170" s="179" t="s">
        <v>1004</v>
      </c>
      <c r="C170" s="168" t="s">
        <v>13</v>
      </c>
      <c r="D170" s="168" t="s">
        <v>367</v>
      </c>
      <c r="E170" s="169" t="s">
        <v>628</v>
      </c>
      <c r="F170" s="170">
        <v>13.59</v>
      </c>
      <c r="G170" s="170">
        <v>12.112500000000001</v>
      </c>
      <c r="H170" s="170">
        <v>164.60887500000001</v>
      </c>
      <c r="I170" s="171">
        <v>2.7462974865291864E-2</v>
      </c>
      <c r="J170" s="171">
        <v>98.939470434037091</v>
      </c>
      <c r="K170" s="169" t="s">
        <v>1592</v>
      </c>
    </row>
    <row r="171" spans="1:11" x14ac:dyDescent="0.2">
      <c r="A171" s="168" t="s">
        <v>1277</v>
      </c>
      <c r="B171" s="179" t="s">
        <v>1278</v>
      </c>
      <c r="C171" s="168" t="s">
        <v>13</v>
      </c>
      <c r="D171" s="168" t="s">
        <v>367</v>
      </c>
      <c r="E171" s="169" t="s">
        <v>73</v>
      </c>
      <c r="F171" s="170">
        <v>65</v>
      </c>
      <c r="G171" s="170">
        <v>2.5074999999999998</v>
      </c>
      <c r="H171" s="170">
        <v>162.98750000000001</v>
      </c>
      <c r="I171" s="171">
        <v>2.7192468303162621E-2</v>
      </c>
      <c r="J171" s="171">
        <v>98.971438068724154</v>
      </c>
      <c r="K171" s="169" t="s">
        <v>1592</v>
      </c>
    </row>
    <row r="172" spans="1:11" x14ac:dyDescent="0.2">
      <c r="A172" s="168" t="s">
        <v>1235</v>
      </c>
      <c r="B172" s="179" t="s">
        <v>1071</v>
      </c>
      <c r="C172" s="168" t="s">
        <v>158</v>
      </c>
      <c r="D172" s="168" t="s">
        <v>367</v>
      </c>
      <c r="E172" s="169" t="s">
        <v>69</v>
      </c>
      <c r="F172" s="170">
        <v>2.0259200000000002</v>
      </c>
      <c r="G172" s="170">
        <v>78.930999999999997</v>
      </c>
      <c r="H172" s="170">
        <v>159.90789151999999</v>
      </c>
      <c r="I172" s="171">
        <v>2.667867334355804E-2</v>
      </c>
      <c r="J172" s="171">
        <v>99.002801615339351</v>
      </c>
      <c r="K172" s="169" t="s">
        <v>1592</v>
      </c>
    </row>
    <row r="173" spans="1:11" ht="22.5" x14ac:dyDescent="0.2">
      <c r="A173" s="168" t="s">
        <v>110</v>
      </c>
      <c r="B173" s="179" t="s">
        <v>111</v>
      </c>
      <c r="C173" s="168" t="s">
        <v>13</v>
      </c>
      <c r="D173" s="168" t="s">
        <v>367</v>
      </c>
      <c r="E173" s="169" t="s">
        <v>73</v>
      </c>
      <c r="F173" s="170">
        <v>10</v>
      </c>
      <c r="G173" s="170">
        <v>15.9</v>
      </c>
      <c r="H173" s="170">
        <v>159</v>
      </c>
      <c r="I173" s="171">
        <v>2.6527202762192538E-2</v>
      </c>
      <c r="J173" s="171">
        <v>99.033986681387844</v>
      </c>
      <c r="K173" s="169" t="s">
        <v>1592</v>
      </c>
    </row>
    <row r="174" spans="1:11" x14ac:dyDescent="0.2">
      <c r="A174" s="168" t="s">
        <v>894</v>
      </c>
      <c r="B174" s="179" t="s">
        <v>895</v>
      </c>
      <c r="C174" s="168" t="s">
        <v>13</v>
      </c>
      <c r="D174" s="168" t="s">
        <v>367</v>
      </c>
      <c r="E174" s="169" t="s">
        <v>628</v>
      </c>
      <c r="F174" s="170">
        <v>23.527699999999999</v>
      </c>
      <c r="G174" s="170">
        <v>6.7575000000000003</v>
      </c>
      <c r="H174" s="170">
        <v>158.98843274999999</v>
      </c>
      <c r="I174" s="171">
        <v>2.6525272908191587E-2</v>
      </c>
      <c r="J174" s="171">
        <v>99.06516978611144</v>
      </c>
      <c r="K174" s="169" t="s">
        <v>1592</v>
      </c>
    </row>
    <row r="175" spans="1:11" ht="22.5" x14ac:dyDescent="0.2">
      <c r="A175" s="168" t="s">
        <v>842</v>
      </c>
      <c r="B175" s="179" t="s">
        <v>843</v>
      </c>
      <c r="C175" s="168" t="s">
        <v>13</v>
      </c>
      <c r="D175" s="168" t="s">
        <v>367</v>
      </c>
      <c r="E175" s="169" t="s">
        <v>73</v>
      </c>
      <c r="F175" s="170">
        <v>8</v>
      </c>
      <c r="G175" s="170">
        <v>19.431000000000001</v>
      </c>
      <c r="H175" s="170">
        <v>155.44800000000001</v>
      </c>
      <c r="I175" s="171">
        <v>2.5934595062750351E-2</v>
      </c>
      <c r="J175" s="171">
        <v>99.095658581817347</v>
      </c>
      <c r="K175" s="169" t="s">
        <v>1592</v>
      </c>
    </row>
    <row r="176" spans="1:11" x14ac:dyDescent="0.2">
      <c r="A176" s="168" t="s">
        <v>1221</v>
      </c>
      <c r="B176" s="179" t="s">
        <v>1896</v>
      </c>
      <c r="C176" s="168" t="s">
        <v>158</v>
      </c>
      <c r="D176" s="168" t="s">
        <v>367</v>
      </c>
      <c r="E176" s="169" t="s">
        <v>65</v>
      </c>
      <c r="F176" s="170">
        <v>3.52</v>
      </c>
      <c r="G176" s="170">
        <v>43.094999999999999</v>
      </c>
      <c r="H176" s="170">
        <v>151.6944</v>
      </c>
      <c r="I176" s="171">
        <v>2.530835287225874E-2</v>
      </c>
      <c r="J176" s="171">
        <v>99.12540991935758</v>
      </c>
      <c r="K176" s="169" t="s">
        <v>1592</v>
      </c>
    </row>
    <row r="177" spans="1:11" x14ac:dyDescent="0.2">
      <c r="A177" s="168" t="s">
        <v>657</v>
      </c>
      <c r="B177" s="179" t="s">
        <v>1743</v>
      </c>
      <c r="C177" s="168" t="s">
        <v>22</v>
      </c>
      <c r="D177" s="168" t="s">
        <v>367</v>
      </c>
      <c r="E177" s="169" t="s">
        <v>65</v>
      </c>
      <c r="F177" s="170">
        <v>3.4518900000000001</v>
      </c>
      <c r="G177" s="170">
        <v>40.426000000000002</v>
      </c>
      <c r="H177" s="170">
        <v>139.54610514000001</v>
      </c>
      <c r="I177" s="171">
        <v>2.3281558652346025E-2</v>
      </c>
      <c r="J177" s="171">
        <v>99.152780208458637</v>
      </c>
      <c r="K177" s="169" t="s">
        <v>1592</v>
      </c>
    </row>
    <row r="178" spans="1:11" ht="22.5" x14ac:dyDescent="0.2">
      <c r="A178" s="168" t="s">
        <v>766</v>
      </c>
      <c r="B178" s="179" t="s">
        <v>767</v>
      </c>
      <c r="C178" s="168" t="s">
        <v>13</v>
      </c>
      <c r="D178" s="168" t="s">
        <v>367</v>
      </c>
      <c r="E178" s="169" t="s">
        <v>761</v>
      </c>
      <c r="F178" s="170">
        <v>2</v>
      </c>
      <c r="G178" s="170">
        <v>67.685500000000005</v>
      </c>
      <c r="H178" s="170">
        <v>135.37100000000001</v>
      </c>
      <c r="I178" s="171">
        <v>2.2584993491325572E-2</v>
      </c>
      <c r="J178" s="171">
        <v>99.179330663747848</v>
      </c>
      <c r="K178" s="169" t="s">
        <v>1592</v>
      </c>
    </row>
    <row r="179" spans="1:11" x14ac:dyDescent="0.2">
      <c r="A179" s="168" t="s">
        <v>678</v>
      </c>
      <c r="B179" s="179" t="s">
        <v>679</v>
      </c>
      <c r="C179" s="168" t="s">
        <v>13</v>
      </c>
      <c r="D179" s="168" t="s">
        <v>367</v>
      </c>
      <c r="E179" s="169" t="s">
        <v>51</v>
      </c>
      <c r="F179" s="170">
        <v>7.4729919999999996</v>
      </c>
      <c r="G179" s="170">
        <v>17.569500000000001</v>
      </c>
      <c r="H179" s="170">
        <v>131.29673294400001</v>
      </c>
      <c r="I179" s="171">
        <v>2.1905251929678824E-2</v>
      </c>
      <c r="J179" s="171">
        <v>99.205082859799219</v>
      </c>
      <c r="K179" s="169" t="s">
        <v>1592</v>
      </c>
    </row>
    <row r="180" spans="1:11" x14ac:dyDescent="0.2">
      <c r="A180" s="168" t="s">
        <v>664</v>
      </c>
      <c r="B180" s="179" t="s">
        <v>665</v>
      </c>
      <c r="C180" s="168" t="s">
        <v>13</v>
      </c>
      <c r="D180" s="168" t="s">
        <v>367</v>
      </c>
      <c r="E180" s="169" t="s">
        <v>51</v>
      </c>
      <c r="F180" s="170">
        <v>12.726900000000001</v>
      </c>
      <c r="G180" s="170">
        <v>10.047000000000001</v>
      </c>
      <c r="H180" s="170">
        <v>127.8671643</v>
      </c>
      <c r="I180" s="171">
        <v>2.1333070402595515E-2</v>
      </c>
      <c r="J180" s="171">
        <v>99.230162321406908</v>
      </c>
      <c r="K180" s="169" t="s">
        <v>1592</v>
      </c>
    </row>
    <row r="181" spans="1:11" x14ac:dyDescent="0.2">
      <c r="A181" s="168" t="s">
        <v>817</v>
      </c>
      <c r="B181" s="179" t="s">
        <v>818</v>
      </c>
      <c r="C181" s="168" t="s">
        <v>13</v>
      </c>
      <c r="D181" s="168" t="s">
        <v>367</v>
      </c>
      <c r="E181" s="169" t="s">
        <v>73</v>
      </c>
      <c r="F181" s="170">
        <v>2</v>
      </c>
      <c r="G181" s="170">
        <v>62.22</v>
      </c>
      <c r="H181" s="170">
        <v>124.44</v>
      </c>
      <c r="I181" s="171">
        <v>2.0761290010863142E-2</v>
      </c>
      <c r="J181" s="171">
        <v>99.2545690485709</v>
      </c>
      <c r="K181" s="169" t="s">
        <v>1592</v>
      </c>
    </row>
    <row r="182" spans="1:11" ht="22.5" x14ac:dyDescent="0.2">
      <c r="A182" s="168" t="s">
        <v>1331</v>
      </c>
      <c r="B182" s="179" t="s">
        <v>1332</v>
      </c>
      <c r="C182" s="168" t="s">
        <v>13</v>
      </c>
      <c r="D182" s="168" t="s">
        <v>367</v>
      </c>
      <c r="E182" s="169" t="s">
        <v>73</v>
      </c>
      <c r="F182" s="170">
        <v>8</v>
      </c>
      <c r="G182" s="170">
        <v>14.398999999999999</v>
      </c>
      <c r="H182" s="170">
        <v>115.19199999999999</v>
      </c>
      <c r="I182" s="171">
        <v>1.9218374469072218E-2</v>
      </c>
      <c r="J182" s="171">
        <v>99.277161550194336</v>
      </c>
      <c r="K182" s="169" t="s">
        <v>1592</v>
      </c>
    </row>
    <row r="183" spans="1:11" x14ac:dyDescent="0.2">
      <c r="A183" s="168" t="s">
        <v>725</v>
      </c>
      <c r="B183" s="179" t="s">
        <v>726</v>
      </c>
      <c r="C183" s="168" t="s">
        <v>13</v>
      </c>
      <c r="D183" s="168" t="s">
        <v>367</v>
      </c>
      <c r="E183" s="169" t="s">
        <v>73</v>
      </c>
      <c r="F183" s="170">
        <v>37.837800000000001</v>
      </c>
      <c r="G183" s="170">
        <v>3.0089999999999999</v>
      </c>
      <c r="H183" s="170">
        <v>113.8539402</v>
      </c>
      <c r="I183" s="171">
        <v>1.8995135578364426E-2</v>
      </c>
      <c r="J183" s="171">
        <v>99.299491234280012</v>
      </c>
      <c r="K183" s="169" t="s">
        <v>1592</v>
      </c>
    </row>
    <row r="184" spans="1:11" x14ac:dyDescent="0.2">
      <c r="A184" s="168" t="s">
        <v>649</v>
      </c>
      <c r="B184" s="179" t="s">
        <v>650</v>
      </c>
      <c r="C184" s="168" t="s">
        <v>13</v>
      </c>
      <c r="D184" s="168" t="s">
        <v>367</v>
      </c>
      <c r="E184" s="169" t="s">
        <v>595</v>
      </c>
      <c r="F184" s="170">
        <v>1.1177999999999999</v>
      </c>
      <c r="G184" s="170">
        <v>98.447000000000003</v>
      </c>
      <c r="H184" s="170">
        <v>110.0440566</v>
      </c>
      <c r="I184" s="171">
        <v>1.8359503158505611E-2</v>
      </c>
      <c r="J184" s="171">
        <v>99.321073653575453</v>
      </c>
      <c r="K184" s="169" t="s">
        <v>1592</v>
      </c>
    </row>
    <row r="185" spans="1:11" x14ac:dyDescent="0.2">
      <c r="A185" s="168" t="s">
        <v>807</v>
      </c>
      <c r="B185" s="179" t="s">
        <v>1762</v>
      </c>
      <c r="C185" s="168" t="s">
        <v>158</v>
      </c>
      <c r="D185" s="168" t="s">
        <v>367</v>
      </c>
      <c r="E185" s="169" t="s">
        <v>73</v>
      </c>
      <c r="F185" s="170">
        <v>12</v>
      </c>
      <c r="G185" s="170">
        <v>9.1374999999999993</v>
      </c>
      <c r="H185" s="170">
        <v>109.65</v>
      </c>
      <c r="I185" s="171">
        <v>1.8293759640719571E-2</v>
      </c>
      <c r="J185" s="171">
        <v>99.342579581199473</v>
      </c>
      <c r="K185" s="169" t="s">
        <v>1592</v>
      </c>
    </row>
    <row r="186" spans="1:11" ht="27" x14ac:dyDescent="0.2">
      <c r="A186" s="168" t="s">
        <v>582</v>
      </c>
      <c r="B186" s="179" t="s">
        <v>1733</v>
      </c>
      <c r="C186" s="168" t="s">
        <v>1666</v>
      </c>
      <c r="D186" s="168" t="s">
        <v>1683</v>
      </c>
      <c r="E186" s="169" t="s">
        <v>14</v>
      </c>
      <c r="F186" s="170">
        <v>5402.8</v>
      </c>
      <c r="G186" s="170">
        <v>0.02</v>
      </c>
      <c r="H186" s="170">
        <v>108.056</v>
      </c>
      <c r="I186" s="171">
        <v>1.802782026208476E-2</v>
      </c>
      <c r="J186" s="171">
        <v>99.363773658162998</v>
      </c>
      <c r="K186" s="169" t="s">
        <v>1592</v>
      </c>
    </row>
    <row r="187" spans="1:11" x14ac:dyDescent="0.2">
      <c r="A187" s="168" t="s">
        <v>987</v>
      </c>
      <c r="B187" s="179" t="s">
        <v>988</v>
      </c>
      <c r="C187" s="168" t="s">
        <v>13</v>
      </c>
      <c r="D187" s="168" t="s">
        <v>367</v>
      </c>
      <c r="E187" s="169" t="s">
        <v>73</v>
      </c>
      <c r="F187" s="170">
        <v>8</v>
      </c>
      <c r="G187" s="170">
        <v>13.506500000000001</v>
      </c>
      <c r="H187" s="170">
        <v>108.05200000000001</v>
      </c>
      <c r="I187" s="171">
        <v>1.8027152911071875E-2</v>
      </c>
      <c r="J187" s="171">
        <v>99.384965773801611</v>
      </c>
      <c r="K187" s="169" t="s">
        <v>1592</v>
      </c>
    </row>
    <row r="188" spans="1:11" x14ac:dyDescent="0.2">
      <c r="A188" s="168" t="s">
        <v>810</v>
      </c>
      <c r="B188" s="179" t="s">
        <v>811</v>
      </c>
      <c r="C188" s="168" t="s">
        <v>13</v>
      </c>
      <c r="D188" s="168" t="s">
        <v>367</v>
      </c>
      <c r="E188" s="169" t="s">
        <v>73</v>
      </c>
      <c r="F188" s="170">
        <v>6</v>
      </c>
      <c r="G188" s="170">
        <v>17.696999999999999</v>
      </c>
      <c r="H188" s="170">
        <v>106.182</v>
      </c>
      <c r="I188" s="171">
        <v>1.7715166312547975E-2</v>
      </c>
      <c r="J188" s="171">
        <v>99.405791121682299</v>
      </c>
      <c r="K188" s="169" t="s">
        <v>1592</v>
      </c>
    </row>
    <row r="189" spans="1:11" x14ac:dyDescent="0.2">
      <c r="A189" s="168" t="s">
        <v>1289</v>
      </c>
      <c r="B189" s="179" t="s">
        <v>1290</v>
      </c>
      <c r="C189" s="168" t="s">
        <v>13</v>
      </c>
      <c r="D189" s="168" t="s">
        <v>367</v>
      </c>
      <c r="E189" s="169" t="s">
        <v>73</v>
      </c>
      <c r="F189" s="170">
        <v>33</v>
      </c>
      <c r="G189" s="170">
        <v>2.839</v>
      </c>
      <c r="H189" s="170">
        <v>93.686999999999998</v>
      </c>
      <c r="I189" s="171">
        <v>1.5630528586047372E-2</v>
      </c>
      <c r="J189" s="171">
        <v>99.42416677475201</v>
      </c>
      <c r="K189" s="169" t="s">
        <v>1592</v>
      </c>
    </row>
    <row r="190" spans="1:11" ht="22.5" x14ac:dyDescent="0.2">
      <c r="A190" s="168" t="s">
        <v>821</v>
      </c>
      <c r="B190" s="179" t="s">
        <v>822</v>
      </c>
      <c r="C190" s="168" t="s">
        <v>13</v>
      </c>
      <c r="D190" s="168" t="s">
        <v>367</v>
      </c>
      <c r="E190" s="169" t="s">
        <v>73</v>
      </c>
      <c r="F190" s="170">
        <v>96</v>
      </c>
      <c r="G190" s="170">
        <v>0.96050000000000002</v>
      </c>
      <c r="H190" s="170">
        <v>92.207999999999998</v>
      </c>
      <c r="I190" s="171">
        <v>1.5383775549033014E-2</v>
      </c>
      <c r="J190" s="171">
        <v>99.442252151735232</v>
      </c>
      <c r="K190" s="169" t="s">
        <v>1592</v>
      </c>
    </row>
    <row r="191" spans="1:11" x14ac:dyDescent="0.2">
      <c r="A191" s="168" t="s">
        <v>727</v>
      </c>
      <c r="B191" s="179" t="s">
        <v>728</v>
      </c>
      <c r="C191" s="168" t="s">
        <v>13</v>
      </c>
      <c r="D191" s="168" t="s">
        <v>367</v>
      </c>
      <c r="E191" s="169" t="s">
        <v>73</v>
      </c>
      <c r="F191" s="170">
        <v>18.7866</v>
      </c>
      <c r="G191" s="170">
        <v>4.7430000000000003</v>
      </c>
      <c r="H191" s="170">
        <v>89.104843799999998</v>
      </c>
      <c r="I191" s="171">
        <v>1.4866051940730155E-2</v>
      </c>
      <c r="J191" s="171">
        <v>99.459727556671851</v>
      </c>
      <c r="K191" s="169" t="s">
        <v>1592</v>
      </c>
    </row>
    <row r="192" spans="1:11" x14ac:dyDescent="0.2">
      <c r="A192" s="168" t="s">
        <v>854</v>
      </c>
      <c r="B192" s="179" t="s">
        <v>855</v>
      </c>
      <c r="C192" s="168" t="s">
        <v>13</v>
      </c>
      <c r="D192" s="168" t="s">
        <v>367</v>
      </c>
      <c r="E192" s="169" t="s">
        <v>73</v>
      </c>
      <c r="F192" s="170">
        <v>4</v>
      </c>
      <c r="G192" s="170">
        <v>22.151</v>
      </c>
      <c r="H192" s="170">
        <v>88.603999999999999</v>
      </c>
      <c r="I192" s="171">
        <v>1.4782492286423317E-2</v>
      </c>
      <c r="J192" s="171">
        <v>99.477104895363027</v>
      </c>
      <c r="K192" s="169" t="s">
        <v>1592</v>
      </c>
    </row>
    <row r="193" spans="1:11" x14ac:dyDescent="0.2">
      <c r="A193" s="168" t="s">
        <v>1302</v>
      </c>
      <c r="B193" s="179" t="s">
        <v>1618</v>
      </c>
      <c r="C193" s="168" t="s">
        <v>13</v>
      </c>
      <c r="D193" s="168" t="s">
        <v>367</v>
      </c>
      <c r="E193" s="169" t="s">
        <v>73</v>
      </c>
      <c r="F193" s="170">
        <v>9</v>
      </c>
      <c r="G193" s="170">
        <v>9.7409999999999997</v>
      </c>
      <c r="H193" s="170">
        <v>87.668999999999997</v>
      </c>
      <c r="I193" s="171">
        <v>1.4626498987161368E-2</v>
      </c>
      <c r="J193" s="171">
        <v>99.49429983083769</v>
      </c>
      <c r="K193" s="169" t="s">
        <v>1592</v>
      </c>
    </row>
    <row r="194" spans="1:11" ht="18" x14ac:dyDescent="0.2">
      <c r="A194" s="168" t="s">
        <v>1223</v>
      </c>
      <c r="B194" s="179" t="s">
        <v>1224</v>
      </c>
      <c r="C194" s="168" t="s">
        <v>13</v>
      </c>
      <c r="D194" s="168" t="s">
        <v>366</v>
      </c>
      <c r="E194" s="169" t="s">
        <v>14</v>
      </c>
      <c r="F194" s="170">
        <v>4.8</v>
      </c>
      <c r="G194" s="170">
        <v>18</v>
      </c>
      <c r="H194" s="170">
        <v>86.4</v>
      </c>
      <c r="I194" s="171">
        <v>1.4414781878323492E-2</v>
      </c>
      <c r="J194" s="171">
        <v>99.511245678048951</v>
      </c>
      <c r="K194" s="169" t="s">
        <v>1592</v>
      </c>
    </row>
    <row r="195" spans="1:11" ht="22.5" x14ac:dyDescent="0.2">
      <c r="A195" s="168" t="s">
        <v>620</v>
      </c>
      <c r="B195" s="179" t="s">
        <v>1619</v>
      </c>
      <c r="C195" s="168" t="s">
        <v>13</v>
      </c>
      <c r="D195" s="168" t="s">
        <v>1685</v>
      </c>
      <c r="E195" s="169" t="s">
        <v>73</v>
      </c>
      <c r="F195" s="170">
        <v>3.4672500000000002E-2</v>
      </c>
      <c r="G195" s="170">
        <v>2460.5</v>
      </c>
      <c r="H195" s="170">
        <v>85.311686249999994</v>
      </c>
      <c r="I195" s="171">
        <v>1.4233210057473605E-2</v>
      </c>
      <c r="J195" s="171">
        <v>99.527977740845159</v>
      </c>
      <c r="K195" s="169" t="s">
        <v>1592</v>
      </c>
    </row>
    <row r="196" spans="1:11" x14ac:dyDescent="0.2">
      <c r="A196" s="168" t="s">
        <v>890</v>
      </c>
      <c r="B196" s="179" t="s">
        <v>891</v>
      </c>
      <c r="C196" s="168" t="s">
        <v>13</v>
      </c>
      <c r="D196" s="168" t="s">
        <v>367</v>
      </c>
      <c r="E196" s="169" t="s">
        <v>628</v>
      </c>
      <c r="F196" s="170">
        <v>16.231999999999999</v>
      </c>
      <c r="G196" s="170">
        <v>5.2359999999999998</v>
      </c>
      <c r="H196" s="170">
        <v>84.990752000000001</v>
      </c>
      <c r="I196" s="171">
        <v>1.4179666108271829E-2</v>
      </c>
      <c r="J196" s="171">
        <v>99.544647041244289</v>
      </c>
      <c r="K196" s="169" t="s">
        <v>1592</v>
      </c>
    </row>
    <row r="197" spans="1:11" x14ac:dyDescent="0.2">
      <c r="A197" s="168" t="s">
        <v>594</v>
      </c>
      <c r="B197" s="179" t="s">
        <v>1735</v>
      </c>
      <c r="C197" s="168" t="s">
        <v>22</v>
      </c>
      <c r="D197" s="168" t="s">
        <v>367</v>
      </c>
      <c r="E197" s="169" t="s">
        <v>595</v>
      </c>
      <c r="F197" s="170">
        <v>73.584000000000003</v>
      </c>
      <c r="G197" s="170">
        <v>1.139</v>
      </c>
      <c r="H197" s="170">
        <v>83.812175999999994</v>
      </c>
      <c r="I197" s="171">
        <v>1.3983035136431239E-2</v>
      </c>
      <c r="J197" s="171">
        <v>99.561084905304199</v>
      </c>
      <c r="K197" s="169" t="s">
        <v>1592</v>
      </c>
    </row>
    <row r="198" spans="1:11" x14ac:dyDescent="0.2">
      <c r="A198" s="168" t="s">
        <v>1227</v>
      </c>
      <c r="B198" s="179" t="s">
        <v>1900</v>
      </c>
      <c r="C198" s="168" t="s">
        <v>158</v>
      </c>
      <c r="D198" s="168" t="s">
        <v>367</v>
      </c>
      <c r="E198" s="169" t="s">
        <v>51</v>
      </c>
      <c r="F198" s="170">
        <v>2.2440000000000002</v>
      </c>
      <c r="G198" s="170">
        <v>37.229999999999997</v>
      </c>
      <c r="H198" s="170">
        <v>83.544120000000007</v>
      </c>
      <c r="I198" s="171">
        <v>1.3938313275653742E-2</v>
      </c>
      <c r="J198" s="171">
        <v>99.577469813591563</v>
      </c>
      <c r="K198" s="169" t="s">
        <v>1592</v>
      </c>
    </row>
    <row r="199" spans="1:11" x14ac:dyDescent="0.2">
      <c r="A199" s="168" t="s">
        <v>848</v>
      </c>
      <c r="B199" s="179" t="s">
        <v>849</v>
      </c>
      <c r="C199" s="168" t="s">
        <v>13</v>
      </c>
      <c r="D199" s="168" t="s">
        <v>367</v>
      </c>
      <c r="E199" s="169" t="s">
        <v>73</v>
      </c>
      <c r="F199" s="170">
        <v>4</v>
      </c>
      <c r="G199" s="170">
        <v>20.315000000000001</v>
      </c>
      <c r="H199" s="170">
        <v>81.260000000000005</v>
      </c>
      <c r="I199" s="171">
        <v>1.3557235826765823E-2</v>
      </c>
      <c r="J199" s="171">
        <v>99.593407539799742</v>
      </c>
      <c r="K199" s="169" t="s">
        <v>1592</v>
      </c>
    </row>
    <row r="200" spans="1:11" x14ac:dyDescent="0.2">
      <c r="A200" s="168" t="s">
        <v>1384</v>
      </c>
      <c r="B200" s="179" t="s">
        <v>1385</v>
      </c>
      <c r="C200" s="168" t="s">
        <v>13</v>
      </c>
      <c r="D200" s="168" t="s">
        <v>367</v>
      </c>
      <c r="E200" s="169" t="s">
        <v>595</v>
      </c>
      <c r="F200" s="170">
        <v>8.7362549999999999</v>
      </c>
      <c r="G200" s="170">
        <v>9.2735000000000003</v>
      </c>
      <c r="H200" s="170">
        <v>81.015660742500003</v>
      </c>
      <c r="I200" s="171">
        <v>1.3516470814020753E-2</v>
      </c>
      <c r="J200" s="171">
        <v>99.609298194210126</v>
      </c>
      <c r="K200" s="169" t="s">
        <v>1592</v>
      </c>
    </row>
    <row r="201" spans="1:11" x14ac:dyDescent="0.2">
      <c r="A201" s="168" t="s">
        <v>1180</v>
      </c>
      <c r="B201" s="179" t="s">
        <v>1856</v>
      </c>
      <c r="C201" s="168" t="s">
        <v>158</v>
      </c>
      <c r="D201" s="168" t="s">
        <v>367</v>
      </c>
      <c r="E201" s="169" t="s">
        <v>69</v>
      </c>
      <c r="F201" s="170">
        <v>0.97473739999999998</v>
      </c>
      <c r="G201" s="170">
        <v>79.959500000000006</v>
      </c>
      <c r="H201" s="170">
        <v>77.939515135299999</v>
      </c>
      <c r="I201" s="171">
        <v>1.3003253592333818E-2</v>
      </c>
      <c r="J201" s="171">
        <v>99.624584760548615</v>
      </c>
      <c r="K201" s="169" t="s">
        <v>1592</v>
      </c>
    </row>
    <row r="202" spans="1:11" x14ac:dyDescent="0.2">
      <c r="A202" s="168" t="s">
        <v>874</v>
      </c>
      <c r="B202" s="179" t="s">
        <v>875</v>
      </c>
      <c r="C202" s="168" t="s">
        <v>13</v>
      </c>
      <c r="D202" s="168" t="s">
        <v>367</v>
      </c>
      <c r="E202" s="169" t="s">
        <v>65</v>
      </c>
      <c r="F202" s="170">
        <v>62.278597161</v>
      </c>
      <c r="G202" s="170">
        <v>1.19</v>
      </c>
      <c r="H202" s="170">
        <v>74.111530621590006</v>
      </c>
      <c r="I202" s="171">
        <v>1.2364601256700374E-2</v>
      </c>
      <c r="J202" s="171">
        <v>99.639120139447058</v>
      </c>
      <c r="K202" s="169" t="s">
        <v>1592</v>
      </c>
    </row>
    <row r="203" spans="1:11" ht="22.5" x14ac:dyDescent="0.2">
      <c r="A203" s="168" t="s">
        <v>1472</v>
      </c>
      <c r="B203" s="179" t="s">
        <v>1919</v>
      </c>
      <c r="C203" s="168" t="s">
        <v>13</v>
      </c>
      <c r="D203" s="168" t="s">
        <v>367</v>
      </c>
      <c r="E203" s="169" t="s">
        <v>51</v>
      </c>
      <c r="F203" s="170">
        <v>1.3188321030000001</v>
      </c>
      <c r="G203" s="170">
        <v>54.918500000000002</v>
      </c>
      <c r="H203" s="170">
        <v>72.428280848605496</v>
      </c>
      <c r="I203" s="171">
        <v>1.2083771646465312E-2</v>
      </c>
      <c r="J203" s="171">
        <v>99.653326015760854</v>
      </c>
      <c r="K203" s="169" t="s">
        <v>1592</v>
      </c>
    </row>
    <row r="204" spans="1:11" x14ac:dyDescent="0.2">
      <c r="A204" s="168" t="s">
        <v>1372</v>
      </c>
      <c r="B204" s="179" t="s">
        <v>1373</v>
      </c>
      <c r="C204" s="168" t="s">
        <v>13</v>
      </c>
      <c r="D204" s="168" t="s">
        <v>367</v>
      </c>
      <c r="E204" s="169" t="s">
        <v>595</v>
      </c>
      <c r="F204" s="170">
        <v>8.2554850000000002</v>
      </c>
      <c r="G204" s="170">
        <v>8.7720000000000002</v>
      </c>
      <c r="H204" s="170">
        <v>72.417114420000004</v>
      </c>
      <c r="I204" s="171">
        <v>1.2081908664605265E-2</v>
      </c>
      <c r="J204" s="171">
        <v>99.667529930749737</v>
      </c>
      <c r="K204" s="169" t="s">
        <v>1592</v>
      </c>
    </row>
    <row r="205" spans="1:11" x14ac:dyDescent="0.2">
      <c r="A205" s="168" t="s">
        <v>653</v>
      </c>
      <c r="B205" s="179" t="s">
        <v>1741</v>
      </c>
      <c r="C205" s="168" t="s">
        <v>22</v>
      </c>
      <c r="D205" s="168" t="s">
        <v>367</v>
      </c>
      <c r="E205" s="169" t="s">
        <v>595</v>
      </c>
      <c r="F205" s="170">
        <v>5.17936</v>
      </c>
      <c r="G205" s="170">
        <v>13.888999999999999</v>
      </c>
      <c r="H205" s="170">
        <v>71.936131040000006</v>
      </c>
      <c r="I205" s="171">
        <v>1.2001662478149261E-2</v>
      </c>
      <c r="J205" s="171">
        <v>99.681639702143002</v>
      </c>
      <c r="K205" s="169" t="s">
        <v>1592</v>
      </c>
    </row>
    <row r="206" spans="1:11" x14ac:dyDescent="0.2">
      <c r="A206" s="168" t="s">
        <v>592</v>
      </c>
      <c r="B206" s="179" t="s">
        <v>593</v>
      </c>
      <c r="C206" s="168" t="s">
        <v>22</v>
      </c>
      <c r="D206" s="168" t="s">
        <v>367</v>
      </c>
      <c r="E206" s="169" t="s">
        <v>69</v>
      </c>
      <c r="F206" s="170">
        <v>1.1930799999999999</v>
      </c>
      <c r="G206" s="170">
        <v>60.273499999999999</v>
      </c>
      <c r="H206" s="170">
        <v>71.911107380000004</v>
      </c>
      <c r="I206" s="171">
        <v>1.1997487586937486E-2</v>
      </c>
      <c r="J206" s="171">
        <v>99.695743589561545</v>
      </c>
      <c r="K206" s="169" t="s">
        <v>1592</v>
      </c>
    </row>
    <row r="207" spans="1:11" ht="22.5" x14ac:dyDescent="0.2">
      <c r="A207" s="168" t="s">
        <v>605</v>
      </c>
      <c r="B207" s="179" t="s">
        <v>606</v>
      </c>
      <c r="C207" s="168" t="s">
        <v>13</v>
      </c>
      <c r="D207" s="168" t="s">
        <v>367</v>
      </c>
      <c r="E207" s="169" t="s">
        <v>607</v>
      </c>
      <c r="F207" s="170">
        <v>6.0499999999999998E-2</v>
      </c>
      <c r="G207" s="170">
        <v>1166.5740000000001</v>
      </c>
      <c r="H207" s="170">
        <v>70.577726999999996</v>
      </c>
      <c r="I207" s="171">
        <v>1.1775029400148872E-2</v>
      </c>
      <c r="J207" s="171">
        <v>99.709586620767226</v>
      </c>
      <c r="K207" s="169" t="s">
        <v>1592</v>
      </c>
    </row>
    <row r="208" spans="1:11" x14ac:dyDescent="0.2">
      <c r="A208" s="168" t="s">
        <v>1390</v>
      </c>
      <c r="B208" s="179" t="s">
        <v>1391</v>
      </c>
      <c r="C208" s="168" t="s">
        <v>13</v>
      </c>
      <c r="D208" s="168" t="s">
        <v>367</v>
      </c>
      <c r="E208" s="169" t="s">
        <v>595</v>
      </c>
      <c r="F208" s="170">
        <v>7.2080549999999999</v>
      </c>
      <c r="G208" s="170">
        <v>9.7835000000000001</v>
      </c>
      <c r="H208" s="170">
        <v>70.520006092499997</v>
      </c>
      <c r="I208" s="171">
        <v>1.1765399373627677E-2</v>
      </c>
      <c r="J208" s="171">
        <v>99.723417884023448</v>
      </c>
      <c r="K208" s="169" t="s">
        <v>1592</v>
      </c>
    </row>
    <row r="209" spans="1:11" ht="18" x14ac:dyDescent="0.2">
      <c r="A209" s="168" t="s">
        <v>1037</v>
      </c>
      <c r="B209" s="179" t="s">
        <v>1038</v>
      </c>
      <c r="C209" s="168" t="s">
        <v>13</v>
      </c>
      <c r="D209" s="168" t="s">
        <v>366</v>
      </c>
      <c r="E209" s="169" t="s">
        <v>14</v>
      </c>
      <c r="F209" s="170">
        <v>4.7543350000000002</v>
      </c>
      <c r="G209" s="170">
        <v>14.77</v>
      </c>
      <c r="H209" s="170">
        <v>70.221527949999995</v>
      </c>
      <c r="I209" s="171">
        <v>1.1715601950947299E-2</v>
      </c>
      <c r="J209" s="171">
        <v>99.737190307532416</v>
      </c>
      <c r="K209" s="169" t="s">
        <v>1592</v>
      </c>
    </row>
    <row r="210" spans="1:11" x14ac:dyDescent="0.2">
      <c r="A210" s="168" t="s">
        <v>583</v>
      </c>
      <c r="B210" s="179" t="s">
        <v>584</v>
      </c>
      <c r="C210" s="168" t="s">
        <v>22</v>
      </c>
      <c r="D210" s="168" t="s">
        <v>367</v>
      </c>
      <c r="E210" s="169" t="s">
        <v>51</v>
      </c>
      <c r="F210" s="170">
        <v>6</v>
      </c>
      <c r="G210" s="170">
        <v>10.625</v>
      </c>
      <c r="H210" s="170">
        <v>63.75</v>
      </c>
      <c r="I210" s="171">
        <v>1.0635906767860215E-2</v>
      </c>
      <c r="J210" s="171">
        <v>99.74969375382544</v>
      </c>
      <c r="K210" s="169" t="s">
        <v>1592</v>
      </c>
    </row>
    <row r="211" spans="1:11" x14ac:dyDescent="0.2">
      <c r="A211" s="168" t="s">
        <v>624</v>
      </c>
      <c r="B211" s="179" t="s">
        <v>625</v>
      </c>
      <c r="C211" s="168" t="s">
        <v>13</v>
      </c>
      <c r="D211" s="168" t="s">
        <v>367</v>
      </c>
      <c r="E211" s="169" t="s">
        <v>73</v>
      </c>
      <c r="F211" s="170">
        <v>20.8035</v>
      </c>
      <c r="G211" s="170">
        <v>3.0175000000000001</v>
      </c>
      <c r="H211" s="170">
        <v>62.774561249999998</v>
      </c>
      <c r="I211" s="171">
        <v>1.0473166758405187E-2</v>
      </c>
      <c r="J211" s="171">
        <v>99.762004990277418</v>
      </c>
      <c r="K211" s="169" t="s">
        <v>1592</v>
      </c>
    </row>
    <row r="212" spans="1:11" x14ac:dyDescent="0.2">
      <c r="A212" s="168" t="s">
        <v>1565</v>
      </c>
      <c r="B212" s="179" t="s">
        <v>1566</v>
      </c>
      <c r="C212" s="168" t="s">
        <v>13</v>
      </c>
      <c r="D212" s="168" t="s">
        <v>367</v>
      </c>
      <c r="E212" s="169" t="s">
        <v>73</v>
      </c>
      <c r="F212" s="170">
        <v>120.96</v>
      </c>
      <c r="G212" s="170">
        <v>0.51849999999999996</v>
      </c>
      <c r="H212" s="170">
        <v>62.717759999999998</v>
      </c>
      <c r="I212" s="171">
        <v>1.0463690165475022E-2</v>
      </c>
      <c r="J212" s="171">
        <v>99.77430642010485</v>
      </c>
      <c r="K212" s="169" t="s">
        <v>1592</v>
      </c>
    </row>
    <row r="213" spans="1:11" x14ac:dyDescent="0.2">
      <c r="A213" s="168" t="s">
        <v>844</v>
      </c>
      <c r="B213" s="179" t="s">
        <v>845</v>
      </c>
      <c r="C213" s="168" t="s">
        <v>13</v>
      </c>
      <c r="D213" s="168" t="s">
        <v>367</v>
      </c>
      <c r="E213" s="169" t="s">
        <v>595</v>
      </c>
      <c r="F213" s="170">
        <v>0.55520000000000003</v>
      </c>
      <c r="G213" s="170">
        <v>110.3725</v>
      </c>
      <c r="H213" s="170">
        <v>61.278812000000002</v>
      </c>
      <c r="I213" s="171">
        <v>1.0223619314152686E-2</v>
      </c>
      <c r="J213" s="171">
        <v>99.786325419145427</v>
      </c>
      <c r="K213" s="169" t="s">
        <v>1592</v>
      </c>
    </row>
    <row r="214" spans="1:11" x14ac:dyDescent="0.2">
      <c r="A214" s="168" t="s">
        <v>872</v>
      </c>
      <c r="B214" s="179" t="s">
        <v>873</v>
      </c>
      <c r="C214" s="168" t="s">
        <v>13</v>
      </c>
      <c r="D214" s="168" t="s">
        <v>367</v>
      </c>
      <c r="E214" s="169" t="s">
        <v>595</v>
      </c>
      <c r="F214" s="170">
        <v>3.1464050834999999</v>
      </c>
      <c r="G214" s="170">
        <v>19.023</v>
      </c>
      <c r="H214" s="170">
        <v>59.854063903420503</v>
      </c>
      <c r="I214" s="171">
        <v>9.9859175428129877E-3</v>
      </c>
      <c r="J214" s="171">
        <v>99.798063948724064</v>
      </c>
      <c r="K214" s="169" t="s">
        <v>1592</v>
      </c>
    </row>
    <row r="215" spans="1:11" x14ac:dyDescent="0.2">
      <c r="A215" s="168" t="s">
        <v>1407</v>
      </c>
      <c r="B215" s="179" t="s">
        <v>1408</v>
      </c>
      <c r="C215" s="168" t="s">
        <v>13</v>
      </c>
      <c r="D215" s="168" t="s">
        <v>367</v>
      </c>
      <c r="E215" s="169" t="s">
        <v>595</v>
      </c>
      <c r="F215" s="170">
        <v>7.1828099999999999</v>
      </c>
      <c r="G215" s="170">
        <v>8.0325000000000006</v>
      </c>
      <c r="H215" s="170">
        <v>57.695921325</v>
      </c>
      <c r="I215" s="171">
        <v>9.6258578838980084E-3</v>
      </c>
      <c r="J215" s="171">
        <v>99.809380793447318</v>
      </c>
      <c r="K215" s="169" t="s">
        <v>1592</v>
      </c>
    </row>
    <row r="216" spans="1:11" x14ac:dyDescent="0.2">
      <c r="A216" s="168" t="s">
        <v>1397</v>
      </c>
      <c r="B216" s="179" t="s">
        <v>1398</v>
      </c>
      <c r="C216" s="168" t="s">
        <v>13</v>
      </c>
      <c r="D216" s="168" t="s">
        <v>367</v>
      </c>
      <c r="E216" s="169" t="s">
        <v>595</v>
      </c>
      <c r="F216" s="170">
        <v>5.739255</v>
      </c>
      <c r="G216" s="170">
        <v>9.8345000000000002</v>
      </c>
      <c r="H216" s="170">
        <v>56.442703297500003</v>
      </c>
      <c r="I216" s="171">
        <v>9.4167738038934325E-3</v>
      </c>
      <c r="J216" s="171">
        <v>99.820450511232082</v>
      </c>
      <c r="K216" s="169" t="s">
        <v>1592</v>
      </c>
    </row>
    <row r="217" spans="1:11" x14ac:dyDescent="0.2">
      <c r="A217" s="168" t="s">
        <v>1274</v>
      </c>
      <c r="B217" s="179" t="s">
        <v>1275</v>
      </c>
      <c r="C217" s="168" t="s">
        <v>13</v>
      </c>
      <c r="D217" s="168" t="s">
        <v>367</v>
      </c>
      <c r="E217" s="169" t="s">
        <v>73</v>
      </c>
      <c r="F217" s="170">
        <v>12.375</v>
      </c>
      <c r="G217" s="170">
        <v>4.4965000000000002</v>
      </c>
      <c r="H217" s="170">
        <v>55.644187500000001</v>
      </c>
      <c r="I217" s="171">
        <v>9.2835512223267882E-3</v>
      </c>
      <c r="J217" s="171">
        <v>99.831363323024149</v>
      </c>
      <c r="K217" s="169" t="s">
        <v>1592</v>
      </c>
    </row>
    <row r="218" spans="1:11" x14ac:dyDescent="0.2">
      <c r="A218" s="168" t="s">
        <v>1316</v>
      </c>
      <c r="B218" s="179" t="s">
        <v>1317</v>
      </c>
      <c r="C218" s="168" t="s">
        <v>13</v>
      </c>
      <c r="D218" s="168" t="s">
        <v>367</v>
      </c>
      <c r="E218" s="169" t="s">
        <v>65</v>
      </c>
      <c r="F218" s="170">
        <v>9</v>
      </c>
      <c r="G218" s="170">
        <v>5.8819999999999997</v>
      </c>
      <c r="H218" s="170">
        <v>52.938000000000002</v>
      </c>
      <c r="I218" s="171">
        <v>8.8320569800311235E-3</v>
      </c>
      <c r="J218" s="171">
        <v>99.841746577090873</v>
      </c>
      <c r="K218" s="169" t="s">
        <v>1592</v>
      </c>
    </row>
    <row r="219" spans="1:11" x14ac:dyDescent="0.2">
      <c r="A219" s="168" t="s">
        <v>1182</v>
      </c>
      <c r="B219" s="179" t="s">
        <v>1857</v>
      </c>
      <c r="C219" s="168" t="s">
        <v>158</v>
      </c>
      <c r="D219" s="168" t="s">
        <v>367</v>
      </c>
      <c r="E219" s="169" t="s">
        <v>69</v>
      </c>
      <c r="F219" s="170">
        <v>0.639297</v>
      </c>
      <c r="G219" s="170">
        <v>82.721999999999994</v>
      </c>
      <c r="H219" s="170">
        <v>52.883926434000003</v>
      </c>
      <c r="I219" s="171">
        <v>8.823035467771018E-3</v>
      </c>
      <c r="J219" s="171">
        <v>99.852118063208124</v>
      </c>
      <c r="K219" s="169" t="s">
        <v>1592</v>
      </c>
    </row>
    <row r="220" spans="1:11" ht="22.5" x14ac:dyDescent="0.2">
      <c r="A220" s="168" t="s">
        <v>999</v>
      </c>
      <c r="B220" s="179" t="s">
        <v>1795</v>
      </c>
      <c r="C220" s="168" t="s">
        <v>158</v>
      </c>
      <c r="D220" s="168" t="s">
        <v>367</v>
      </c>
      <c r="E220" s="169" t="s">
        <v>51</v>
      </c>
      <c r="F220" s="170">
        <v>25.2</v>
      </c>
      <c r="G220" s="170">
        <v>2.0485000000000002</v>
      </c>
      <c r="H220" s="170">
        <v>51.622199999999999</v>
      </c>
      <c r="I220" s="171">
        <v>8.6125318643424879E-3</v>
      </c>
      <c r="J220" s="171">
        <v>99.862242422386899</v>
      </c>
      <c r="K220" s="169" t="s">
        <v>1592</v>
      </c>
    </row>
    <row r="221" spans="1:11" x14ac:dyDescent="0.2">
      <c r="A221" s="168" t="s">
        <v>919</v>
      </c>
      <c r="B221" s="179" t="s">
        <v>1772</v>
      </c>
      <c r="C221" s="168" t="s">
        <v>158</v>
      </c>
      <c r="D221" s="168" t="s">
        <v>367</v>
      </c>
      <c r="E221" s="169" t="s">
        <v>761</v>
      </c>
      <c r="F221" s="170">
        <v>19.440000000000001</v>
      </c>
      <c r="G221" s="170">
        <v>2.5499999999999998</v>
      </c>
      <c r="H221" s="170">
        <v>49.572000000000003</v>
      </c>
      <c r="I221" s="171">
        <v>8.2704811026881042E-3</v>
      </c>
      <c r="J221" s="171">
        <v>99.871964709959371</v>
      </c>
      <c r="K221" s="169" t="s">
        <v>1592</v>
      </c>
    </row>
    <row r="222" spans="1:11" ht="22.5" x14ac:dyDescent="0.2">
      <c r="A222" s="168" t="s">
        <v>1291</v>
      </c>
      <c r="B222" s="179" t="s">
        <v>1292</v>
      </c>
      <c r="C222" s="168" t="s">
        <v>13</v>
      </c>
      <c r="D222" s="168" t="s">
        <v>367</v>
      </c>
      <c r="E222" s="169" t="s">
        <v>73</v>
      </c>
      <c r="F222" s="170">
        <v>33</v>
      </c>
      <c r="G222" s="170">
        <v>1.4704999999999999</v>
      </c>
      <c r="H222" s="170">
        <v>48.526499999999999</v>
      </c>
      <c r="I222" s="171">
        <v>8.0960522316951954E-3</v>
      </c>
      <c r="J222" s="171">
        <v>99.881483019741339</v>
      </c>
      <c r="K222" s="169" t="s">
        <v>1592</v>
      </c>
    </row>
    <row r="223" spans="1:11" x14ac:dyDescent="0.2">
      <c r="A223" s="168" t="s">
        <v>688</v>
      </c>
      <c r="B223" s="179" t="s">
        <v>689</v>
      </c>
      <c r="C223" s="168" t="s">
        <v>13</v>
      </c>
      <c r="D223" s="168" t="s">
        <v>367</v>
      </c>
      <c r="E223" s="169" t="s">
        <v>595</v>
      </c>
      <c r="F223" s="170">
        <v>9.1498000000000008</v>
      </c>
      <c r="G223" s="170">
        <v>5.2359999999999998</v>
      </c>
      <c r="H223" s="170">
        <v>47.908352800000003</v>
      </c>
      <c r="I223" s="171">
        <v>7.9929219416871363E-3</v>
      </c>
      <c r="J223" s="171">
        <v>99.890879727378973</v>
      </c>
      <c r="K223" s="169" t="s">
        <v>1592</v>
      </c>
    </row>
    <row r="224" spans="1:11" x14ac:dyDescent="0.2">
      <c r="A224" s="168" t="s">
        <v>682</v>
      </c>
      <c r="B224" s="179" t="s">
        <v>683</v>
      </c>
      <c r="C224" s="168" t="s">
        <v>22</v>
      </c>
      <c r="D224" s="168" t="s">
        <v>367</v>
      </c>
      <c r="E224" s="169" t="s">
        <v>628</v>
      </c>
      <c r="F224" s="170">
        <v>6.5289000000000001</v>
      </c>
      <c r="G224" s="170">
        <v>7.3185000000000002</v>
      </c>
      <c r="H224" s="170">
        <v>47.781754650000003</v>
      </c>
      <c r="I224" s="171">
        <v>7.9718005907791576E-3</v>
      </c>
      <c r="J224" s="171">
        <v>99.900250937792791</v>
      </c>
      <c r="K224" s="169" t="s">
        <v>1592</v>
      </c>
    </row>
    <row r="225" spans="1:11" x14ac:dyDescent="0.2">
      <c r="A225" s="168" t="s">
        <v>707</v>
      </c>
      <c r="B225" s="179" t="s">
        <v>1752</v>
      </c>
      <c r="C225" s="168" t="s">
        <v>22</v>
      </c>
      <c r="D225" s="168" t="s">
        <v>367</v>
      </c>
      <c r="E225" s="169" t="s">
        <v>65</v>
      </c>
      <c r="F225" s="170">
        <v>14.7</v>
      </c>
      <c r="G225" s="170">
        <v>3.1110000000000002</v>
      </c>
      <c r="H225" s="170">
        <v>45.731699999999996</v>
      </c>
      <c r="I225" s="171">
        <v>7.629774078992204E-3</v>
      </c>
      <c r="J225" s="171">
        <v>99.909220076600334</v>
      </c>
      <c r="K225" s="169" t="s">
        <v>1592</v>
      </c>
    </row>
    <row r="226" spans="1:11" x14ac:dyDescent="0.2">
      <c r="A226" s="168" t="s">
        <v>1323</v>
      </c>
      <c r="B226" s="179" t="s">
        <v>1324</v>
      </c>
      <c r="C226" s="168" t="s">
        <v>22</v>
      </c>
      <c r="D226" s="168" t="s">
        <v>367</v>
      </c>
      <c r="E226" s="169" t="s">
        <v>73</v>
      </c>
      <c r="F226" s="170">
        <v>5</v>
      </c>
      <c r="G226" s="170">
        <v>9.0694999999999997</v>
      </c>
      <c r="H226" s="170">
        <v>45.347499999999997</v>
      </c>
      <c r="I226" s="171">
        <v>7.5656750142045663E-3</v>
      </c>
      <c r="J226" s="171">
        <v>99.918114685061326</v>
      </c>
      <c r="K226" s="169" t="s">
        <v>1592</v>
      </c>
    </row>
    <row r="227" spans="1:11" x14ac:dyDescent="0.2">
      <c r="A227" s="168" t="s">
        <v>838</v>
      </c>
      <c r="B227" s="179" t="s">
        <v>839</v>
      </c>
      <c r="C227" s="168" t="s">
        <v>13</v>
      </c>
      <c r="D227" s="168" t="s">
        <v>367</v>
      </c>
      <c r="E227" s="169" t="s">
        <v>73</v>
      </c>
      <c r="F227" s="170">
        <v>4</v>
      </c>
      <c r="G227" s="170">
        <v>10.199999999999999</v>
      </c>
      <c r="H227" s="170">
        <v>40.799999999999997</v>
      </c>
      <c r="I227" s="171">
        <v>6.8069803314305373E-3</v>
      </c>
      <c r="J227" s="171">
        <v>99.926116890688874</v>
      </c>
      <c r="K227" s="169" t="s">
        <v>1592</v>
      </c>
    </row>
    <row r="228" spans="1:11" x14ac:dyDescent="0.2">
      <c r="A228" s="168" t="s">
        <v>1358</v>
      </c>
      <c r="B228" s="179" t="s">
        <v>1566</v>
      </c>
      <c r="C228" s="168" t="s">
        <v>158</v>
      </c>
      <c r="D228" s="168" t="s">
        <v>367</v>
      </c>
      <c r="E228" s="169" t="s">
        <v>73</v>
      </c>
      <c r="F228" s="170">
        <v>120.96</v>
      </c>
      <c r="G228" s="170">
        <v>0.33150000000000002</v>
      </c>
      <c r="H228" s="170">
        <v>40.098239999999997</v>
      </c>
      <c r="I228" s="171">
        <v>6.6899002697299323E-3</v>
      </c>
      <c r="J228" s="171">
        <v>99.933981803572806</v>
      </c>
      <c r="K228" s="169" t="s">
        <v>1592</v>
      </c>
    </row>
    <row r="229" spans="1:11" ht="22.5" x14ac:dyDescent="0.2">
      <c r="A229" s="168" t="s">
        <v>1106</v>
      </c>
      <c r="B229" s="179" t="s">
        <v>1107</v>
      </c>
      <c r="C229" s="168" t="s">
        <v>13</v>
      </c>
      <c r="D229" s="168" t="s">
        <v>367</v>
      </c>
      <c r="E229" s="169" t="s">
        <v>65</v>
      </c>
      <c r="F229" s="170">
        <v>16.586339559999999</v>
      </c>
      <c r="G229" s="170">
        <v>2.3969999999999998</v>
      </c>
      <c r="H229" s="170">
        <v>39.757455925320002</v>
      </c>
      <c r="I229" s="171">
        <v>6.6330446203767095E-3</v>
      </c>
      <c r="J229" s="171">
        <v>99.941780031409834</v>
      </c>
      <c r="K229" s="169" t="s">
        <v>1592</v>
      </c>
    </row>
    <row r="230" spans="1:11" ht="22.5" x14ac:dyDescent="0.2">
      <c r="A230" s="168" t="s">
        <v>729</v>
      </c>
      <c r="B230" s="179" t="s">
        <v>1620</v>
      </c>
      <c r="C230" s="168" t="s">
        <v>13</v>
      </c>
      <c r="D230" s="168" t="s">
        <v>367</v>
      </c>
      <c r="E230" s="169" t="s">
        <v>65</v>
      </c>
      <c r="F230" s="170">
        <v>10.451700000000001</v>
      </c>
      <c r="G230" s="170">
        <v>3.7909999999999999</v>
      </c>
      <c r="H230" s="170">
        <v>39.622394700000001</v>
      </c>
      <c r="I230" s="171">
        <v>6.6105113089969993E-3</v>
      </c>
      <c r="J230" s="171">
        <v>99.949550800698148</v>
      </c>
      <c r="K230" s="169" t="s">
        <v>1592</v>
      </c>
    </row>
    <row r="231" spans="1:11" x14ac:dyDescent="0.2">
      <c r="A231" s="168" t="s">
        <v>1356</v>
      </c>
      <c r="B231" s="179" t="s">
        <v>2123</v>
      </c>
      <c r="C231" s="168" t="s">
        <v>158</v>
      </c>
      <c r="D231" s="168" t="s">
        <v>367</v>
      </c>
      <c r="E231" s="169" t="s">
        <v>595</v>
      </c>
      <c r="F231" s="170">
        <v>4.3120000000000003</v>
      </c>
      <c r="G231" s="170">
        <v>9.01</v>
      </c>
      <c r="H231" s="170">
        <v>38.851120000000002</v>
      </c>
      <c r="I231" s="171">
        <v>6.4818335709325393E-3</v>
      </c>
      <c r="J231" s="171">
        <v>99.957170547968488</v>
      </c>
      <c r="K231" s="169" t="s">
        <v>1592</v>
      </c>
    </row>
    <row r="232" spans="1:11" x14ac:dyDescent="0.2">
      <c r="A232" s="168" t="s">
        <v>1231</v>
      </c>
      <c r="B232" s="179" t="s">
        <v>1904</v>
      </c>
      <c r="C232" s="168" t="s">
        <v>158</v>
      </c>
      <c r="D232" s="168" t="s">
        <v>367</v>
      </c>
      <c r="E232" s="169" t="s">
        <v>65</v>
      </c>
      <c r="F232" s="170">
        <v>8.16</v>
      </c>
      <c r="G232" s="170">
        <v>4.42</v>
      </c>
      <c r="H232" s="170">
        <v>36.0672</v>
      </c>
      <c r="I232" s="171">
        <v>6.0173706129845956E-3</v>
      </c>
      <c r="J232" s="171">
        <v>99.964245046914201</v>
      </c>
      <c r="K232" s="169" t="s">
        <v>1592</v>
      </c>
    </row>
    <row r="233" spans="1:11" x14ac:dyDescent="0.2">
      <c r="A233" s="168" t="s">
        <v>1176</v>
      </c>
      <c r="B233" s="179" t="s">
        <v>1282</v>
      </c>
      <c r="C233" s="168" t="s">
        <v>158</v>
      </c>
      <c r="D233" s="168" t="s">
        <v>367</v>
      </c>
      <c r="E233" s="169" t="s">
        <v>595</v>
      </c>
      <c r="F233" s="170">
        <v>1.6564000000000001</v>
      </c>
      <c r="G233" s="170">
        <v>21.25</v>
      </c>
      <c r="H233" s="170">
        <v>35.198500000000003</v>
      </c>
      <c r="I233" s="171">
        <v>5.8724386567612207E-3</v>
      </c>
      <c r="J233" s="171">
        <v>99.971148910592873</v>
      </c>
      <c r="K233" s="169" t="s">
        <v>1592</v>
      </c>
    </row>
    <row r="234" spans="1:11" x14ac:dyDescent="0.2">
      <c r="A234" s="168" t="s">
        <v>1233</v>
      </c>
      <c r="B234" s="179" t="s">
        <v>1905</v>
      </c>
      <c r="C234" s="168" t="s">
        <v>158</v>
      </c>
      <c r="D234" s="168" t="s">
        <v>367</v>
      </c>
      <c r="E234" s="169" t="s">
        <v>73</v>
      </c>
      <c r="F234" s="170">
        <v>81.599999999999994</v>
      </c>
      <c r="G234" s="170">
        <v>0.42499999999999999</v>
      </c>
      <c r="H234" s="170">
        <v>34.68</v>
      </c>
      <c r="I234" s="171">
        <v>5.785933281715957E-3</v>
      </c>
      <c r="J234" s="171">
        <v>99.977950785376279</v>
      </c>
      <c r="K234" s="169" t="s">
        <v>1592</v>
      </c>
    </row>
    <row r="235" spans="1:11" x14ac:dyDescent="0.2">
      <c r="A235" s="168" t="s">
        <v>1349</v>
      </c>
      <c r="B235" s="179" t="s">
        <v>1913</v>
      </c>
      <c r="C235" s="168" t="s">
        <v>22</v>
      </c>
      <c r="D235" s="168" t="s">
        <v>367</v>
      </c>
      <c r="E235" s="169" t="s">
        <v>65</v>
      </c>
      <c r="F235" s="170">
        <v>37.799999999999997</v>
      </c>
      <c r="G235" s="170">
        <v>0.85850000000000004</v>
      </c>
      <c r="H235" s="170">
        <v>32.451300000000003</v>
      </c>
      <c r="I235" s="171">
        <v>5.4141019811115645E-3</v>
      </c>
      <c r="J235" s="171">
        <v>99.984315284705048</v>
      </c>
      <c r="K235" s="169" t="s">
        <v>1592</v>
      </c>
    </row>
    <row r="236" spans="1:11" x14ac:dyDescent="0.2">
      <c r="A236" s="168" t="s">
        <v>940</v>
      </c>
      <c r="B236" s="179" t="s">
        <v>1777</v>
      </c>
      <c r="C236" s="168" t="s">
        <v>158</v>
      </c>
      <c r="D236" s="168" t="s">
        <v>367</v>
      </c>
      <c r="E236" s="169" t="s">
        <v>73</v>
      </c>
      <c r="F236" s="170">
        <v>2</v>
      </c>
      <c r="G236" s="170">
        <v>15.81</v>
      </c>
      <c r="H236" s="170">
        <v>31.62</v>
      </c>
      <c r="I236" s="171">
        <v>5.2754097568586669E-3</v>
      </c>
      <c r="J236" s="171">
        <v>99.990516994066382</v>
      </c>
      <c r="K236" s="169" t="s">
        <v>1592</v>
      </c>
    </row>
    <row r="237" spans="1:11" x14ac:dyDescent="0.2">
      <c r="A237" s="168" t="s">
        <v>646</v>
      </c>
      <c r="B237" s="179" t="s">
        <v>647</v>
      </c>
      <c r="C237" s="168" t="s">
        <v>13</v>
      </c>
      <c r="D237" s="168" t="s">
        <v>367</v>
      </c>
      <c r="E237" s="169" t="s">
        <v>648</v>
      </c>
      <c r="F237" s="170">
        <v>1.0060199999999999</v>
      </c>
      <c r="G237" s="170">
        <v>30.897500000000001</v>
      </c>
      <c r="H237" s="170">
        <v>31.08350295</v>
      </c>
      <c r="I237" s="171">
        <v>5.1859017944267923E-3</v>
      </c>
      <c r="J237" s="171">
        <v>99.996612791882654</v>
      </c>
      <c r="K237" s="169" t="s">
        <v>1592</v>
      </c>
    </row>
    <row r="238" spans="1:11" x14ac:dyDescent="0.2">
      <c r="A238" s="168" t="s">
        <v>1222</v>
      </c>
      <c r="B238" s="179" t="s">
        <v>1897</v>
      </c>
      <c r="C238" s="168" t="s">
        <v>158</v>
      </c>
      <c r="D238" s="168" t="s">
        <v>367</v>
      </c>
      <c r="E238" s="169" t="s">
        <v>595</v>
      </c>
      <c r="F238" s="170">
        <v>0.8</v>
      </c>
      <c r="G238" s="170">
        <v>35.274999999999999</v>
      </c>
      <c r="H238" s="170">
        <v>28.22</v>
      </c>
      <c r="I238" s="171">
        <v>4.7081613959061219E-3</v>
      </c>
      <c r="J238" s="171">
        <v>100.00214765077504</v>
      </c>
      <c r="K238" s="169" t="s">
        <v>1592</v>
      </c>
    </row>
    <row r="239" spans="1:11" x14ac:dyDescent="0.2">
      <c r="A239" s="168" t="s">
        <v>942</v>
      </c>
      <c r="B239" s="179" t="s">
        <v>1779</v>
      </c>
      <c r="C239" s="168" t="s">
        <v>158</v>
      </c>
      <c r="D239" s="168" t="s">
        <v>367</v>
      </c>
      <c r="E239" s="169" t="s">
        <v>73</v>
      </c>
      <c r="F239" s="170">
        <v>2</v>
      </c>
      <c r="G239" s="170">
        <v>14.1015</v>
      </c>
      <c r="H239" s="170">
        <v>28.202999999999999</v>
      </c>
      <c r="I239" s="171">
        <v>4.7053251541013591E-3</v>
      </c>
      <c r="J239" s="171">
        <v>100.00767858701761</v>
      </c>
      <c r="K239" s="169" t="s">
        <v>1592</v>
      </c>
    </row>
    <row r="240" spans="1:11" x14ac:dyDescent="0.2">
      <c r="A240" s="168" t="s">
        <v>943</v>
      </c>
      <c r="B240" s="179" t="s">
        <v>1780</v>
      </c>
      <c r="C240" s="168" t="s">
        <v>158</v>
      </c>
      <c r="D240" s="168" t="s">
        <v>367</v>
      </c>
      <c r="E240" s="169" t="s">
        <v>73</v>
      </c>
      <c r="F240" s="170">
        <v>40</v>
      </c>
      <c r="G240" s="170">
        <v>0.6885</v>
      </c>
      <c r="H240" s="170">
        <v>27.54</v>
      </c>
      <c r="I240" s="171">
        <v>4.5947117237156131E-3</v>
      </c>
      <c r="J240" s="171">
        <v>100.01308007581619</v>
      </c>
      <c r="K240" s="169" t="s">
        <v>1592</v>
      </c>
    </row>
    <row r="241" spans="1:11" x14ac:dyDescent="0.2">
      <c r="A241" s="168" t="s">
        <v>1321</v>
      </c>
      <c r="B241" s="179" t="s">
        <v>1322</v>
      </c>
      <c r="C241" s="168" t="s">
        <v>22</v>
      </c>
      <c r="D241" s="168" t="s">
        <v>367</v>
      </c>
      <c r="E241" s="169" t="s">
        <v>73</v>
      </c>
      <c r="F241" s="170">
        <v>0.16500000000000001</v>
      </c>
      <c r="G241" s="170">
        <v>163.4975</v>
      </c>
      <c r="H241" s="170">
        <v>26.9770875</v>
      </c>
      <c r="I241" s="171">
        <v>4.5007966669554072E-3</v>
      </c>
      <c r="J241" s="171">
        <v>100.0183717304199</v>
      </c>
      <c r="K241" s="169" t="s">
        <v>1592</v>
      </c>
    </row>
    <row r="242" spans="1:11" ht="22.5" x14ac:dyDescent="0.2">
      <c r="A242" s="168" t="s">
        <v>1493</v>
      </c>
      <c r="B242" s="179" t="s">
        <v>1920</v>
      </c>
      <c r="C242" s="168" t="s">
        <v>13</v>
      </c>
      <c r="D242" s="168" t="s">
        <v>367</v>
      </c>
      <c r="E242" s="169" t="s">
        <v>51</v>
      </c>
      <c r="F242" s="170">
        <v>0.28390030199999999</v>
      </c>
      <c r="G242" s="170">
        <v>93.007000000000005</v>
      </c>
      <c r="H242" s="170">
        <v>26.404715388113999</v>
      </c>
      <c r="I242" s="171">
        <v>4.405303389801796E-3</v>
      </c>
      <c r="J242" s="171">
        <v>100.02354962817888</v>
      </c>
      <c r="K242" s="169" t="s">
        <v>1592</v>
      </c>
    </row>
    <row r="243" spans="1:11" ht="22.5" x14ac:dyDescent="0.2">
      <c r="A243" s="168" t="s">
        <v>926</v>
      </c>
      <c r="B243" s="179" t="s">
        <v>927</v>
      </c>
      <c r="C243" s="168" t="s">
        <v>13</v>
      </c>
      <c r="D243" s="168" t="s">
        <v>367</v>
      </c>
      <c r="E243" s="169" t="s">
        <v>595</v>
      </c>
      <c r="F243" s="170">
        <v>8.2620000000000005</v>
      </c>
      <c r="G243" s="170">
        <v>3.1364999999999998</v>
      </c>
      <c r="H243" s="170">
        <v>25.913762999999999</v>
      </c>
      <c r="I243" s="171">
        <v>4.3233939964302057E-3</v>
      </c>
      <c r="J243" s="171">
        <v>100.02863142101737</v>
      </c>
      <c r="K243" s="169" t="s">
        <v>1592</v>
      </c>
    </row>
    <row r="244" spans="1:11" x14ac:dyDescent="0.2">
      <c r="A244" s="168" t="s">
        <v>806</v>
      </c>
      <c r="B244" s="179" t="s">
        <v>1278</v>
      </c>
      <c r="C244" s="168" t="s">
        <v>158</v>
      </c>
      <c r="D244" s="168" t="s">
        <v>367</v>
      </c>
      <c r="E244" s="169" t="s">
        <v>73</v>
      </c>
      <c r="F244" s="170">
        <v>12</v>
      </c>
      <c r="G244" s="170">
        <v>2.0739999999999998</v>
      </c>
      <c r="H244" s="170">
        <v>24.888000000000002</v>
      </c>
      <c r="I244" s="171">
        <v>4.1522580021726282E-3</v>
      </c>
      <c r="J244" s="171">
        <v>100.03351315871514</v>
      </c>
      <c r="K244" s="169" t="s">
        <v>1592</v>
      </c>
    </row>
    <row r="245" spans="1:11" x14ac:dyDescent="0.2">
      <c r="A245" s="168" t="s">
        <v>1230</v>
      </c>
      <c r="B245" s="179" t="s">
        <v>1903</v>
      </c>
      <c r="C245" s="168" t="s">
        <v>158</v>
      </c>
      <c r="D245" s="168" t="s">
        <v>367</v>
      </c>
      <c r="E245" s="169" t="s">
        <v>595</v>
      </c>
      <c r="F245" s="170">
        <v>1.224</v>
      </c>
      <c r="G245" s="170">
        <v>20.272500000000001</v>
      </c>
      <c r="H245" s="170">
        <v>24.81354</v>
      </c>
      <c r="I245" s="171">
        <v>4.1398352630677669E-3</v>
      </c>
      <c r="J245" s="171">
        <v>100.03837920581365</v>
      </c>
      <c r="K245" s="169" t="s">
        <v>1592</v>
      </c>
    </row>
    <row r="246" spans="1:11" x14ac:dyDescent="0.2">
      <c r="A246" s="168" t="s">
        <v>1569</v>
      </c>
      <c r="B246" s="179" t="s">
        <v>1570</v>
      </c>
      <c r="C246" s="168" t="s">
        <v>22</v>
      </c>
      <c r="D246" s="168" t="s">
        <v>367</v>
      </c>
      <c r="E246" s="169" t="s">
        <v>628</v>
      </c>
      <c r="F246" s="170">
        <v>0.67200000000000004</v>
      </c>
      <c r="G246" s="170">
        <v>36.465000000000003</v>
      </c>
      <c r="H246" s="170">
        <v>24.504480000000001</v>
      </c>
      <c r="I246" s="171">
        <v>4.0882723870571819E-3</v>
      </c>
      <c r="J246" s="171">
        <v>100.04318445183999</v>
      </c>
      <c r="K246" s="169" t="s">
        <v>1592</v>
      </c>
    </row>
    <row r="247" spans="1:11" x14ac:dyDescent="0.2">
      <c r="A247" s="168" t="s">
        <v>947</v>
      </c>
      <c r="B247" s="179" t="s">
        <v>1782</v>
      </c>
      <c r="C247" s="168" t="s">
        <v>158</v>
      </c>
      <c r="D247" s="168" t="s">
        <v>367</v>
      </c>
      <c r="E247" s="169" t="s">
        <v>73</v>
      </c>
      <c r="F247" s="170">
        <v>150</v>
      </c>
      <c r="G247" s="170">
        <v>0.1615</v>
      </c>
      <c r="H247" s="170">
        <v>24.225000000000001</v>
      </c>
      <c r="I247" s="171">
        <v>4.0416445717868822E-3</v>
      </c>
      <c r="J247" s="171">
        <v>100.0479367420938</v>
      </c>
      <c r="K247" s="169" t="s">
        <v>1592</v>
      </c>
    </row>
    <row r="248" spans="1:11" x14ac:dyDescent="0.2">
      <c r="A248" s="168" t="s">
        <v>577</v>
      </c>
      <c r="B248" s="179" t="s">
        <v>578</v>
      </c>
      <c r="C248" s="168" t="s">
        <v>13</v>
      </c>
      <c r="D248" s="168" t="s">
        <v>367</v>
      </c>
      <c r="E248" s="169" t="s">
        <v>73</v>
      </c>
      <c r="F248" s="170">
        <v>0.1024</v>
      </c>
      <c r="G248" s="170">
        <v>228.31</v>
      </c>
      <c r="H248" s="170">
        <v>23.378944000000001</v>
      </c>
      <c r="I248" s="171">
        <v>3.900490489647451E-3</v>
      </c>
      <c r="J248" s="171">
        <v>100.05252231973036</v>
      </c>
      <c r="K248" s="169" t="s">
        <v>1592</v>
      </c>
    </row>
    <row r="249" spans="1:11" x14ac:dyDescent="0.2">
      <c r="A249" s="168" t="s">
        <v>1281</v>
      </c>
      <c r="B249" s="179" t="s">
        <v>1282</v>
      </c>
      <c r="C249" s="168" t="s">
        <v>13</v>
      </c>
      <c r="D249" s="168" t="s">
        <v>367</v>
      </c>
      <c r="E249" s="169" t="s">
        <v>595</v>
      </c>
      <c r="F249" s="170">
        <v>0.86801249999999996</v>
      </c>
      <c r="G249" s="170">
        <v>26.605</v>
      </c>
      <c r="H249" s="170">
        <v>23.093472562500001</v>
      </c>
      <c r="I249" s="171">
        <v>3.8528630764060857E-3</v>
      </c>
      <c r="J249" s="171">
        <v>100.05705101894458</v>
      </c>
      <c r="K249" s="169" t="s">
        <v>1592</v>
      </c>
    </row>
    <row r="250" spans="1:11" x14ac:dyDescent="0.2">
      <c r="A250" s="168" t="s">
        <v>950</v>
      </c>
      <c r="B250" s="179" t="s">
        <v>1783</v>
      </c>
      <c r="C250" s="168" t="s">
        <v>158</v>
      </c>
      <c r="D250" s="168" t="s">
        <v>367</v>
      </c>
      <c r="E250" s="169" t="s">
        <v>73</v>
      </c>
      <c r="F250" s="170">
        <v>1</v>
      </c>
      <c r="G250" s="170">
        <v>21.25</v>
      </c>
      <c r="H250" s="170">
        <v>21.25</v>
      </c>
      <c r="I250" s="171">
        <v>3.5453022559534053E-3</v>
      </c>
      <c r="J250" s="171">
        <v>100.06121883437558</v>
      </c>
      <c r="K250" s="169" t="s">
        <v>1592</v>
      </c>
    </row>
    <row r="251" spans="1:11" x14ac:dyDescent="0.2">
      <c r="A251" s="168" t="s">
        <v>781</v>
      </c>
      <c r="B251" s="179" t="s">
        <v>782</v>
      </c>
      <c r="C251" s="168" t="s">
        <v>22</v>
      </c>
      <c r="D251" s="168" t="s">
        <v>367</v>
      </c>
      <c r="E251" s="169" t="s">
        <v>65</v>
      </c>
      <c r="F251" s="170">
        <v>8.84</v>
      </c>
      <c r="G251" s="170">
        <v>2.363</v>
      </c>
      <c r="H251" s="170">
        <v>20.888919999999999</v>
      </c>
      <c r="I251" s="171">
        <v>3.4850604800202448E-3</v>
      </c>
      <c r="J251" s="171">
        <v>100.06531604210988</v>
      </c>
      <c r="K251" s="169" t="s">
        <v>1592</v>
      </c>
    </row>
    <row r="252" spans="1:11" x14ac:dyDescent="0.2">
      <c r="A252" s="168" t="s">
        <v>1354</v>
      </c>
      <c r="B252" s="179" t="s">
        <v>1355</v>
      </c>
      <c r="C252" s="168" t="s">
        <v>22</v>
      </c>
      <c r="D252" s="168" t="s">
        <v>367</v>
      </c>
      <c r="E252" s="169" t="s">
        <v>73</v>
      </c>
      <c r="F252" s="170">
        <v>1</v>
      </c>
      <c r="G252" s="170">
        <v>20.578499999999998</v>
      </c>
      <c r="H252" s="170">
        <v>20.578499999999998</v>
      </c>
      <c r="I252" s="171">
        <v>3.4332707046652775E-3</v>
      </c>
      <c r="J252" s="171">
        <v>100.06935244877201</v>
      </c>
      <c r="K252" s="169" t="s">
        <v>1592</v>
      </c>
    </row>
    <row r="253" spans="1:11" x14ac:dyDescent="0.2">
      <c r="A253" s="168" t="s">
        <v>1325</v>
      </c>
      <c r="B253" s="179" t="s">
        <v>1326</v>
      </c>
      <c r="C253" s="168" t="s">
        <v>22</v>
      </c>
      <c r="D253" s="168" t="s">
        <v>367</v>
      </c>
      <c r="E253" s="169" t="s">
        <v>73</v>
      </c>
      <c r="F253" s="170">
        <v>0.2</v>
      </c>
      <c r="G253" s="170">
        <v>99.126999999999995</v>
      </c>
      <c r="H253" s="170">
        <v>19.825399999999998</v>
      </c>
      <c r="I253" s="171">
        <v>3.3076251927142883E-3</v>
      </c>
      <c r="J253" s="171">
        <v>100.07324175606598</v>
      </c>
      <c r="K253" s="169" t="s">
        <v>1592</v>
      </c>
    </row>
    <row r="254" spans="1:11" x14ac:dyDescent="0.2">
      <c r="A254" s="168" t="s">
        <v>1229</v>
      </c>
      <c r="B254" s="179" t="s">
        <v>1902</v>
      </c>
      <c r="C254" s="168" t="s">
        <v>158</v>
      </c>
      <c r="D254" s="168" t="s">
        <v>367</v>
      </c>
      <c r="E254" s="169" t="s">
        <v>65</v>
      </c>
      <c r="F254" s="170">
        <v>2.04</v>
      </c>
      <c r="G254" s="170">
        <v>9.3414999999999999</v>
      </c>
      <c r="H254" s="170">
        <v>19.056660000000001</v>
      </c>
      <c r="I254" s="171">
        <v>3.1793703383029186E-3</v>
      </c>
      <c r="J254" s="171">
        <v>100.07698004134198</v>
      </c>
      <c r="K254" s="169" t="s">
        <v>1592</v>
      </c>
    </row>
    <row r="255" spans="1:11" x14ac:dyDescent="0.2">
      <c r="A255" s="168" t="s">
        <v>710</v>
      </c>
      <c r="B255" s="179" t="s">
        <v>1753</v>
      </c>
      <c r="C255" s="168" t="s">
        <v>158</v>
      </c>
      <c r="D255" s="168" t="s">
        <v>367</v>
      </c>
      <c r="E255" s="169" t="s">
        <v>69</v>
      </c>
      <c r="F255" s="170">
        <v>0.22999900000000001</v>
      </c>
      <c r="G255" s="170">
        <v>82.288499999999999</v>
      </c>
      <c r="H255" s="170">
        <v>18.926272711500001</v>
      </c>
      <c r="I255" s="171">
        <v>3.1576168160409564E-3</v>
      </c>
      <c r="J255" s="171">
        <v>100.08069282939418</v>
      </c>
      <c r="K255" s="169" t="s">
        <v>1592</v>
      </c>
    </row>
    <row r="256" spans="1:11" x14ac:dyDescent="0.2">
      <c r="A256" s="168" t="s">
        <v>1456</v>
      </c>
      <c r="B256" s="179" t="s">
        <v>1457</v>
      </c>
      <c r="C256" s="168" t="s">
        <v>13</v>
      </c>
      <c r="D256" s="168" t="s">
        <v>367</v>
      </c>
      <c r="E256" s="169" t="s">
        <v>65</v>
      </c>
      <c r="F256" s="170">
        <v>5.4141621569999998</v>
      </c>
      <c r="G256" s="170">
        <v>3.4169999999999998</v>
      </c>
      <c r="H256" s="170">
        <v>18.500192090469</v>
      </c>
      <c r="I256" s="171">
        <v>3.0865304825369922E-3</v>
      </c>
      <c r="J256" s="171">
        <v>100.08432128047529</v>
      </c>
      <c r="K256" s="169" t="s">
        <v>1592</v>
      </c>
    </row>
    <row r="257" spans="1:11" x14ac:dyDescent="0.2">
      <c r="A257" s="168" t="s">
        <v>1573</v>
      </c>
      <c r="B257" s="179" t="s">
        <v>1574</v>
      </c>
      <c r="C257" s="168" t="s">
        <v>22</v>
      </c>
      <c r="D257" s="168" t="s">
        <v>367</v>
      </c>
      <c r="E257" s="169" t="s">
        <v>628</v>
      </c>
      <c r="F257" s="170">
        <v>0.48</v>
      </c>
      <c r="G257" s="170">
        <v>37.7485</v>
      </c>
      <c r="H257" s="170">
        <v>18.11928</v>
      </c>
      <c r="I257" s="171">
        <v>3.0229799651883015E-3</v>
      </c>
      <c r="J257" s="171">
        <v>100.08787520120987</v>
      </c>
      <c r="K257" s="169" t="s">
        <v>1592</v>
      </c>
    </row>
    <row r="258" spans="1:11" x14ac:dyDescent="0.2">
      <c r="A258" s="168" t="s">
        <v>1045</v>
      </c>
      <c r="B258" s="179" t="s">
        <v>1046</v>
      </c>
      <c r="C258" s="168" t="s">
        <v>13</v>
      </c>
      <c r="D258" s="168" t="s">
        <v>1809</v>
      </c>
      <c r="E258" s="169" t="s">
        <v>1047</v>
      </c>
      <c r="F258" s="170">
        <v>18.084919640315</v>
      </c>
      <c r="G258" s="170">
        <v>0.98</v>
      </c>
      <c r="H258" s="170">
        <v>17.7232212475087</v>
      </c>
      <c r="I258" s="171">
        <v>2.956902412779008E-3</v>
      </c>
      <c r="J258" s="171">
        <v>100.09135066894811</v>
      </c>
      <c r="K258" s="169" t="s">
        <v>1592</v>
      </c>
    </row>
    <row r="259" spans="1:11" ht="22.5" x14ac:dyDescent="0.2">
      <c r="A259" s="168" t="s">
        <v>737</v>
      </c>
      <c r="B259" s="179" t="s">
        <v>738</v>
      </c>
      <c r="C259" s="168" t="s">
        <v>13</v>
      </c>
      <c r="D259" s="168" t="s">
        <v>367</v>
      </c>
      <c r="E259" s="169" t="s">
        <v>628</v>
      </c>
      <c r="F259" s="170">
        <v>2.7391000000000001</v>
      </c>
      <c r="G259" s="170">
        <v>6.4429999999999996</v>
      </c>
      <c r="H259" s="170">
        <v>17.6480213</v>
      </c>
      <c r="I259" s="171">
        <v>2.9443562224942938E-3</v>
      </c>
      <c r="J259" s="171">
        <v>100.09481240741198</v>
      </c>
      <c r="K259" s="169" t="s">
        <v>1592</v>
      </c>
    </row>
    <row r="260" spans="1:11" x14ac:dyDescent="0.2">
      <c r="A260" s="168" t="s">
        <v>1351</v>
      </c>
      <c r="B260" s="179" t="s">
        <v>1915</v>
      </c>
      <c r="C260" s="168" t="s">
        <v>22</v>
      </c>
      <c r="D260" s="168" t="s">
        <v>367</v>
      </c>
      <c r="E260" s="169" t="s">
        <v>73</v>
      </c>
      <c r="F260" s="170">
        <v>2</v>
      </c>
      <c r="G260" s="170">
        <v>8.4915000000000003</v>
      </c>
      <c r="H260" s="170">
        <v>16.983000000000001</v>
      </c>
      <c r="I260" s="171">
        <v>2.8334055629579613E-3</v>
      </c>
      <c r="J260" s="171">
        <v>100.09814273710697</v>
      </c>
      <c r="K260" s="169" t="s">
        <v>1592</v>
      </c>
    </row>
    <row r="261" spans="1:11" x14ac:dyDescent="0.2">
      <c r="A261" s="168" t="s">
        <v>924</v>
      </c>
      <c r="B261" s="179" t="s">
        <v>925</v>
      </c>
      <c r="C261" s="168" t="s">
        <v>13</v>
      </c>
      <c r="D261" s="168" t="s">
        <v>367</v>
      </c>
      <c r="E261" s="169" t="s">
        <v>73</v>
      </c>
      <c r="F261" s="170">
        <v>5.3945999999999996</v>
      </c>
      <c r="G261" s="170">
        <v>3.145</v>
      </c>
      <c r="H261" s="170">
        <v>16.966017000000001</v>
      </c>
      <c r="I261" s="171">
        <v>2.8305721573950037E-3</v>
      </c>
      <c r="J261" s="171">
        <v>100.10147110547706</v>
      </c>
      <c r="K261" s="169" t="s">
        <v>1592</v>
      </c>
    </row>
    <row r="262" spans="1:11" x14ac:dyDescent="0.2">
      <c r="A262" s="168" t="s">
        <v>833</v>
      </c>
      <c r="B262" s="179" t="s">
        <v>1767</v>
      </c>
      <c r="C262" s="168" t="s">
        <v>22</v>
      </c>
      <c r="D262" s="168" t="s">
        <v>367</v>
      </c>
      <c r="E262" s="169" t="s">
        <v>73</v>
      </c>
      <c r="F262" s="170">
        <v>1</v>
      </c>
      <c r="G262" s="170">
        <v>15.3255</v>
      </c>
      <c r="H262" s="170">
        <v>15.3255</v>
      </c>
      <c r="I262" s="171">
        <v>2.5568719869935959E-3</v>
      </c>
      <c r="J262" s="171">
        <v>100.10447781656211</v>
      </c>
      <c r="K262" s="169" t="s">
        <v>1592</v>
      </c>
    </row>
    <row r="263" spans="1:11" x14ac:dyDescent="0.2">
      <c r="A263" s="168" t="s">
        <v>1226</v>
      </c>
      <c r="B263" s="179" t="s">
        <v>1899</v>
      </c>
      <c r="C263" s="168" t="s">
        <v>158</v>
      </c>
      <c r="D263" s="168" t="s">
        <v>367</v>
      </c>
      <c r="E263" s="169" t="s">
        <v>595</v>
      </c>
      <c r="F263" s="170">
        <v>0.61199999999999999</v>
      </c>
      <c r="G263" s="170">
        <v>21.25</v>
      </c>
      <c r="H263" s="170">
        <v>13.005000000000001</v>
      </c>
      <c r="I263" s="171">
        <v>2.169724980643484E-3</v>
      </c>
      <c r="J263" s="171">
        <v>100.10702950026834</v>
      </c>
      <c r="K263" s="169" t="s">
        <v>1592</v>
      </c>
    </row>
    <row r="264" spans="1:11" x14ac:dyDescent="0.2">
      <c r="A264" s="168" t="s">
        <v>1114</v>
      </c>
      <c r="B264" s="179" t="s">
        <v>1115</v>
      </c>
      <c r="C264" s="168" t="s">
        <v>13</v>
      </c>
      <c r="D264" s="168" t="s">
        <v>367</v>
      </c>
      <c r="E264" s="169" t="s">
        <v>69</v>
      </c>
      <c r="F264" s="170">
        <v>0.21256032</v>
      </c>
      <c r="G264" s="170">
        <v>60.273499999999999</v>
      </c>
      <c r="H264" s="170">
        <v>12.81175444752</v>
      </c>
      <c r="I264" s="171">
        <v>2.137484326847705E-3</v>
      </c>
      <c r="J264" s="171">
        <v>100.1095419574764</v>
      </c>
      <c r="K264" s="169" t="s">
        <v>1592</v>
      </c>
    </row>
    <row r="265" spans="1:11" x14ac:dyDescent="0.2">
      <c r="A265" s="168" t="s">
        <v>884</v>
      </c>
      <c r="B265" s="179" t="s">
        <v>885</v>
      </c>
      <c r="C265" s="168" t="s">
        <v>13</v>
      </c>
      <c r="D265" s="168" t="s">
        <v>367</v>
      </c>
      <c r="E265" s="169" t="s">
        <v>73</v>
      </c>
      <c r="F265" s="170">
        <v>15.923400000000001</v>
      </c>
      <c r="G265" s="170">
        <v>0.71399999999999997</v>
      </c>
      <c r="H265" s="170">
        <v>11.369307600000001</v>
      </c>
      <c r="I265" s="171">
        <v>1.8968297356662684E-3</v>
      </c>
      <c r="J265" s="171">
        <v>100.1117719838976</v>
      </c>
      <c r="K265" s="169" t="s">
        <v>1592</v>
      </c>
    </row>
    <row r="266" spans="1:11" x14ac:dyDescent="0.2">
      <c r="A266" s="168" t="s">
        <v>1232</v>
      </c>
      <c r="B266" s="179" t="s">
        <v>1073</v>
      </c>
      <c r="C266" s="168" t="s">
        <v>158</v>
      </c>
      <c r="D266" s="168" t="s">
        <v>367</v>
      </c>
      <c r="E266" s="169" t="s">
        <v>595</v>
      </c>
      <c r="F266" s="170">
        <v>13.007999999999999</v>
      </c>
      <c r="G266" s="170">
        <v>0.85</v>
      </c>
      <c r="H266" s="170">
        <v>11.056800000000001</v>
      </c>
      <c r="I266" s="171">
        <v>1.8446916698176758E-3</v>
      </c>
      <c r="J266" s="171">
        <v>100.11394120924663</v>
      </c>
      <c r="K266" s="169" t="s">
        <v>1592</v>
      </c>
    </row>
    <row r="267" spans="1:11" x14ac:dyDescent="0.2">
      <c r="A267" s="168" t="s">
        <v>704</v>
      </c>
      <c r="B267" s="179" t="s">
        <v>1751</v>
      </c>
      <c r="C267" s="168" t="s">
        <v>22</v>
      </c>
      <c r="D267" s="168" t="s">
        <v>367</v>
      </c>
      <c r="E267" s="169" t="s">
        <v>595</v>
      </c>
      <c r="F267" s="170">
        <v>0.49</v>
      </c>
      <c r="G267" s="170">
        <v>22.524999999999999</v>
      </c>
      <c r="H267" s="170">
        <v>11.03725</v>
      </c>
      <c r="I267" s="171">
        <v>1.8414299917421985E-3</v>
      </c>
      <c r="J267" s="171">
        <v>100.11610651194586</v>
      </c>
      <c r="K267" s="169" t="s">
        <v>1592</v>
      </c>
    </row>
    <row r="268" spans="1:11" ht="18" x14ac:dyDescent="0.2">
      <c r="A268" s="168" t="s">
        <v>1442</v>
      </c>
      <c r="B268" s="179" t="s">
        <v>1443</v>
      </c>
      <c r="C268" s="168" t="s">
        <v>13</v>
      </c>
      <c r="D268" s="168" t="s">
        <v>366</v>
      </c>
      <c r="E268" s="169" t="s">
        <v>14</v>
      </c>
      <c r="F268" s="170">
        <v>0.43570602450000001</v>
      </c>
      <c r="G268" s="170">
        <v>23.92</v>
      </c>
      <c r="H268" s="170">
        <v>10.42208810604</v>
      </c>
      <c r="I268" s="171">
        <v>1.7387977634865301E-3</v>
      </c>
      <c r="J268" s="171">
        <v>100.11815021250072</v>
      </c>
      <c r="K268" s="169" t="s">
        <v>1592</v>
      </c>
    </row>
    <row r="269" spans="1:11" ht="22.5" x14ac:dyDescent="0.2">
      <c r="A269" s="168" t="s">
        <v>1487</v>
      </c>
      <c r="B269" s="179" t="s">
        <v>1488</v>
      </c>
      <c r="C269" s="168" t="s">
        <v>13</v>
      </c>
      <c r="D269" s="168" t="s">
        <v>1685</v>
      </c>
      <c r="E269" s="169" t="s">
        <v>18</v>
      </c>
      <c r="F269" s="170">
        <v>0.63312299999999999</v>
      </c>
      <c r="G269" s="170">
        <v>16.387499999999999</v>
      </c>
      <c r="H269" s="170">
        <v>10.3753031625</v>
      </c>
      <c r="I269" s="171">
        <v>1.7309922686217292E-3</v>
      </c>
      <c r="J269" s="171">
        <v>100.12018606775597</v>
      </c>
      <c r="K269" s="169" t="s">
        <v>1592</v>
      </c>
    </row>
    <row r="270" spans="1:11" x14ac:dyDescent="0.2">
      <c r="A270" s="168" t="s">
        <v>723</v>
      </c>
      <c r="B270" s="179" t="s">
        <v>724</v>
      </c>
      <c r="C270" s="168" t="s">
        <v>13</v>
      </c>
      <c r="D270" s="168" t="s">
        <v>367</v>
      </c>
      <c r="E270" s="169" t="s">
        <v>73</v>
      </c>
      <c r="F270" s="170">
        <v>3.1751999999999998</v>
      </c>
      <c r="G270" s="170">
        <v>3.1789999999999998</v>
      </c>
      <c r="H270" s="170">
        <v>10.0939608</v>
      </c>
      <c r="I270" s="171">
        <v>1.6840537409762465E-3</v>
      </c>
      <c r="J270" s="171">
        <v>100.12216504458885</v>
      </c>
      <c r="K270" s="169" t="s">
        <v>1592</v>
      </c>
    </row>
    <row r="271" spans="1:11" ht="22.5" x14ac:dyDescent="0.2">
      <c r="A271" s="168" t="s">
        <v>1178</v>
      </c>
      <c r="B271" s="179" t="s">
        <v>1854</v>
      </c>
      <c r="C271" s="168" t="s">
        <v>158</v>
      </c>
      <c r="D271" s="168" t="s">
        <v>367</v>
      </c>
      <c r="E271" s="169" t="s">
        <v>73</v>
      </c>
      <c r="F271" s="170">
        <v>33.128</v>
      </c>
      <c r="G271" s="170">
        <v>0.29749999999999999</v>
      </c>
      <c r="H271" s="170">
        <v>9.8555799999999998</v>
      </c>
      <c r="I271" s="171">
        <v>1.6442828238931416E-3</v>
      </c>
      <c r="J271" s="171">
        <v>100.12409891094885</v>
      </c>
      <c r="K271" s="169" t="s">
        <v>1592</v>
      </c>
    </row>
    <row r="272" spans="1:11" ht="22.5" x14ac:dyDescent="0.2">
      <c r="A272" s="168" t="s">
        <v>1054</v>
      </c>
      <c r="B272" s="179" t="s">
        <v>1055</v>
      </c>
      <c r="C272" s="168" t="s">
        <v>13</v>
      </c>
      <c r="D272" s="168" t="s">
        <v>1685</v>
      </c>
      <c r="E272" s="169" t="s">
        <v>73</v>
      </c>
      <c r="F272" s="170">
        <v>6.9646423298399998E-4</v>
      </c>
      <c r="G272" s="170">
        <v>13495.0065</v>
      </c>
      <c r="H272" s="170">
        <v>9.3987893511365943</v>
      </c>
      <c r="I272" s="171">
        <v>1.5680728983442545E-3</v>
      </c>
      <c r="J272" s="171">
        <v>100.12594255636304</v>
      </c>
      <c r="K272" s="169" t="s">
        <v>1592</v>
      </c>
    </row>
    <row r="273" spans="1:11" ht="22.5" x14ac:dyDescent="0.2">
      <c r="A273" s="168" t="s">
        <v>1081</v>
      </c>
      <c r="B273" s="179" t="s">
        <v>1621</v>
      </c>
      <c r="C273" s="168" t="s">
        <v>13</v>
      </c>
      <c r="D273" s="168" t="s">
        <v>1685</v>
      </c>
      <c r="E273" s="169" t="s">
        <v>73</v>
      </c>
      <c r="F273" s="170">
        <v>1.8390169917902001E-3</v>
      </c>
      <c r="G273" s="170">
        <v>5091.5249999999996</v>
      </c>
      <c r="H273" s="170">
        <v>9.3634009891245977</v>
      </c>
      <c r="I273" s="171">
        <v>1.5621687835359898E-3</v>
      </c>
      <c r="J273" s="171">
        <v>100.12777835647759</v>
      </c>
      <c r="K273" s="169" t="s">
        <v>1592</v>
      </c>
    </row>
    <row r="274" spans="1:11" x14ac:dyDescent="0.2">
      <c r="A274" s="168" t="s">
        <v>1347</v>
      </c>
      <c r="B274" s="179" t="s">
        <v>1348</v>
      </c>
      <c r="C274" s="168" t="s">
        <v>22</v>
      </c>
      <c r="D274" s="168" t="s">
        <v>367</v>
      </c>
      <c r="E274" s="169" t="s">
        <v>73</v>
      </c>
      <c r="F274" s="170">
        <v>63</v>
      </c>
      <c r="G274" s="170">
        <v>0.14449999999999999</v>
      </c>
      <c r="H274" s="170">
        <v>9.1035000000000004</v>
      </c>
      <c r="I274" s="171">
        <v>1.5188074864504388E-3</v>
      </c>
      <c r="J274" s="171">
        <v>100.12956316214452</v>
      </c>
      <c r="K274" s="169" t="s">
        <v>1592</v>
      </c>
    </row>
    <row r="275" spans="1:11" x14ac:dyDescent="0.2">
      <c r="A275" s="168" t="s">
        <v>661</v>
      </c>
      <c r="B275" s="179" t="s">
        <v>662</v>
      </c>
      <c r="C275" s="168" t="s">
        <v>13</v>
      </c>
      <c r="D275" s="168" t="s">
        <v>367</v>
      </c>
      <c r="E275" s="169" t="s">
        <v>663</v>
      </c>
      <c r="F275" s="170">
        <v>0.36498000000000003</v>
      </c>
      <c r="G275" s="170">
        <v>23.604500000000002</v>
      </c>
      <c r="H275" s="170">
        <v>8.6151704099999993</v>
      </c>
      <c r="I275" s="171">
        <v>1.4373356748233423E-3</v>
      </c>
      <c r="J275" s="171">
        <v>100.13125382421582</v>
      </c>
      <c r="K275" s="169" t="s">
        <v>1592</v>
      </c>
    </row>
    <row r="276" spans="1:11" x14ac:dyDescent="0.2">
      <c r="A276" s="168" t="s">
        <v>1476</v>
      </c>
      <c r="B276" s="179" t="s">
        <v>1477</v>
      </c>
      <c r="C276" s="168" t="s">
        <v>13</v>
      </c>
      <c r="D276" s="168" t="s">
        <v>367</v>
      </c>
      <c r="E276" s="169" t="s">
        <v>65</v>
      </c>
      <c r="F276" s="170">
        <v>8.8919999999999999E-2</v>
      </c>
      <c r="G276" s="170">
        <v>96.474999999999994</v>
      </c>
      <c r="H276" s="170">
        <v>8.578557</v>
      </c>
      <c r="I276" s="171">
        <v>1.4312271757611706E-3</v>
      </c>
      <c r="J276" s="171">
        <v>100.1329366409875</v>
      </c>
      <c r="K276" s="169" t="s">
        <v>1592</v>
      </c>
    </row>
    <row r="277" spans="1:11" x14ac:dyDescent="0.2">
      <c r="A277" s="168" t="s">
        <v>659</v>
      </c>
      <c r="B277" s="179" t="s">
        <v>660</v>
      </c>
      <c r="C277" s="168" t="s">
        <v>13</v>
      </c>
      <c r="D277" s="168" t="s">
        <v>367</v>
      </c>
      <c r="E277" s="169" t="s">
        <v>595</v>
      </c>
      <c r="F277" s="170">
        <v>11.80734</v>
      </c>
      <c r="G277" s="170">
        <v>0.71399999999999997</v>
      </c>
      <c r="H277" s="170">
        <v>8.4304407599999998</v>
      </c>
      <c r="I277" s="171">
        <v>1.4065157950639783E-3</v>
      </c>
      <c r="J277" s="171">
        <v>100.13459003788554</v>
      </c>
      <c r="K277" s="169" t="s">
        <v>1592</v>
      </c>
    </row>
    <row r="278" spans="1:11" x14ac:dyDescent="0.2">
      <c r="A278" s="168" t="s">
        <v>1576</v>
      </c>
      <c r="B278" s="179" t="s">
        <v>1577</v>
      </c>
      <c r="C278" s="168" t="s">
        <v>22</v>
      </c>
      <c r="D278" s="168" t="s">
        <v>367</v>
      </c>
      <c r="E278" s="169" t="s">
        <v>595</v>
      </c>
      <c r="F278" s="170">
        <v>0.54400000000000004</v>
      </c>
      <c r="G278" s="170">
        <v>15.215</v>
      </c>
      <c r="H278" s="170">
        <v>8.2769600000000008</v>
      </c>
      <c r="I278" s="171">
        <v>1.3809094099028751E-3</v>
      </c>
      <c r="J278" s="171">
        <v>100.13621401490995</v>
      </c>
      <c r="K278" s="169" t="s">
        <v>1592</v>
      </c>
    </row>
    <row r="279" spans="1:11" x14ac:dyDescent="0.2">
      <c r="A279" s="168" t="s">
        <v>684</v>
      </c>
      <c r="B279" s="179" t="s">
        <v>685</v>
      </c>
      <c r="C279" s="168" t="s">
        <v>22</v>
      </c>
      <c r="D279" s="168" t="s">
        <v>367</v>
      </c>
      <c r="E279" s="169" t="s">
        <v>69</v>
      </c>
      <c r="F279" s="170">
        <v>0.12436</v>
      </c>
      <c r="G279" s="170">
        <v>59.5</v>
      </c>
      <c r="H279" s="170">
        <v>7.3994200000000001</v>
      </c>
      <c r="I279" s="171">
        <v>1.2345026079410234E-3</v>
      </c>
      <c r="J279" s="171">
        <v>100.1376653953424</v>
      </c>
      <c r="K279" s="169" t="s">
        <v>1592</v>
      </c>
    </row>
    <row r="280" spans="1:11" x14ac:dyDescent="0.2">
      <c r="A280" s="168" t="s">
        <v>1104</v>
      </c>
      <c r="B280" s="179" t="s">
        <v>1105</v>
      </c>
      <c r="C280" s="168" t="s">
        <v>13</v>
      </c>
      <c r="D280" s="168" t="s">
        <v>367</v>
      </c>
      <c r="E280" s="169" t="s">
        <v>663</v>
      </c>
      <c r="F280" s="170">
        <v>0.19818935360000001</v>
      </c>
      <c r="G280" s="170">
        <v>34.280500000000004</v>
      </c>
      <c r="H280" s="170">
        <v>6.7940301360847997</v>
      </c>
      <c r="I280" s="171">
        <v>1.1335007232224407E-3</v>
      </c>
      <c r="J280" s="171">
        <v>100.13899713495542</v>
      </c>
      <c r="K280" s="169" t="s">
        <v>1592</v>
      </c>
    </row>
    <row r="281" spans="1:11" x14ac:dyDescent="0.2">
      <c r="A281" s="168" t="s">
        <v>741</v>
      </c>
      <c r="B281" s="179" t="s">
        <v>742</v>
      </c>
      <c r="C281" s="168" t="s">
        <v>13</v>
      </c>
      <c r="D281" s="168" t="s">
        <v>367</v>
      </c>
      <c r="E281" s="169" t="s">
        <v>51</v>
      </c>
      <c r="F281" s="170">
        <v>3.5983999999999998</v>
      </c>
      <c r="G281" s="170">
        <v>1.8785000000000001</v>
      </c>
      <c r="H281" s="170">
        <v>6.7595944000000001</v>
      </c>
      <c r="I281" s="171">
        <v>1.1277555423835296E-3</v>
      </c>
      <c r="J281" s="171">
        <v>100.1403229905937</v>
      </c>
      <c r="K281" s="169" t="s">
        <v>1592</v>
      </c>
    </row>
    <row r="282" spans="1:11" x14ac:dyDescent="0.2">
      <c r="A282" s="168" t="s">
        <v>1327</v>
      </c>
      <c r="B282" s="179" t="s">
        <v>1328</v>
      </c>
      <c r="C282" s="168" t="s">
        <v>22</v>
      </c>
      <c r="D282" s="168" t="s">
        <v>367</v>
      </c>
      <c r="E282" s="169" t="s">
        <v>73</v>
      </c>
      <c r="F282" s="170">
        <v>5.1550000000000002</v>
      </c>
      <c r="G282" s="170">
        <v>1.2155</v>
      </c>
      <c r="H282" s="170">
        <v>6.2659025000000002</v>
      </c>
      <c r="I282" s="171">
        <v>1.0453890950039568E-3</v>
      </c>
      <c r="J282" s="171">
        <v>100.14155274131146</v>
      </c>
      <c r="K282" s="169" t="s">
        <v>1592</v>
      </c>
    </row>
    <row r="283" spans="1:11" ht="22.5" x14ac:dyDescent="0.2">
      <c r="A283" s="168" t="s">
        <v>1177</v>
      </c>
      <c r="B283" s="179" t="s">
        <v>1380</v>
      </c>
      <c r="C283" s="168" t="s">
        <v>158</v>
      </c>
      <c r="D283" s="168" t="s">
        <v>367</v>
      </c>
      <c r="E283" s="169" t="s">
        <v>73</v>
      </c>
      <c r="F283" s="170">
        <v>33.128</v>
      </c>
      <c r="G283" s="170">
        <v>0.187</v>
      </c>
      <c r="H283" s="170">
        <v>6.1949360000000002</v>
      </c>
      <c r="I283" s="171">
        <v>1.0335492035899749E-3</v>
      </c>
      <c r="J283" s="171">
        <v>100.14276680142996</v>
      </c>
      <c r="K283" s="169" t="s">
        <v>1592</v>
      </c>
    </row>
    <row r="284" spans="1:11" x14ac:dyDescent="0.2">
      <c r="A284" s="168" t="s">
        <v>770</v>
      </c>
      <c r="B284" s="179" t="s">
        <v>771</v>
      </c>
      <c r="C284" s="168" t="s">
        <v>13</v>
      </c>
      <c r="D284" s="168" t="s">
        <v>367</v>
      </c>
      <c r="E284" s="169" t="s">
        <v>73</v>
      </c>
      <c r="F284" s="170">
        <v>0.30099999999999999</v>
      </c>
      <c r="G284" s="170">
        <v>20.417000000000002</v>
      </c>
      <c r="H284" s="170">
        <v>6.1455169999999999</v>
      </c>
      <c r="I284" s="171">
        <v>1.0253042486635295E-3</v>
      </c>
      <c r="J284" s="171">
        <v>100.14397301624881</v>
      </c>
      <c r="K284" s="169" t="s">
        <v>1592</v>
      </c>
    </row>
    <row r="285" spans="1:11" x14ac:dyDescent="0.2">
      <c r="A285" s="168" t="s">
        <v>1417</v>
      </c>
      <c r="B285" s="179" t="s">
        <v>1418</v>
      </c>
      <c r="C285" s="168" t="s">
        <v>13</v>
      </c>
      <c r="D285" s="168" t="s">
        <v>367</v>
      </c>
      <c r="E285" s="169" t="s">
        <v>595</v>
      </c>
      <c r="F285" s="170">
        <v>0.64124999999999999</v>
      </c>
      <c r="G285" s="170">
        <v>9.2650000000000006</v>
      </c>
      <c r="H285" s="170">
        <v>5.9411812499999996</v>
      </c>
      <c r="I285" s="171">
        <v>9.9121333123073263E-4</v>
      </c>
      <c r="J285" s="171">
        <v>100.14513804324459</v>
      </c>
      <c r="K285" s="169" t="s">
        <v>1592</v>
      </c>
    </row>
    <row r="286" spans="1:11" ht="22.5" x14ac:dyDescent="0.2">
      <c r="A286" s="168" t="s">
        <v>1357</v>
      </c>
      <c r="B286" s="179" t="s">
        <v>1917</v>
      </c>
      <c r="C286" s="168" t="s">
        <v>158</v>
      </c>
      <c r="D286" s="168" t="s">
        <v>367</v>
      </c>
      <c r="E286" s="169" t="s">
        <v>51</v>
      </c>
      <c r="F286" s="170">
        <v>0.12</v>
      </c>
      <c r="G286" s="170">
        <v>49.0535</v>
      </c>
      <c r="H286" s="170">
        <v>5.8864200000000002</v>
      </c>
      <c r="I286" s="171">
        <v>9.8207708731714097E-4</v>
      </c>
      <c r="J286" s="171">
        <v>100.14629326361582</v>
      </c>
      <c r="K286" s="169" t="s">
        <v>1592</v>
      </c>
    </row>
    <row r="287" spans="1:11" x14ac:dyDescent="0.2">
      <c r="A287" s="168" t="s">
        <v>1462</v>
      </c>
      <c r="B287" s="179" t="s">
        <v>1463</v>
      </c>
      <c r="C287" s="168" t="s">
        <v>13</v>
      </c>
      <c r="D287" s="168" t="s">
        <v>367</v>
      </c>
      <c r="E287" s="169" t="s">
        <v>65</v>
      </c>
      <c r="F287" s="170">
        <v>0.2885355</v>
      </c>
      <c r="G287" s="170">
        <v>19.277999999999999</v>
      </c>
      <c r="H287" s="170">
        <v>5.5623873689999996</v>
      </c>
      <c r="I287" s="171">
        <v>9.2801621119070234E-4</v>
      </c>
      <c r="J287" s="171">
        <v>100.14738376026506</v>
      </c>
      <c r="K287" s="169" t="s">
        <v>1592</v>
      </c>
    </row>
    <row r="288" spans="1:11" x14ac:dyDescent="0.2">
      <c r="A288" s="168" t="s">
        <v>1496</v>
      </c>
      <c r="B288" s="179" t="s">
        <v>1622</v>
      </c>
      <c r="C288" s="168" t="s">
        <v>13</v>
      </c>
      <c r="D288" s="168" t="s">
        <v>367</v>
      </c>
      <c r="E288" s="169" t="s">
        <v>65</v>
      </c>
      <c r="F288" s="170">
        <v>0.39759299999999997</v>
      </c>
      <c r="G288" s="170">
        <v>13.209</v>
      </c>
      <c r="H288" s="170">
        <v>5.2518059370000003</v>
      </c>
      <c r="I288" s="171">
        <v>8.7619950288355709E-4</v>
      </c>
      <c r="J288" s="171">
        <v>100.14841345584213</v>
      </c>
      <c r="K288" s="169" t="s">
        <v>1592</v>
      </c>
    </row>
    <row r="289" spans="1:11" ht="22.5" x14ac:dyDescent="0.2">
      <c r="A289" s="168" t="s">
        <v>1485</v>
      </c>
      <c r="B289" s="179" t="s">
        <v>1486</v>
      </c>
      <c r="C289" s="168" t="s">
        <v>13</v>
      </c>
      <c r="D289" s="168" t="s">
        <v>1685</v>
      </c>
      <c r="E289" s="169" t="s">
        <v>18</v>
      </c>
      <c r="F289" s="170">
        <v>1.264635</v>
      </c>
      <c r="G289" s="170">
        <v>4.0945</v>
      </c>
      <c r="H289" s="170">
        <v>5.1780480075000002</v>
      </c>
      <c r="I289" s="171">
        <v>8.6389389564351933E-4</v>
      </c>
      <c r="J289" s="171">
        <v>100.14942942214485</v>
      </c>
      <c r="K289" s="169" t="s">
        <v>1592</v>
      </c>
    </row>
    <row r="290" spans="1:11" x14ac:dyDescent="0.2">
      <c r="A290" s="168" t="s">
        <v>342</v>
      </c>
      <c r="B290" s="179" t="s">
        <v>1660</v>
      </c>
      <c r="C290" s="168" t="s">
        <v>158</v>
      </c>
      <c r="D290" s="168" t="s">
        <v>367</v>
      </c>
      <c r="E290" s="169" t="s">
        <v>65</v>
      </c>
      <c r="F290" s="170">
        <v>12</v>
      </c>
      <c r="G290" s="170">
        <v>0.39</v>
      </c>
      <c r="H290" s="170">
        <v>4.68</v>
      </c>
      <c r="I290" s="171">
        <v>7.8080068507585586E-4</v>
      </c>
      <c r="J290" s="171">
        <v>100.15034732220212</v>
      </c>
      <c r="K290" s="169" t="s">
        <v>1592</v>
      </c>
    </row>
    <row r="291" spans="1:11" x14ac:dyDescent="0.2">
      <c r="A291" s="168" t="s">
        <v>920</v>
      </c>
      <c r="B291" s="179" t="s">
        <v>921</v>
      </c>
      <c r="C291" s="168" t="s">
        <v>13</v>
      </c>
      <c r="D291" s="168" t="s">
        <v>367</v>
      </c>
      <c r="E291" s="169" t="s">
        <v>628</v>
      </c>
      <c r="F291" s="170">
        <v>0.29160000000000003</v>
      </c>
      <c r="G291" s="170">
        <v>15.954499999999999</v>
      </c>
      <c r="H291" s="170">
        <v>4.6523322</v>
      </c>
      <c r="I291" s="171">
        <v>7.7618465148727859E-4</v>
      </c>
      <c r="J291" s="171">
        <v>100.15125933828467</v>
      </c>
      <c r="K291" s="169" t="s">
        <v>1592</v>
      </c>
    </row>
    <row r="292" spans="1:11" x14ac:dyDescent="0.2">
      <c r="A292" s="168" t="s">
        <v>1571</v>
      </c>
      <c r="B292" s="179" t="s">
        <v>1572</v>
      </c>
      <c r="C292" s="168" t="s">
        <v>22</v>
      </c>
      <c r="D292" s="168" t="s">
        <v>367</v>
      </c>
      <c r="E292" s="169" t="s">
        <v>73</v>
      </c>
      <c r="F292" s="170">
        <v>1.2</v>
      </c>
      <c r="G292" s="170">
        <v>3.8165</v>
      </c>
      <c r="H292" s="170">
        <v>4.5797999999999996</v>
      </c>
      <c r="I292" s="171">
        <v>7.6408354220307783E-4</v>
      </c>
      <c r="J292" s="171">
        <v>100.15215762509287</v>
      </c>
      <c r="K292" s="169" t="s">
        <v>1592</v>
      </c>
    </row>
    <row r="293" spans="1:11" ht="22.5" x14ac:dyDescent="0.2">
      <c r="A293" s="168" t="s">
        <v>896</v>
      </c>
      <c r="B293" s="179" t="s">
        <v>897</v>
      </c>
      <c r="C293" s="168" t="s">
        <v>13</v>
      </c>
      <c r="D293" s="168" t="s">
        <v>367</v>
      </c>
      <c r="E293" s="169" t="s">
        <v>73</v>
      </c>
      <c r="F293" s="170">
        <v>8</v>
      </c>
      <c r="G293" s="170">
        <v>0.55249999999999999</v>
      </c>
      <c r="H293" s="170">
        <v>4.42</v>
      </c>
      <c r="I293" s="171">
        <v>7.3742286923830823E-4</v>
      </c>
      <c r="J293" s="171">
        <v>100.15302453070251</v>
      </c>
      <c r="K293" s="169" t="s">
        <v>1592</v>
      </c>
    </row>
    <row r="294" spans="1:11" ht="22.5" x14ac:dyDescent="0.2">
      <c r="A294" s="168" t="s">
        <v>1379</v>
      </c>
      <c r="B294" s="179" t="s">
        <v>1380</v>
      </c>
      <c r="C294" s="168" t="s">
        <v>13</v>
      </c>
      <c r="D294" s="168" t="s">
        <v>367</v>
      </c>
      <c r="E294" s="169" t="s">
        <v>73</v>
      </c>
      <c r="F294" s="170">
        <v>22.83254775</v>
      </c>
      <c r="G294" s="170">
        <v>0.187</v>
      </c>
      <c r="H294" s="170">
        <v>4.2696864292500001</v>
      </c>
      <c r="I294" s="171">
        <v>7.1234489081570187E-4</v>
      </c>
      <c r="J294" s="171">
        <v>100.15386201643854</v>
      </c>
      <c r="K294" s="169" t="s">
        <v>1592</v>
      </c>
    </row>
    <row r="295" spans="1:11" ht="22.5" x14ac:dyDescent="0.2">
      <c r="A295" s="168" t="s">
        <v>1474</v>
      </c>
      <c r="B295" s="179" t="s">
        <v>1475</v>
      </c>
      <c r="C295" s="168" t="s">
        <v>13</v>
      </c>
      <c r="D295" s="168" t="s">
        <v>1685</v>
      </c>
      <c r="E295" s="169" t="s">
        <v>18</v>
      </c>
      <c r="F295" s="170">
        <v>0.54774</v>
      </c>
      <c r="G295" s="170">
        <v>7.5049999999999999</v>
      </c>
      <c r="H295" s="170">
        <v>4.1107886999999996</v>
      </c>
      <c r="I295" s="171">
        <v>6.8583475067565951E-4</v>
      </c>
      <c r="J295" s="171">
        <v>100.15466812097601</v>
      </c>
      <c r="K295" s="169" t="s">
        <v>1592</v>
      </c>
    </row>
    <row r="296" spans="1:11" x14ac:dyDescent="0.2">
      <c r="A296" s="168" t="s">
        <v>1313</v>
      </c>
      <c r="B296" s="179" t="s">
        <v>1314</v>
      </c>
      <c r="C296" s="168" t="s">
        <v>13</v>
      </c>
      <c r="D296" s="168" t="s">
        <v>367</v>
      </c>
      <c r="E296" s="169" t="s">
        <v>73</v>
      </c>
      <c r="F296" s="170">
        <v>2.9969999999999999</v>
      </c>
      <c r="G296" s="170">
        <v>1.2835000000000001</v>
      </c>
      <c r="H296" s="170">
        <v>3.8466494999999998</v>
      </c>
      <c r="I296" s="171">
        <v>6.417663600099782E-4</v>
      </c>
      <c r="J296" s="171">
        <v>100.15542323106587</v>
      </c>
      <c r="K296" s="169" t="s">
        <v>1592</v>
      </c>
    </row>
    <row r="297" spans="1:11" x14ac:dyDescent="0.2">
      <c r="A297" s="168" t="s">
        <v>892</v>
      </c>
      <c r="B297" s="179" t="s">
        <v>893</v>
      </c>
      <c r="C297" s="168" t="s">
        <v>13</v>
      </c>
      <c r="D297" s="168" t="s">
        <v>367</v>
      </c>
      <c r="E297" s="169" t="s">
        <v>73</v>
      </c>
      <c r="F297" s="170">
        <v>0.55100000000000005</v>
      </c>
      <c r="G297" s="170">
        <v>6.2815000000000003</v>
      </c>
      <c r="H297" s="170">
        <v>3.4611065000000001</v>
      </c>
      <c r="I297" s="171">
        <v>5.7744323211976446E-4</v>
      </c>
      <c r="J297" s="171">
        <v>100.15610184948427</v>
      </c>
      <c r="K297" s="169" t="s">
        <v>1592</v>
      </c>
    </row>
    <row r="298" spans="1:11" ht="22.5" x14ac:dyDescent="0.2">
      <c r="A298" s="168" t="s">
        <v>1483</v>
      </c>
      <c r="B298" s="179" t="s">
        <v>1484</v>
      </c>
      <c r="C298" s="168" t="s">
        <v>13</v>
      </c>
      <c r="D298" s="168" t="s">
        <v>1685</v>
      </c>
      <c r="E298" s="169" t="s">
        <v>18</v>
      </c>
      <c r="F298" s="170">
        <v>0.31575599999999998</v>
      </c>
      <c r="G298" s="170">
        <v>10.6495</v>
      </c>
      <c r="H298" s="170">
        <v>3.3626435219999999</v>
      </c>
      <c r="I298" s="171">
        <v>5.6101589009476254E-4</v>
      </c>
      <c r="J298" s="171">
        <v>100.15676085465361</v>
      </c>
      <c r="K298" s="169" t="s">
        <v>1592</v>
      </c>
    </row>
    <row r="299" spans="1:11" x14ac:dyDescent="0.2">
      <c r="A299" s="168" t="s">
        <v>642</v>
      </c>
      <c r="B299" s="179" t="s">
        <v>643</v>
      </c>
      <c r="C299" s="168" t="s">
        <v>13</v>
      </c>
      <c r="D299" s="168" t="s">
        <v>367</v>
      </c>
      <c r="E299" s="169" t="s">
        <v>595</v>
      </c>
      <c r="F299" s="170">
        <v>0.16145999999999999</v>
      </c>
      <c r="G299" s="170">
        <v>18.7</v>
      </c>
      <c r="H299" s="170">
        <v>3.0193020000000002</v>
      </c>
      <c r="I299" s="171">
        <v>5.0373356197668841E-4</v>
      </c>
      <c r="J299" s="171">
        <v>100.15735317477603</v>
      </c>
      <c r="K299" s="169" t="s">
        <v>1592</v>
      </c>
    </row>
    <row r="300" spans="1:11" ht="22.5" x14ac:dyDescent="0.2">
      <c r="A300" s="168" t="s">
        <v>922</v>
      </c>
      <c r="B300" s="179" t="s">
        <v>923</v>
      </c>
      <c r="C300" s="168" t="s">
        <v>13</v>
      </c>
      <c r="D300" s="168" t="s">
        <v>367</v>
      </c>
      <c r="E300" s="169" t="s">
        <v>65</v>
      </c>
      <c r="F300" s="170">
        <v>10.692</v>
      </c>
      <c r="G300" s="170">
        <v>0.28050000000000003</v>
      </c>
      <c r="H300" s="170">
        <v>2.9991059999999998</v>
      </c>
      <c r="I300" s="171">
        <v>5.0036410671263026E-4</v>
      </c>
      <c r="J300" s="171">
        <v>100.15794157224865</v>
      </c>
      <c r="K300" s="169" t="s">
        <v>1592</v>
      </c>
    </row>
    <row r="301" spans="1:11" x14ac:dyDescent="0.2">
      <c r="A301" s="168" t="s">
        <v>1460</v>
      </c>
      <c r="B301" s="179" t="s">
        <v>1461</v>
      </c>
      <c r="C301" s="168" t="s">
        <v>13</v>
      </c>
      <c r="D301" s="168" t="s">
        <v>367</v>
      </c>
      <c r="E301" s="169" t="s">
        <v>595</v>
      </c>
      <c r="F301" s="170">
        <v>9.6074999999999994E-2</v>
      </c>
      <c r="G301" s="170">
        <v>23.477</v>
      </c>
      <c r="H301" s="170">
        <v>2.255552775</v>
      </c>
      <c r="I301" s="171">
        <v>3.7631135725315121E-4</v>
      </c>
      <c r="J301" s="171">
        <v>100.15838483167802</v>
      </c>
      <c r="K301" s="169" t="s">
        <v>1592</v>
      </c>
    </row>
    <row r="302" spans="1:11" ht="18" x14ac:dyDescent="0.2">
      <c r="A302" s="168" t="s">
        <v>1033</v>
      </c>
      <c r="B302" s="179" t="s">
        <v>1034</v>
      </c>
      <c r="C302" s="168" t="s">
        <v>13</v>
      </c>
      <c r="D302" s="168" t="s">
        <v>1685</v>
      </c>
      <c r="E302" s="169" t="s">
        <v>73</v>
      </c>
      <c r="F302" s="170">
        <v>4.5984800599999998E-4</v>
      </c>
      <c r="G302" s="170">
        <v>4786.2520000000004</v>
      </c>
      <c r="H302" s="170">
        <v>2.2009484384135121</v>
      </c>
      <c r="I302" s="171">
        <v>3.6720129242091994E-4</v>
      </c>
      <c r="J302" s="171">
        <v>100.15881632315794</v>
      </c>
      <c r="K302" s="169" t="s">
        <v>1592</v>
      </c>
    </row>
    <row r="303" spans="1:11" x14ac:dyDescent="0.2">
      <c r="A303" s="168" t="s">
        <v>666</v>
      </c>
      <c r="B303" s="179" t="s">
        <v>667</v>
      </c>
      <c r="C303" s="168" t="s">
        <v>13</v>
      </c>
      <c r="D303" s="168" t="s">
        <v>367</v>
      </c>
      <c r="E303" s="169" t="s">
        <v>595</v>
      </c>
      <c r="F303" s="170">
        <v>9.2429999999999998E-2</v>
      </c>
      <c r="G303" s="170">
        <v>18.657499999999999</v>
      </c>
      <c r="H303" s="170">
        <v>1.7245127250000001</v>
      </c>
      <c r="I303" s="171">
        <v>2.8771382844060495E-4</v>
      </c>
      <c r="J303" s="171">
        <v>100.15915367104223</v>
      </c>
      <c r="K303" s="169" t="s">
        <v>1592</v>
      </c>
    </row>
    <row r="304" spans="1:11" x14ac:dyDescent="0.2">
      <c r="A304" s="168" t="s">
        <v>644</v>
      </c>
      <c r="B304" s="179" t="s">
        <v>645</v>
      </c>
      <c r="C304" s="168" t="s">
        <v>13</v>
      </c>
      <c r="D304" s="168" t="s">
        <v>367</v>
      </c>
      <c r="E304" s="169" t="s">
        <v>595</v>
      </c>
      <c r="F304" s="170">
        <v>2.9808000000000001E-2</v>
      </c>
      <c r="G304" s="170">
        <v>56.966999999999999</v>
      </c>
      <c r="H304" s="170">
        <v>1.6980723360000001</v>
      </c>
      <c r="I304" s="171">
        <v>2.833025733455468E-4</v>
      </c>
      <c r="J304" s="171">
        <v>100.15948709627672</v>
      </c>
      <c r="K304" s="169" t="s">
        <v>1592</v>
      </c>
    </row>
    <row r="305" spans="1:11" x14ac:dyDescent="0.2">
      <c r="A305" s="168" t="s">
        <v>1563</v>
      </c>
      <c r="B305" s="179" t="s">
        <v>1564</v>
      </c>
      <c r="C305" s="168" t="s">
        <v>13</v>
      </c>
      <c r="D305" s="168" t="s">
        <v>367</v>
      </c>
      <c r="E305" s="169" t="s">
        <v>69</v>
      </c>
      <c r="F305" s="170">
        <v>8.0000000000000002E-3</v>
      </c>
      <c r="G305" s="170">
        <v>171.72550000000001</v>
      </c>
      <c r="H305" s="170">
        <v>1.373804</v>
      </c>
      <c r="I305" s="171">
        <v>2.2920237272648527E-4</v>
      </c>
      <c r="J305" s="171">
        <v>100.1597557977892</v>
      </c>
      <c r="K305" s="169" t="s">
        <v>1592</v>
      </c>
    </row>
    <row r="306" spans="1:11" x14ac:dyDescent="0.2">
      <c r="A306" s="168" t="s">
        <v>866</v>
      </c>
      <c r="B306" s="179" t="s">
        <v>867</v>
      </c>
      <c r="C306" s="168" t="s">
        <v>13</v>
      </c>
      <c r="D306" s="168" t="s">
        <v>367</v>
      </c>
      <c r="E306" s="169" t="s">
        <v>628</v>
      </c>
      <c r="F306" s="170">
        <v>0.18881249999999999</v>
      </c>
      <c r="G306" s="170">
        <v>6.1879999999999997</v>
      </c>
      <c r="H306" s="170">
        <v>1.1683717499999999</v>
      </c>
      <c r="I306" s="171">
        <v>1.9492851769728129E-4</v>
      </c>
      <c r="J306" s="171">
        <v>100.15998527280352</v>
      </c>
      <c r="K306" s="169" t="s">
        <v>1592</v>
      </c>
    </row>
    <row r="307" spans="1:11" x14ac:dyDescent="0.2">
      <c r="A307" s="168" t="s">
        <v>711</v>
      </c>
      <c r="B307" s="179" t="s">
        <v>1564</v>
      </c>
      <c r="C307" s="168" t="s">
        <v>158</v>
      </c>
      <c r="D307" s="168" t="s">
        <v>367</v>
      </c>
      <c r="E307" s="169" t="s">
        <v>69</v>
      </c>
      <c r="F307" s="170">
        <v>1.35E-2</v>
      </c>
      <c r="G307" s="170">
        <v>77.724000000000004</v>
      </c>
      <c r="H307" s="170">
        <v>1.049274</v>
      </c>
      <c r="I307" s="171">
        <v>1.7505851667356487E-4</v>
      </c>
      <c r="J307" s="171">
        <v>100.16019121191894</v>
      </c>
      <c r="K307" s="169" t="s">
        <v>1592</v>
      </c>
    </row>
    <row r="308" spans="1:11" x14ac:dyDescent="0.2">
      <c r="A308" s="168" t="s">
        <v>1359</v>
      </c>
      <c r="B308" s="179" t="s">
        <v>1918</v>
      </c>
      <c r="C308" s="168" t="s">
        <v>22</v>
      </c>
      <c r="D308" s="168" t="s">
        <v>367</v>
      </c>
      <c r="E308" s="169" t="s">
        <v>65</v>
      </c>
      <c r="F308" s="170">
        <v>0.70399999999999996</v>
      </c>
      <c r="G308" s="170">
        <v>0.94350000000000001</v>
      </c>
      <c r="H308" s="170">
        <v>0.66422400000000004</v>
      </c>
      <c r="I308" s="171">
        <v>1.1081763979568917E-4</v>
      </c>
      <c r="J308" s="171">
        <v>100.16032065936291</v>
      </c>
      <c r="K308" s="169" t="s">
        <v>1592</v>
      </c>
    </row>
    <row r="309" spans="1:11" ht="18" x14ac:dyDescent="0.2">
      <c r="A309" s="168" t="s">
        <v>1248</v>
      </c>
      <c r="B309" s="179" t="s">
        <v>1249</v>
      </c>
      <c r="C309" s="168" t="s">
        <v>13</v>
      </c>
      <c r="D309" s="168" t="s">
        <v>1685</v>
      </c>
      <c r="E309" s="169" t="s">
        <v>73</v>
      </c>
      <c r="F309" s="170">
        <v>1.6577069699999999E-4</v>
      </c>
      <c r="G309" s="170">
        <v>3779.6509999999998</v>
      </c>
      <c r="H309" s="170">
        <v>0.62655538068674699</v>
      </c>
      <c r="I309" s="171">
        <v>1.0453309198251618E-4</v>
      </c>
      <c r="J309" s="171">
        <v>100.16044422283217</v>
      </c>
      <c r="K309" s="169" t="s">
        <v>1592</v>
      </c>
    </row>
    <row r="310" spans="1:11" x14ac:dyDescent="0.2">
      <c r="A310" s="168" t="s">
        <v>1228</v>
      </c>
      <c r="B310" s="179" t="s">
        <v>1901</v>
      </c>
      <c r="C310" s="168" t="s">
        <v>158</v>
      </c>
      <c r="D310" s="168" t="s">
        <v>367</v>
      </c>
      <c r="E310" s="169" t="s">
        <v>628</v>
      </c>
      <c r="F310" s="170">
        <v>6.1199999999999997E-2</v>
      </c>
      <c r="G310" s="170">
        <v>6.2134999999999998</v>
      </c>
      <c r="H310" s="170">
        <v>0.3802662</v>
      </c>
      <c r="I310" s="171">
        <v>6.3442758434015468E-5</v>
      </c>
      <c r="J310" s="171">
        <v>100.16051875317869</v>
      </c>
      <c r="K310" s="169" t="s">
        <v>1592</v>
      </c>
    </row>
    <row r="311" spans="1:11" x14ac:dyDescent="0.2">
      <c r="A311" s="168" t="s">
        <v>1148</v>
      </c>
      <c r="B311" s="179" t="s">
        <v>1149</v>
      </c>
      <c r="C311" s="168" t="s">
        <v>13</v>
      </c>
      <c r="D311" s="168" t="s">
        <v>367</v>
      </c>
      <c r="E311" s="169" t="s">
        <v>628</v>
      </c>
      <c r="F311" s="170">
        <v>6.5519999999999995E-2</v>
      </c>
      <c r="G311" s="170">
        <v>4.7854999999999999</v>
      </c>
      <c r="H311" s="170">
        <v>0.31354596000000001</v>
      </c>
      <c r="I311" s="171">
        <v>5.2311303498027113E-5</v>
      </c>
      <c r="J311" s="171">
        <v>100.16057955425087</v>
      </c>
      <c r="K311" s="169" t="s">
        <v>1592</v>
      </c>
    </row>
    <row r="312" spans="1:11" x14ac:dyDescent="0.2">
      <c r="A312" s="168" t="s">
        <v>1458</v>
      </c>
      <c r="B312" s="179" t="s">
        <v>1459</v>
      </c>
      <c r="C312" s="168" t="s">
        <v>13</v>
      </c>
      <c r="D312" s="168" t="s">
        <v>367</v>
      </c>
      <c r="E312" s="169" t="s">
        <v>595</v>
      </c>
      <c r="F312" s="170">
        <v>1.0295775E-2</v>
      </c>
      <c r="G312" s="170">
        <v>19.388500000000001</v>
      </c>
      <c r="H312" s="170">
        <v>0.19961963358750001</v>
      </c>
      <c r="I312" s="171">
        <v>3.3304091166604984E-5</v>
      </c>
      <c r="J312" s="171">
        <v>100.16061878074905</v>
      </c>
      <c r="K312" s="169" t="s">
        <v>1592</v>
      </c>
    </row>
    <row r="313" spans="1:11" ht="33.75" x14ac:dyDescent="0.2">
      <c r="A313" s="168" t="s">
        <v>1136</v>
      </c>
      <c r="B313" s="179" t="s">
        <v>1137</v>
      </c>
      <c r="C313" s="168" t="s">
        <v>13</v>
      </c>
      <c r="D313" s="168" t="s">
        <v>1685</v>
      </c>
      <c r="E313" s="169" t="s">
        <v>73</v>
      </c>
      <c r="F313" s="170">
        <v>1.1998896E-5</v>
      </c>
      <c r="G313" s="170">
        <v>11399.905000000001</v>
      </c>
      <c r="H313" s="170">
        <v>0.13678627450488001</v>
      </c>
      <c r="I313" s="171">
        <v>2.2821114709911194E-5</v>
      </c>
      <c r="J313" s="171">
        <v>100.16064623929776</v>
      </c>
      <c r="K313" s="169" t="s">
        <v>1592</v>
      </c>
    </row>
    <row r="314" spans="1:11" ht="18" x14ac:dyDescent="0.2">
      <c r="A314" s="168" t="s">
        <v>1139</v>
      </c>
      <c r="B314" s="179" t="s">
        <v>1140</v>
      </c>
      <c r="C314" s="168" t="s">
        <v>13</v>
      </c>
      <c r="D314" s="168" t="s">
        <v>1685</v>
      </c>
      <c r="E314" s="169" t="s">
        <v>73</v>
      </c>
      <c r="F314" s="170">
        <v>7.2686880000000001E-6</v>
      </c>
      <c r="G314" s="170">
        <v>14437.511</v>
      </c>
      <c r="H314" s="170">
        <v>0.10494176295556799</v>
      </c>
      <c r="I314" s="171">
        <v>1.750824795059307E-5</v>
      </c>
      <c r="J314" s="171">
        <v>100.16066585254686</v>
      </c>
      <c r="K314" s="169" t="s">
        <v>1592</v>
      </c>
    </row>
    <row r="315" spans="1:11" ht="22.5" x14ac:dyDescent="0.2">
      <c r="A315" s="168" t="s">
        <v>1438</v>
      </c>
      <c r="B315" s="179" t="s">
        <v>1439</v>
      </c>
      <c r="C315" s="168" t="s">
        <v>13</v>
      </c>
      <c r="D315" s="168" t="s">
        <v>1685</v>
      </c>
      <c r="E315" s="169" t="s">
        <v>73</v>
      </c>
      <c r="F315" s="170">
        <v>3.9049862397749999E-5</v>
      </c>
      <c r="G315" s="170">
        <v>1216.4939999999999</v>
      </c>
      <c r="H315" s="170">
        <v>4.7503923307688489E-2</v>
      </c>
      <c r="I315" s="171">
        <v>7.9254478338534371E-6</v>
      </c>
      <c r="J315" s="171">
        <v>100.16067565917139</v>
      </c>
      <c r="K315" s="169" t="s">
        <v>1592</v>
      </c>
    </row>
    <row r="316" spans="1:11" x14ac:dyDescent="0.2">
      <c r="A316" s="168" t="s">
        <v>1504</v>
      </c>
      <c r="B316" s="179" t="s">
        <v>1505</v>
      </c>
      <c r="C316" s="168" t="s">
        <v>13</v>
      </c>
      <c r="D316" s="168" t="s">
        <v>367</v>
      </c>
      <c r="E316" s="169" t="s">
        <v>595</v>
      </c>
      <c r="F316" s="170">
        <v>1.318275E-3</v>
      </c>
      <c r="G316" s="170">
        <v>21.062999999999999</v>
      </c>
      <c r="H316" s="170">
        <v>2.7766826325000001E-2</v>
      </c>
      <c r="I316" s="171">
        <v>4.6325549181500659E-6</v>
      </c>
      <c r="J316" s="171">
        <v>100.16068154314613</v>
      </c>
      <c r="K316" s="169" t="s">
        <v>1592</v>
      </c>
    </row>
    <row r="317" spans="1:11" x14ac:dyDescent="0.2">
      <c r="A317" s="168" t="s">
        <v>1194</v>
      </c>
      <c r="B317" s="179" t="s">
        <v>1869</v>
      </c>
      <c r="C317" s="168" t="s">
        <v>158</v>
      </c>
      <c r="D317" s="168" t="s">
        <v>367</v>
      </c>
      <c r="E317" s="169" t="s">
        <v>73</v>
      </c>
      <c r="F317" s="170">
        <v>0</v>
      </c>
      <c r="G317" s="170">
        <v>9.7750000000000004</v>
      </c>
      <c r="H317" s="170">
        <v>0</v>
      </c>
      <c r="I317" s="171">
        <v>0</v>
      </c>
      <c r="J317" s="171">
        <v>100.16068154314613</v>
      </c>
      <c r="K317" s="169" t="s">
        <v>1592</v>
      </c>
    </row>
    <row r="318" spans="1:11" x14ac:dyDescent="0.2">
      <c r="A318" s="168" t="s">
        <v>1203</v>
      </c>
      <c r="B318" s="179" t="s">
        <v>1878</v>
      </c>
      <c r="C318" s="168" t="s">
        <v>158</v>
      </c>
      <c r="D318" s="168" t="s">
        <v>367</v>
      </c>
      <c r="E318" s="169" t="s">
        <v>73</v>
      </c>
      <c r="F318" s="170">
        <v>0</v>
      </c>
      <c r="G318" s="170">
        <v>81.158000000000001</v>
      </c>
      <c r="H318" s="170">
        <v>0</v>
      </c>
      <c r="I318" s="171">
        <v>0</v>
      </c>
      <c r="J318" s="171">
        <v>100.16068154314613</v>
      </c>
      <c r="K318" s="169" t="s">
        <v>1592</v>
      </c>
    </row>
    <row r="319" spans="1:11" ht="27" x14ac:dyDescent="0.2">
      <c r="A319" s="168" t="s">
        <v>1129</v>
      </c>
      <c r="B319" s="179" t="s">
        <v>1130</v>
      </c>
      <c r="C319" s="168" t="s">
        <v>13</v>
      </c>
      <c r="D319" s="168" t="s">
        <v>1810</v>
      </c>
      <c r="E319" s="169" t="s">
        <v>14</v>
      </c>
      <c r="F319" s="170">
        <v>68.45600555</v>
      </c>
      <c r="G319" s="170">
        <v>0</v>
      </c>
      <c r="H319" s="170">
        <v>0</v>
      </c>
      <c r="I319" s="171">
        <v>0</v>
      </c>
      <c r="J319" s="171">
        <v>100.16068154314613</v>
      </c>
      <c r="K319" s="169" t="s">
        <v>1592</v>
      </c>
    </row>
    <row r="320" spans="1:11" x14ac:dyDescent="0.2">
      <c r="A320" s="168" t="s">
        <v>1158</v>
      </c>
      <c r="B320" s="179" t="s">
        <v>1838</v>
      </c>
      <c r="C320" s="168" t="s">
        <v>158</v>
      </c>
      <c r="D320" s="168" t="s">
        <v>367</v>
      </c>
      <c r="E320" s="169" t="s">
        <v>73</v>
      </c>
      <c r="F320" s="170">
        <v>0</v>
      </c>
      <c r="G320" s="170">
        <v>13.897500000000001</v>
      </c>
      <c r="H320" s="170">
        <v>0</v>
      </c>
      <c r="I320" s="171">
        <v>0</v>
      </c>
      <c r="J320" s="171">
        <v>100.16068154314613</v>
      </c>
      <c r="K320" s="169" t="s">
        <v>1592</v>
      </c>
    </row>
    <row r="321" spans="1:11" ht="27" x14ac:dyDescent="0.2">
      <c r="A321" s="168" t="s">
        <v>1131</v>
      </c>
      <c r="B321" s="179" t="s">
        <v>1132</v>
      </c>
      <c r="C321" s="168" t="s">
        <v>13</v>
      </c>
      <c r="D321" s="168" t="s">
        <v>1810</v>
      </c>
      <c r="E321" s="169" t="s">
        <v>14</v>
      </c>
      <c r="F321" s="170">
        <v>68.45600555</v>
      </c>
      <c r="G321" s="170">
        <v>0</v>
      </c>
      <c r="H321" s="170">
        <v>0</v>
      </c>
      <c r="I321" s="171">
        <v>0</v>
      </c>
      <c r="J321" s="171">
        <v>100.16068154314613</v>
      </c>
      <c r="K321" s="169" t="s">
        <v>1592</v>
      </c>
    </row>
    <row r="322" spans="1:11" x14ac:dyDescent="0.2">
      <c r="A322" s="168" t="s">
        <v>1159</v>
      </c>
      <c r="B322" s="179" t="s">
        <v>571</v>
      </c>
      <c r="C322" s="168" t="s">
        <v>158</v>
      </c>
      <c r="D322" s="168" t="s">
        <v>367</v>
      </c>
      <c r="E322" s="169" t="s">
        <v>73</v>
      </c>
      <c r="F322" s="170">
        <v>0</v>
      </c>
      <c r="G322" s="170">
        <v>10.693</v>
      </c>
      <c r="H322" s="170">
        <v>0</v>
      </c>
      <c r="I322" s="171">
        <v>0</v>
      </c>
      <c r="J322" s="171">
        <v>100.16068154314613</v>
      </c>
      <c r="K322" s="169" t="s">
        <v>1592</v>
      </c>
    </row>
    <row r="323" spans="1:11" x14ac:dyDescent="0.2">
      <c r="A323" s="168" t="s">
        <v>1169</v>
      </c>
      <c r="B323" s="179" t="s">
        <v>1848</v>
      </c>
      <c r="C323" s="168" t="s">
        <v>158</v>
      </c>
      <c r="D323" s="168" t="s">
        <v>1681</v>
      </c>
      <c r="E323" s="169" t="s">
        <v>73</v>
      </c>
      <c r="F323" s="170">
        <v>0</v>
      </c>
      <c r="G323" s="170">
        <v>0</v>
      </c>
      <c r="H323" s="170">
        <v>0</v>
      </c>
      <c r="I323" s="171">
        <v>0</v>
      </c>
      <c r="J323" s="171">
        <v>100.16068154314613</v>
      </c>
      <c r="K323" s="169" t="s">
        <v>1592</v>
      </c>
    </row>
    <row r="324" spans="1:11" x14ac:dyDescent="0.2">
      <c r="A324" s="168" t="s">
        <v>1216</v>
      </c>
      <c r="B324" s="179" t="s">
        <v>1891</v>
      </c>
      <c r="C324" s="168" t="s">
        <v>158</v>
      </c>
      <c r="D324" s="168" t="s">
        <v>367</v>
      </c>
      <c r="E324" s="169" t="s">
        <v>73</v>
      </c>
      <c r="F324" s="170">
        <v>0</v>
      </c>
      <c r="G324" s="170">
        <v>312.45999999999998</v>
      </c>
      <c r="H324" s="170">
        <v>0</v>
      </c>
      <c r="I324" s="171">
        <v>0</v>
      </c>
      <c r="J324" s="171">
        <v>100.16068154314613</v>
      </c>
      <c r="K324" s="169" t="s">
        <v>1592</v>
      </c>
    </row>
    <row r="325" spans="1:11" x14ac:dyDescent="0.2">
      <c r="A325" s="168" t="s">
        <v>1208</v>
      </c>
      <c r="B325" s="179" t="s">
        <v>1883</v>
      </c>
      <c r="C325" s="168" t="s">
        <v>158</v>
      </c>
      <c r="D325" s="168" t="s">
        <v>367</v>
      </c>
      <c r="E325" s="169" t="s">
        <v>73</v>
      </c>
      <c r="F325" s="170">
        <v>0</v>
      </c>
      <c r="G325" s="170">
        <v>70.167500000000004</v>
      </c>
      <c r="H325" s="170">
        <v>0</v>
      </c>
      <c r="I325" s="171">
        <v>0</v>
      </c>
      <c r="J325" s="171">
        <v>100.16068154314613</v>
      </c>
      <c r="K325" s="169" t="s">
        <v>1592</v>
      </c>
    </row>
    <row r="326" spans="1:11" x14ac:dyDescent="0.2">
      <c r="A326" s="168" t="s">
        <v>1190</v>
      </c>
      <c r="B326" s="179" t="s">
        <v>1865</v>
      </c>
      <c r="C326" s="168" t="s">
        <v>158</v>
      </c>
      <c r="D326" s="168" t="s">
        <v>367</v>
      </c>
      <c r="E326" s="169" t="s">
        <v>73</v>
      </c>
      <c r="F326" s="170">
        <v>0</v>
      </c>
      <c r="G326" s="170">
        <v>9.18</v>
      </c>
      <c r="H326" s="170">
        <v>0</v>
      </c>
      <c r="I326" s="171">
        <v>0</v>
      </c>
      <c r="J326" s="171">
        <v>100.16068154314613</v>
      </c>
      <c r="K326" s="169" t="s">
        <v>1592</v>
      </c>
    </row>
    <row r="327" spans="1:11" x14ac:dyDescent="0.2">
      <c r="A327" s="168" t="s">
        <v>1160</v>
      </c>
      <c r="B327" s="179" t="s">
        <v>1839</v>
      </c>
      <c r="C327" s="168" t="s">
        <v>158</v>
      </c>
      <c r="D327" s="168" t="s">
        <v>367</v>
      </c>
      <c r="E327" s="169" t="s">
        <v>73</v>
      </c>
      <c r="F327" s="170">
        <v>0</v>
      </c>
      <c r="G327" s="170">
        <v>140.25</v>
      </c>
      <c r="H327" s="170">
        <v>0</v>
      </c>
      <c r="I327" s="171">
        <v>0</v>
      </c>
      <c r="J327" s="171">
        <v>100.16068154314613</v>
      </c>
      <c r="K327" s="169" t="s">
        <v>1592</v>
      </c>
    </row>
    <row r="328" spans="1:11" x14ac:dyDescent="0.2">
      <c r="A328" s="168" t="s">
        <v>1309</v>
      </c>
      <c r="B328" s="179" t="s">
        <v>1911</v>
      </c>
      <c r="C328" s="168" t="s">
        <v>158</v>
      </c>
      <c r="D328" s="168" t="s">
        <v>367</v>
      </c>
      <c r="E328" s="169" t="s">
        <v>73</v>
      </c>
      <c r="F328" s="170">
        <v>0</v>
      </c>
      <c r="G328" s="170">
        <v>44.786499999999997</v>
      </c>
      <c r="H328" s="170">
        <v>0</v>
      </c>
      <c r="I328" s="171">
        <v>0</v>
      </c>
      <c r="J328" s="171">
        <v>100.16068154314613</v>
      </c>
      <c r="K328" s="169" t="s">
        <v>1592</v>
      </c>
    </row>
    <row r="329" spans="1:11" x14ac:dyDescent="0.2">
      <c r="A329" s="168" t="s">
        <v>1186</v>
      </c>
      <c r="B329" s="179" t="s">
        <v>1861</v>
      </c>
      <c r="C329" s="168" t="s">
        <v>158</v>
      </c>
      <c r="D329" s="168" t="s">
        <v>367</v>
      </c>
      <c r="E329" s="169" t="s">
        <v>73</v>
      </c>
      <c r="F329" s="170">
        <v>0</v>
      </c>
      <c r="G329" s="170">
        <v>12.8775</v>
      </c>
      <c r="H329" s="170">
        <v>0</v>
      </c>
      <c r="I329" s="171">
        <v>0</v>
      </c>
      <c r="J329" s="171">
        <v>100.16068154314613</v>
      </c>
      <c r="K329" s="169" t="s">
        <v>1592</v>
      </c>
    </row>
    <row r="330" spans="1:11" x14ac:dyDescent="0.2">
      <c r="A330" s="168" t="s">
        <v>1308</v>
      </c>
      <c r="B330" s="179" t="s">
        <v>1910</v>
      </c>
      <c r="C330" s="168" t="s">
        <v>158</v>
      </c>
      <c r="D330" s="168" t="s">
        <v>367</v>
      </c>
      <c r="E330" s="169" t="s">
        <v>73</v>
      </c>
      <c r="F330" s="170">
        <v>0</v>
      </c>
      <c r="G330" s="170">
        <v>136</v>
      </c>
      <c r="H330" s="170">
        <v>0</v>
      </c>
      <c r="I330" s="171">
        <v>0</v>
      </c>
      <c r="J330" s="171">
        <v>100.16068154314613</v>
      </c>
      <c r="K330" s="169" t="s">
        <v>1592</v>
      </c>
    </row>
    <row r="331" spans="1:11" x14ac:dyDescent="0.2">
      <c r="A331" s="168" t="s">
        <v>1207</v>
      </c>
      <c r="B331" s="179" t="s">
        <v>1882</v>
      </c>
      <c r="C331" s="168" t="s">
        <v>158</v>
      </c>
      <c r="D331" s="168" t="s">
        <v>367</v>
      </c>
      <c r="E331" s="169" t="s">
        <v>73</v>
      </c>
      <c r="F331" s="170">
        <v>0</v>
      </c>
      <c r="G331" s="170">
        <v>29.741499999999998</v>
      </c>
      <c r="H331" s="170">
        <v>0</v>
      </c>
      <c r="I331" s="171">
        <v>0</v>
      </c>
      <c r="J331" s="171">
        <v>100.16068154314613</v>
      </c>
      <c r="K331" s="169" t="s">
        <v>1592</v>
      </c>
    </row>
    <row r="332" spans="1:11" x14ac:dyDescent="0.2">
      <c r="A332" s="168" t="s">
        <v>1165</v>
      </c>
      <c r="B332" s="179" t="s">
        <v>1844</v>
      </c>
      <c r="C332" s="168" t="s">
        <v>158</v>
      </c>
      <c r="D332" s="168" t="s">
        <v>367</v>
      </c>
      <c r="E332" s="169" t="s">
        <v>73</v>
      </c>
      <c r="F332" s="170">
        <v>0</v>
      </c>
      <c r="G332" s="170">
        <v>30.515000000000001</v>
      </c>
      <c r="H332" s="170">
        <v>0</v>
      </c>
      <c r="I332" s="171">
        <v>0</v>
      </c>
      <c r="J332" s="171">
        <v>100.16068154314613</v>
      </c>
      <c r="K332" s="169" t="s">
        <v>1592</v>
      </c>
    </row>
    <row r="333" spans="1:11" x14ac:dyDescent="0.2">
      <c r="A333" s="168" t="s">
        <v>1164</v>
      </c>
      <c r="B333" s="179" t="s">
        <v>1843</v>
      </c>
      <c r="C333" s="168" t="s">
        <v>158</v>
      </c>
      <c r="D333" s="168" t="s">
        <v>367</v>
      </c>
      <c r="E333" s="169" t="s">
        <v>73</v>
      </c>
      <c r="F333" s="170">
        <v>0</v>
      </c>
      <c r="G333" s="170">
        <v>4.165</v>
      </c>
      <c r="H333" s="170">
        <v>0</v>
      </c>
      <c r="I333" s="171">
        <v>0</v>
      </c>
      <c r="J333" s="171">
        <v>100.16068154314613</v>
      </c>
      <c r="K333" s="169" t="s">
        <v>1592</v>
      </c>
    </row>
    <row r="334" spans="1:11" x14ac:dyDescent="0.2">
      <c r="A334" s="168" t="s">
        <v>1199</v>
      </c>
      <c r="B334" s="179" t="s">
        <v>1874</v>
      </c>
      <c r="C334" s="168" t="s">
        <v>158</v>
      </c>
      <c r="D334" s="168" t="s">
        <v>367</v>
      </c>
      <c r="E334" s="169" t="s">
        <v>73</v>
      </c>
      <c r="F334" s="170">
        <v>0</v>
      </c>
      <c r="G334" s="170">
        <v>278.63</v>
      </c>
      <c r="H334" s="170">
        <v>0</v>
      </c>
      <c r="I334" s="171">
        <v>0</v>
      </c>
      <c r="J334" s="171">
        <v>100.16068154314613</v>
      </c>
      <c r="K334" s="169" t="s">
        <v>1592</v>
      </c>
    </row>
    <row r="335" spans="1:11" x14ac:dyDescent="0.2">
      <c r="A335" s="168" t="s">
        <v>1167</v>
      </c>
      <c r="B335" s="179" t="s">
        <v>1846</v>
      </c>
      <c r="C335" s="168" t="s">
        <v>158</v>
      </c>
      <c r="D335" s="168" t="s">
        <v>367</v>
      </c>
      <c r="E335" s="169" t="s">
        <v>73</v>
      </c>
      <c r="F335" s="170">
        <v>0</v>
      </c>
      <c r="G335" s="170">
        <v>3.8250000000000002</v>
      </c>
      <c r="H335" s="170">
        <v>0</v>
      </c>
      <c r="I335" s="171">
        <v>0</v>
      </c>
      <c r="J335" s="171">
        <v>100.16068154314613</v>
      </c>
      <c r="K335" s="169" t="s">
        <v>1592</v>
      </c>
    </row>
    <row r="336" spans="1:11" x14ac:dyDescent="0.2">
      <c r="A336" s="168" t="s">
        <v>1171</v>
      </c>
      <c r="B336" s="179" t="s">
        <v>573</v>
      </c>
      <c r="C336" s="168" t="s">
        <v>158</v>
      </c>
      <c r="D336" s="168" t="s">
        <v>367</v>
      </c>
      <c r="E336" s="169" t="s">
        <v>73</v>
      </c>
      <c r="F336" s="170">
        <v>0</v>
      </c>
      <c r="G336" s="170">
        <v>162.35</v>
      </c>
      <c r="H336" s="170">
        <v>0</v>
      </c>
      <c r="I336" s="171">
        <v>0</v>
      </c>
      <c r="J336" s="171">
        <v>100.16068154314613</v>
      </c>
      <c r="K336" s="169" t="s">
        <v>1592</v>
      </c>
    </row>
    <row r="337" spans="1:11" x14ac:dyDescent="0.2">
      <c r="A337" s="168" t="s">
        <v>1155</v>
      </c>
      <c r="B337" s="179" t="s">
        <v>1836</v>
      </c>
      <c r="C337" s="168" t="s">
        <v>158</v>
      </c>
      <c r="D337" s="168" t="s">
        <v>367</v>
      </c>
      <c r="E337" s="169" t="s">
        <v>73</v>
      </c>
      <c r="F337" s="170">
        <v>0</v>
      </c>
      <c r="G337" s="170">
        <v>11.9</v>
      </c>
      <c r="H337" s="170">
        <v>0</v>
      </c>
      <c r="I337" s="171">
        <v>0</v>
      </c>
      <c r="J337" s="171">
        <v>100.16068154314613</v>
      </c>
      <c r="K337" s="169" t="s">
        <v>1592</v>
      </c>
    </row>
    <row r="338" spans="1:11" x14ac:dyDescent="0.2">
      <c r="A338" s="168" t="s">
        <v>1198</v>
      </c>
      <c r="B338" s="179" t="s">
        <v>1873</v>
      </c>
      <c r="C338" s="168" t="s">
        <v>158</v>
      </c>
      <c r="D338" s="168" t="s">
        <v>367</v>
      </c>
      <c r="E338" s="169" t="s">
        <v>73</v>
      </c>
      <c r="F338" s="170">
        <v>0</v>
      </c>
      <c r="G338" s="170">
        <v>34.68</v>
      </c>
      <c r="H338" s="170">
        <v>0</v>
      </c>
      <c r="I338" s="171">
        <v>0</v>
      </c>
      <c r="J338" s="171">
        <v>100.16068154314613</v>
      </c>
      <c r="K338" s="169" t="s">
        <v>1592</v>
      </c>
    </row>
    <row r="339" spans="1:11" x14ac:dyDescent="0.2">
      <c r="A339" s="168" t="s">
        <v>1307</v>
      </c>
      <c r="B339" s="179" t="s">
        <v>1909</v>
      </c>
      <c r="C339" s="168" t="s">
        <v>158</v>
      </c>
      <c r="D339" s="168" t="s">
        <v>367</v>
      </c>
      <c r="E339" s="169" t="s">
        <v>73</v>
      </c>
      <c r="F339" s="170">
        <v>0</v>
      </c>
      <c r="G339" s="170">
        <v>37.314999999999998</v>
      </c>
      <c r="H339" s="170">
        <v>0</v>
      </c>
      <c r="I339" s="171">
        <v>0</v>
      </c>
      <c r="J339" s="171">
        <v>100.16068154314613</v>
      </c>
      <c r="K339" s="169" t="s">
        <v>1592</v>
      </c>
    </row>
    <row r="340" spans="1:11" ht="33.75" x14ac:dyDescent="0.2">
      <c r="A340" s="168" t="s">
        <v>1206</v>
      </c>
      <c r="B340" s="179" t="s">
        <v>2124</v>
      </c>
      <c r="C340" s="168" t="s">
        <v>158</v>
      </c>
      <c r="D340" s="168" t="s">
        <v>367</v>
      </c>
      <c r="E340" s="169" t="s">
        <v>73</v>
      </c>
      <c r="F340" s="170">
        <v>0</v>
      </c>
      <c r="G340" s="170">
        <v>54.034500000000001</v>
      </c>
      <c r="H340" s="170">
        <v>0</v>
      </c>
      <c r="I340" s="171">
        <v>0</v>
      </c>
      <c r="J340" s="171">
        <v>100.16068154314613</v>
      </c>
      <c r="K340" s="169" t="s">
        <v>1592</v>
      </c>
    </row>
    <row r="341" spans="1:11" x14ac:dyDescent="0.2">
      <c r="A341" s="168" t="s">
        <v>1195</v>
      </c>
      <c r="B341" s="179" t="s">
        <v>1870</v>
      </c>
      <c r="C341" s="168" t="s">
        <v>158</v>
      </c>
      <c r="D341" s="168" t="s">
        <v>367</v>
      </c>
      <c r="E341" s="169" t="s">
        <v>73</v>
      </c>
      <c r="F341" s="170">
        <v>0</v>
      </c>
      <c r="G341" s="170">
        <v>23.375</v>
      </c>
      <c r="H341" s="170">
        <v>0</v>
      </c>
      <c r="I341" s="171">
        <v>0</v>
      </c>
      <c r="J341" s="171">
        <v>100.16068154314613</v>
      </c>
      <c r="K341" s="169" t="s">
        <v>1592</v>
      </c>
    </row>
    <row r="342" spans="1:11" x14ac:dyDescent="0.2">
      <c r="A342" s="168" t="s">
        <v>1193</v>
      </c>
      <c r="B342" s="179" t="s">
        <v>1868</v>
      </c>
      <c r="C342" s="168" t="s">
        <v>158</v>
      </c>
      <c r="D342" s="168" t="s">
        <v>367</v>
      </c>
      <c r="E342" s="169" t="s">
        <v>73</v>
      </c>
      <c r="F342" s="170">
        <v>0</v>
      </c>
      <c r="G342" s="170">
        <v>11.492000000000001</v>
      </c>
      <c r="H342" s="170">
        <v>0</v>
      </c>
      <c r="I342" s="171">
        <v>0</v>
      </c>
      <c r="J342" s="171">
        <v>100.16068154314613</v>
      </c>
      <c r="K342" s="169" t="s">
        <v>1592</v>
      </c>
    </row>
    <row r="343" spans="1:11" x14ac:dyDescent="0.2">
      <c r="A343" s="168" t="s">
        <v>1204</v>
      </c>
      <c r="B343" s="179" t="s">
        <v>1879</v>
      </c>
      <c r="C343" s="168" t="s">
        <v>158</v>
      </c>
      <c r="D343" s="168" t="s">
        <v>367</v>
      </c>
      <c r="E343" s="169" t="s">
        <v>73</v>
      </c>
      <c r="F343" s="170">
        <v>0</v>
      </c>
      <c r="G343" s="170">
        <v>49.104500000000002</v>
      </c>
      <c r="H343" s="170">
        <v>0</v>
      </c>
      <c r="I343" s="171">
        <v>0</v>
      </c>
      <c r="J343" s="171">
        <v>100.16068154314613</v>
      </c>
      <c r="K343" s="169" t="s">
        <v>1592</v>
      </c>
    </row>
    <row r="344" spans="1:11" ht="27" x14ac:dyDescent="0.2">
      <c r="A344" s="168" t="s">
        <v>1125</v>
      </c>
      <c r="B344" s="179" t="s">
        <v>1126</v>
      </c>
      <c r="C344" s="168" t="s">
        <v>13</v>
      </c>
      <c r="D344" s="168" t="s">
        <v>1810</v>
      </c>
      <c r="E344" s="169" t="s">
        <v>14</v>
      </c>
      <c r="F344" s="170">
        <v>68.45600555</v>
      </c>
      <c r="G344" s="170">
        <v>0</v>
      </c>
      <c r="H344" s="170">
        <v>0</v>
      </c>
      <c r="I344" s="171">
        <v>0</v>
      </c>
      <c r="J344" s="171">
        <v>100.16068154314613</v>
      </c>
      <c r="K344" s="169" t="s">
        <v>1592</v>
      </c>
    </row>
    <row r="345" spans="1:11" x14ac:dyDescent="0.2">
      <c r="A345" s="168" t="s">
        <v>1187</v>
      </c>
      <c r="B345" s="179" t="s">
        <v>1862</v>
      </c>
      <c r="C345" s="168" t="s">
        <v>158</v>
      </c>
      <c r="D345" s="168" t="s">
        <v>367</v>
      </c>
      <c r="E345" s="169" t="s">
        <v>73</v>
      </c>
      <c r="F345" s="170">
        <v>0</v>
      </c>
      <c r="G345" s="170">
        <v>32.215000000000003</v>
      </c>
      <c r="H345" s="170">
        <v>0</v>
      </c>
      <c r="I345" s="171">
        <v>0</v>
      </c>
      <c r="J345" s="171">
        <v>100.16068154314613</v>
      </c>
      <c r="K345" s="169" t="s">
        <v>1592</v>
      </c>
    </row>
    <row r="346" spans="1:11" x14ac:dyDescent="0.2">
      <c r="A346" s="168" t="s">
        <v>1211</v>
      </c>
      <c r="B346" s="179" t="s">
        <v>1886</v>
      </c>
      <c r="C346" s="168" t="s">
        <v>158</v>
      </c>
      <c r="D346" s="168" t="s">
        <v>367</v>
      </c>
      <c r="E346" s="169" t="s">
        <v>73</v>
      </c>
      <c r="F346" s="170">
        <v>0</v>
      </c>
      <c r="G346" s="170">
        <v>51.424999999999997</v>
      </c>
      <c r="H346" s="170">
        <v>0</v>
      </c>
      <c r="I346" s="171">
        <v>0</v>
      </c>
      <c r="J346" s="171">
        <v>100.16068154314613</v>
      </c>
      <c r="K346" s="169" t="s">
        <v>1592</v>
      </c>
    </row>
    <row r="347" spans="1:11" x14ac:dyDescent="0.2">
      <c r="A347" s="168" t="s">
        <v>1209</v>
      </c>
      <c r="B347" s="179" t="s">
        <v>1884</v>
      </c>
      <c r="C347" s="168" t="s">
        <v>158</v>
      </c>
      <c r="D347" s="168" t="s">
        <v>367</v>
      </c>
      <c r="E347" s="169" t="s">
        <v>73</v>
      </c>
      <c r="F347" s="170">
        <v>0</v>
      </c>
      <c r="G347" s="170">
        <v>238.50149999999999</v>
      </c>
      <c r="H347" s="170">
        <v>0</v>
      </c>
      <c r="I347" s="171">
        <v>0</v>
      </c>
      <c r="J347" s="171">
        <v>100.16068154314613</v>
      </c>
      <c r="K347" s="169" t="s">
        <v>1592</v>
      </c>
    </row>
    <row r="348" spans="1:11" x14ac:dyDescent="0.2">
      <c r="A348" s="168" t="s">
        <v>1215</v>
      </c>
      <c r="B348" s="179" t="s">
        <v>1890</v>
      </c>
      <c r="C348" s="168" t="s">
        <v>158</v>
      </c>
      <c r="D348" s="168" t="s">
        <v>367</v>
      </c>
      <c r="E348" s="169" t="s">
        <v>73</v>
      </c>
      <c r="F348" s="170">
        <v>0</v>
      </c>
      <c r="G348" s="170">
        <v>14.705</v>
      </c>
      <c r="H348" s="170">
        <v>0</v>
      </c>
      <c r="I348" s="171">
        <v>0</v>
      </c>
      <c r="J348" s="171">
        <v>100.16068154314613</v>
      </c>
      <c r="K348" s="169" t="s">
        <v>1592</v>
      </c>
    </row>
    <row r="349" spans="1:11" x14ac:dyDescent="0.2">
      <c r="A349" s="168" t="s">
        <v>1185</v>
      </c>
      <c r="B349" s="179" t="s">
        <v>1860</v>
      </c>
      <c r="C349" s="168" t="s">
        <v>158</v>
      </c>
      <c r="D349" s="168" t="s">
        <v>367</v>
      </c>
      <c r="E349" s="169" t="s">
        <v>73</v>
      </c>
      <c r="F349" s="170">
        <v>0</v>
      </c>
      <c r="G349" s="170">
        <v>19.456499999999998</v>
      </c>
      <c r="H349" s="170">
        <v>0</v>
      </c>
      <c r="I349" s="171">
        <v>0</v>
      </c>
      <c r="J349" s="171">
        <v>100.16068154314613</v>
      </c>
      <c r="K349" s="169" t="s">
        <v>1592</v>
      </c>
    </row>
    <row r="350" spans="1:11" x14ac:dyDescent="0.2">
      <c r="A350" s="168" t="s">
        <v>1213</v>
      </c>
      <c r="B350" s="179" t="s">
        <v>1888</v>
      </c>
      <c r="C350" s="168" t="s">
        <v>158</v>
      </c>
      <c r="D350" s="168" t="s">
        <v>367</v>
      </c>
      <c r="E350" s="169" t="s">
        <v>73</v>
      </c>
      <c r="F350" s="170">
        <v>0</v>
      </c>
      <c r="G350" s="170">
        <v>171.57249999999999</v>
      </c>
      <c r="H350" s="170">
        <v>0</v>
      </c>
      <c r="I350" s="171">
        <v>0</v>
      </c>
      <c r="J350" s="171">
        <v>100.16068154314613</v>
      </c>
      <c r="K350" s="169" t="s">
        <v>1592</v>
      </c>
    </row>
    <row r="351" spans="1:11" x14ac:dyDescent="0.2">
      <c r="A351" s="168" t="s">
        <v>1197</v>
      </c>
      <c r="B351" s="179" t="s">
        <v>1872</v>
      </c>
      <c r="C351" s="168" t="s">
        <v>158</v>
      </c>
      <c r="D351" s="168" t="s">
        <v>367</v>
      </c>
      <c r="E351" s="169" t="s">
        <v>73</v>
      </c>
      <c r="F351" s="170">
        <v>0</v>
      </c>
      <c r="G351" s="170">
        <v>19.533000000000001</v>
      </c>
      <c r="H351" s="170">
        <v>0</v>
      </c>
      <c r="I351" s="171">
        <v>0</v>
      </c>
      <c r="J351" s="171">
        <v>100.16068154314613</v>
      </c>
      <c r="K351" s="169" t="s">
        <v>1592</v>
      </c>
    </row>
    <row r="352" spans="1:11" x14ac:dyDescent="0.2">
      <c r="A352" s="168" t="s">
        <v>1170</v>
      </c>
      <c r="B352" s="179" t="s">
        <v>1849</v>
      </c>
      <c r="C352" s="168" t="s">
        <v>158</v>
      </c>
      <c r="D352" s="168" t="s">
        <v>1681</v>
      </c>
      <c r="E352" s="169" t="s">
        <v>73</v>
      </c>
      <c r="F352" s="170">
        <v>0</v>
      </c>
      <c r="G352" s="170">
        <v>0</v>
      </c>
      <c r="H352" s="170">
        <v>0</v>
      </c>
      <c r="I352" s="171">
        <v>0</v>
      </c>
      <c r="J352" s="171">
        <v>100.16068154314613</v>
      </c>
      <c r="K352" s="169" t="s">
        <v>1592</v>
      </c>
    </row>
    <row r="353" spans="1:11" x14ac:dyDescent="0.2">
      <c r="A353" s="168" t="s">
        <v>1162</v>
      </c>
      <c r="B353" s="179" t="s">
        <v>1841</v>
      </c>
      <c r="C353" s="168" t="s">
        <v>158</v>
      </c>
      <c r="D353" s="168" t="s">
        <v>367</v>
      </c>
      <c r="E353" s="169" t="s">
        <v>569</v>
      </c>
      <c r="F353" s="170">
        <v>0</v>
      </c>
      <c r="G353" s="170">
        <v>9.6219999999999999</v>
      </c>
      <c r="H353" s="170">
        <v>0</v>
      </c>
      <c r="I353" s="171">
        <v>0</v>
      </c>
      <c r="J353" s="171">
        <v>100.16068154314613</v>
      </c>
      <c r="K353" s="169" t="s">
        <v>1592</v>
      </c>
    </row>
    <row r="354" spans="1:11" x14ac:dyDescent="0.2">
      <c r="A354" s="168" t="s">
        <v>1219</v>
      </c>
      <c r="B354" s="179" t="s">
        <v>1894</v>
      </c>
      <c r="C354" s="168" t="s">
        <v>158</v>
      </c>
      <c r="D354" s="168" t="s">
        <v>367</v>
      </c>
      <c r="E354" s="169" t="s">
        <v>73</v>
      </c>
      <c r="F354" s="170">
        <v>0</v>
      </c>
      <c r="G354" s="170">
        <v>23.111499999999999</v>
      </c>
      <c r="H354" s="170">
        <v>0</v>
      </c>
      <c r="I354" s="171">
        <v>0</v>
      </c>
      <c r="J354" s="171">
        <v>100.16068154314613</v>
      </c>
      <c r="K354" s="169" t="s">
        <v>1592</v>
      </c>
    </row>
    <row r="355" spans="1:11" x14ac:dyDescent="0.2">
      <c r="A355" s="168" t="s">
        <v>1161</v>
      </c>
      <c r="B355" s="179" t="s">
        <v>1840</v>
      </c>
      <c r="C355" s="168" t="s">
        <v>158</v>
      </c>
      <c r="D355" s="168" t="s">
        <v>367</v>
      </c>
      <c r="E355" s="169" t="s">
        <v>73</v>
      </c>
      <c r="F355" s="170">
        <v>0</v>
      </c>
      <c r="G355" s="170">
        <v>147.9085</v>
      </c>
      <c r="H355" s="170">
        <v>0</v>
      </c>
      <c r="I355" s="171">
        <v>0</v>
      </c>
      <c r="J355" s="171">
        <v>100.16068154314613</v>
      </c>
      <c r="K355" s="169" t="s">
        <v>1592</v>
      </c>
    </row>
    <row r="356" spans="1:11" x14ac:dyDescent="0.2">
      <c r="A356" s="168" t="s">
        <v>1189</v>
      </c>
      <c r="B356" s="179" t="s">
        <v>1864</v>
      </c>
      <c r="C356" s="168" t="s">
        <v>158</v>
      </c>
      <c r="D356" s="168" t="s">
        <v>367</v>
      </c>
      <c r="E356" s="169" t="s">
        <v>73</v>
      </c>
      <c r="F356" s="170">
        <v>0</v>
      </c>
      <c r="G356" s="170">
        <v>15.98</v>
      </c>
      <c r="H356" s="170">
        <v>0</v>
      </c>
      <c r="I356" s="171">
        <v>0</v>
      </c>
      <c r="J356" s="171">
        <v>100.16068154314613</v>
      </c>
      <c r="K356" s="169" t="s">
        <v>1592</v>
      </c>
    </row>
    <row r="357" spans="1:11" x14ac:dyDescent="0.2">
      <c r="A357" s="168" t="s">
        <v>1205</v>
      </c>
      <c r="B357" s="179" t="s">
        <v>1880</v>
      </c>
      <c r="C357" s="168" t="s">
        <v>158</v>
      </c>
      <c r="D357" s="168" t="s">
        <v>367</v>
      </c>
      <c r="E357" s="169" t="s">
        <v>73</v>
      </c>
      <c r="F357" s="170">
        <v>0</v>
      </c>
      <c r="G357" s="170">
        <v>87.269499999999994</v>
      </c>
      <c r="H357" s="170">
        <v>0</v>
      </c>
      <c r="I357" s="171">
        <v>0</v>
      </c>
      <c r="J357" s="171">
        <v>100.16068154314613</v>
      </c>
      <c r="K357" s="169" t="s">
        <v>1592</v>
      </c>
    </row>
    <row r="358" spans="1:11" x14ac:dyDescent="0.2">
      <c r="A358" s="168" t="s">
        <v>1212</v>
      </c>
      <c r="B358" s="179" t="s">
        <v>2125</v>
      </c>
      <c r="C358" s="168" t="s">
        <v>158</v>
      </c>
      <c r="D358" s="168" t="s">
        <v>367</v>
      </c>
      <c r="E358" s="169" t="s">
        <v>73</v>
      </c>
      <c r="F358" s="170">
        <v>0</v>
      </c>
      <c r="G358" s="170">
        <v>317.05</v>
      </c>
      <c r="H358" s="170">
        <v>0</v>
      </c>
      <c r="I358" s="171">
        <v>0</v>
      </c>
      <c r="J358" s="171">
        <v>100.16068154314613</v>
      </c>
      <c r="K358" s="169" t="s">
        <v>1592</v>
      </c>
    </row>
    <row r="359" spans="1:11" ht="27" x14ac:dyDescent="0.2">
      <c r="A359" s="168" t="s">
        <v>1431</v>
      </c>
      <c r="B359" s="179" t="s">
        <v>1432</v>
      </c>
      <c r="C359" s="168" t="s">
        <v>13</v>
      </c>
      <c r="D359" s="168" t="s">
        <v>1810</v>
      </c>
      <c r="E359" s="169" t="s">
        <v>14</v>
      </c>
      <c r="F359" s="170">
        <v>0.87348285000000003</v>
      </c>
      <c r="G359" s="170">
        <v>0</v>
      </c>
      <c r="H359" s="170">
        <v>0</v>
      </c>
      <c r="I359" s="171">
        <v>0</v>
      </c>
      <c r="J359" s="171">
        <v>100.16068154314613</v>
      </c>
      <c r="K359" s="169" t="s">
        <v>1592</v>
      </c>
    </row>
    <row r="360" spans="1:11" ht="27" x14ac:dyDescent="0.2">
      <c r="A360" s="168" t="s">
        <v>1121</v>
      </c>
      <c r="B360" s="179" t="s">
        <v>1122</v>
      </c>
      <c r="C360" s="168" t="s">
        <v>13</v>
      </c>
      <c r="D360" s="168" t="s">
        <v>1810</v>
      </c>
      <c r="E360" s="169" t="s">
        <v>14</v>
      </c>
      <c r="F360" s="170">
        <v>68.45600555</v>
      </c>
      <c r="G360" s="170">
        <v>0</v>
      </c>
      <c r="H360" s="170">
        <v>0</v>
      </c>
      <c r="I360" s="171">
        <v>0</v>
      </c>
      <c r="J360" s="171">
        <v>100.16068154314613</v>
      </c>
      <c r="K360" s="169" t="s">
        <v>1592</v>
      </c>
    </row>
    <row r="361" spans="1:11" x14ac:dyDescent="0.2">
      <c r="A361" s="168" t="s">
        <v>1214</v>
      </c>
      <c r="B361" s="179" t="s">
        <v>1889</v>
      </c>
      <c r="C361" s="168" t="s">
        <v>158</v>
      </c>
      <c r="D361" s="168" t="s">
        <v>367</v>
      </c>
      <c r="E361" s="169" t="s">
        <v>73</v>
      </c>
      <c r="F361" s="170">
        <v>0</v>
      </c>
      <c r="G361" s="170">
        <v>678.3</v>
      </c>
      <c r="H361" s="170">
        <v>0</v>
      </c>
      <c r="I361" s="171">
        <v>0</v>
      </c>
      <c r="J361" s="171">
        <v>100.16068154314613</v>
      </c>
      <c r="K361" s="169" t="s">
        <v>1592</v>
      </c>
    </row>
    <row r="362" spans="1:11" x14ac:dyDescent="0.2">
      <c r="A362" s="168" t="s">
        <v>1173</v>
      </c>
      <c r="B362" s="179" t="s">
        <v>1851</v>
      </c>
      <c r="C362" s="168" t="s">
        <v>158</v>
      </c>
      <c r="D362" s="168" t="s">
        <v>367</v>
      </c>
      <c r="E362" s="169" t="s">
        <v>73</v>
      </c>
      <c r="F362" s="170">
        <v>0</v>
      </c>
      <c r="G362" s="170">
        <v>31.364999999999998</v>
      </c>
      <c r="H362" s="170">
        <v>0</v>
      </c>
      <c r="I362" s="171">
        <v>0</v>
      </c>
      <c r="J362" s="171">
        <v>100.16068154314613</v>
      </c>
      <c r="K362" s="169" t="s">
        <v>1592</v>
      </c>
    </row>
    <row r="363" spans="1:11" x14ac:dyDescent="0.2">
      <c r="A363" s="168" t="s">
        <v>1191</v>
      </c>
      <c r="B363" s="179" t="s">
        <v>1866</v>
      </c>
      <c r="C363" s="168" t="s">
        <v>158</v>
      </c>
      <c r="D363" s="168" t="s">
        <v>367</v>
      </c>
      <c r="E363" s="169" t="s">
        <v>73</v>
      </c>
      <c r="F363" s="170">
        <v>0</v>
      </c>
      <c r="G363" s="170">
        <v>9.5709999999999997</v>
      </c>
      <c r="H363" s="170">
        <v>0</v>
      </c>
      <c r="I363" s="171">
        <v>0</v>
      </c>
      <c r="J363" s="171">
        <v>100.16068154314613</v>
      </c>
      <c r="K363" s="169" t="s">
        <v>1592</v>
      </c>
    </row>
    <row r="364" spans="1:11" x14ac:dyDescent="0.2">
      <c r="A364" s="168" t="s">
        <v>870</v>
      </c>
      <c r="B364" s="179" t="s">
        <v>871</v>
      </c>
      <c r="C364" s="168" t="s">
        <v>13</v>
      </c>
      <c r="D364" s="168" t="s">
        <v>367</v>
      </c>
      <c r="E364" s="169" t="s">
        <v>595</v>
      </c>
      <c r="F364" s="170">
        <v>216.604905</v>
      </c>
      <c r="G364" s="170">
        <v>0</v>
      </c>
      <c r="H364" s="170">
        <v>0</v>
      </c>
      <c r="I364" s="171">
        <v>0</v>
      </c>
      <c r="J364" s="171">
        <v>100.16068154314613</v>
      </c>
      <c r="K364" s="169" t="s">
        <v>1592</v>
      </c>
    </row>
    <row r="365" spans="1:11" x14ac:dyDescent="0.2">
      <c r="A365" s="168" t="s">
        <v>1157</v>
      </c>
      <c r="B365" s="179" t="s">
        <v>568</v>
      </c>
      <c r="C365" s="168" t="s">
        <v>158</v>
      </c>
      <c r="D365" s="168" t="s">
        <v>367</v>
      </c>
      <c r="E365" s="169" t="s">
        <v>569</v>
      </c>
      <c r="F365" s="170">
        <v>0</v>
      </c>
      <c r="G365" s="170">
        <v>51.323</v>
      </c>
      <c r="H365" s="170">
        <v>0</v>
      </c>
      <c r="I365" s="171">
        <v>0</v>
      </c>
      <c r="J365" s="171">
        <v>100.16068154314613</v>
      </c>
      <c r="K365" s="169" t="s">
        <v>1592</v>
      </c>
    </row>
    <row r="366" spans="1:11" x14ac:dyDescent="0.2">
      <c r="A366" s="168" t="s">
        <v>1168</v>
      </c>
      <c r="B366" s="179" t="s">
        <v>1847</v>
      </c>
      <c r="C366" s="168" t="s">
        <v>158</v>
      </c>
      <c r="D366" s="168" t="s">
        <v>1681</v>
      </c>
      <c r="E366" s="169" t="s">
        <v>761</v>
      </c>
      <c r="F366" s="170">
        <v>0</v>
      </c>
      <c r="G366" s="170">
        <v>0</v>
      </c>
      <c r="H366" s="170">
        <v>0</v>
      </c>
      <c r="I366" s="171">
        <v>0</v>
      </c>
      <c r="J366" s="171">
        <v>100.16068154314613</v>
      </c>
      <c r="K366" s="169" t="s">
        <v>1592</v>
      </c>
    </row>
    <row r="367" spans="1:11" x14ac:dyDescent="0.2">
      <c r="A367" s="168" t="s">
        <v>1166</v>
      </c>
      <c r="B367" s="179" t="s">
        <v>1845</v>
      </c>
      <c r="C367" s="168" t="s">
        <v>158</v>
      </c>
      <c r="D367" s="168" t="s">
        <v>367</v>
      </c>
      <c r="E367" s="169" t="s">
        <v>73</v>
      </c>
      <c r="F367" s="170">
        <v>0</v>
      </c>
      <c r="G367" s="170">
        <v>31.364999999999998</v>
      </c>
      <c r="H367" s="170">
        <v>0</v>
      </c>
      <c r="I367" s="171">
        <v>0</v>
      </c>
      <c r="J367" s="171">
        <v>100.16068154314613</v>
      </c>
      <c r="K367" s="169" t="s">
        <v>1592</v>
      </c>
    </row>
    <row r="368" spans="1:11" ht="27" x14ac:dyDescent="0.2">
      <c r="A368" s="168" t="s">
        <v>1433</v>
      </c>
      <c r="B368" s="179" t="s">
        <v>1434</v>
      </c>
      <c r="C368" s="168" t="s">
        <v>13</v>
      </c>
      <c r="D368" s="168" t="s">
        <v>1810</v>
      </c>
      <c r="E368" s="169" t="s">
        <v>14</v>
      </c>
      <c r="F368" s="170">
        <v>0.87348285000000003</v>
      </c>
      <c r="G368" s="170">
        <v>0</v>
      </c>
      <c r="H368" s="170">
        <v>0</v>
      </c>
      <c r="I368" s="171">
        <v>0</v>
      </c>
      <c r="J368" s="171">
        <v>100.16068154314613</v>
      </c>
      <c r="K368" s="169" t="s">
        <v>1592</v>
      </c>
    </row>
    <row r="369" spans="1:11" x14ac:dyDescent="0.2">
      <c r="A369" s="168" t="s">
        <v>1174</v>
      </c>
      <c r="B369" s="179" t="s">
        <v>1852</v>
      </c>
      <c r="C369" s="168" t="s">
        <v>158</v>
      </c>
      <c r="D369" s="168" t="s">
        <v>367</v>
      </c>
      <c r="E369" s="169" t="s">
        <v>73</v>
      </c>
      <c r="F369" s="170">
        <v>0</v>
      </c>
      <c r="G369" s="170">
        <v>11.772500000000001</v>
      </c>
      <c r="H369" s="170">
        <v>0</v>
      </c>
      <c r="I369" s="171">
        <v>0</v>
      </c>
      <c r="J369" s="171">
        <v>100.16068154314613</v>
      </c>
      <c r="K369" s="169" t="s">
        <v>1592</v>
      </c>
    </row>
    <row r="370" spans="1:11" x14ac:dyDescent="0.2">
      <c r="A370" s="168" t="s">
        <v>1156</v>
      </c>
      <c r="B370" s="179" t="s">
        <v>1837</v>
      </c>
      <c r="C370" s="168" t="s">
        <v>158</v>
      </c>
      <c r="D370" s="168" t="s">
        <v>367</v>
      </c>
      <c r="E370" s="169" t="s">
        <v>73</v>
      </c>
      <c r="F370" s="170">
        <v>0</v>
      </c>
      <c r="G370" s="170">
        <v>18.105</v>
      </c>
      <c r="H370" s="170">
        <v>0</v>
      </c>
      <c r="I370" s="171">
        <v>0</v>
      </c>
      <c r="J370" s="171">
        <v>100.16068154314613</v>
      </c>
      <c r="K370" s="169" t="s">
        <v>1592</v>
      </c>
    </row>
    <row r="371" spans="1:11" ht="18" x14ac:dyDescent="0.2">
      <c r="A371" s="168" t="s">
        <v>1184</v>
      </c>
      <c r="B371" s="179" t="s">
        <v>1859</v>
      </c>
      <c r="C371" s="168" t="s">
        <v>158</v>
      </c>
      <c r="D371" s="168" t="s">
        <v>1685</v>
      </c>
      <c r="E371" s="169" t="s">
        <v>73</v>
      </c>
      <c r="F371" s="170">
        <v>0</v>
      </c>
      <c r="G371" s="170">
        <v>492.1</v>
      </c>
      <c r="H371" s="170">
        <v>0</v>
      </c>
      <c r="I371" s="171">
        <v>0</v>
      </c>
      <c r="J371" s="171">
        <v>100.16068154314613</v>
      </c>
      <c r="K371" s="169" t="s">
        <v>1592</v>
      </c>
    </row>
    <row r="372" spans="1:11" x14ac:dyDescent="0.2">
      <c r="A372" s="168" t="s">
        <v>1210</v>
      </c>
      <c r="B372" s="179" t="s">
        <v>1885</v>
      </c>
      <c r="C372" s="168" t="s">
        <v>158</v>
      </c>
      <c r="D372" s="168" t="s">
        <v>367</v>
      </c>
      <c r="E372" s="169" t="s">
        <v>73</v>
      </c>
      <c r="F372" s="170">
        <v>0</v>
      </c>
      <c r="G372" s="170">
        <v>94.613500000000002</v>
      </c>
      <c r="H372" s="170">
        <v>0</v>
      </c>
      <c r="I372" s="171">
        <v>0</v>
      </c>
      <c r="J372" s="171">
        <v>100.16068154314613</v>
      </c>
      <c r="K372" s="169" t="s">
        <v>1592</v>
      </c>
    </row>
    <row r="373" spans="1:11" x14ac:dyDescent="0.2">
      <c r="A373" s="168" t="s">
        <v>1192</v>
      </c>
      <c r="B373" s="179" t="s">
        <v>1867</v>
      </c>
      <c r="C373" s="168" t="s">
        <v>158</v>
      </c>
      <c r="D373" s="168" t="s">
        <v>367</v>
      </c>
      <c r="E373" s="169" t="s">
        <v>73</v>
      </c>
      <c r="F373" s="170">
        <v>0</v>
      </c>
      <c r="G373" s="170">
        <v>7.6924999999999999</v>
      </c>
      <c r="H373" s="170">
        <v>0</v>
      </c>
      <c r="I373" s="171">
        <v>0</v>
      </c>
      <c r="J373" s="171">
        <v>100.16068154314613</v>
      </c>
      <c r="K373" s="169" t="s">
        <v>1592</v>
      </c>
    </row>
    <row r="374" spans="1:11" ht="27" x14ac:dyDescent="0.2">
      <c r="A374" s="168" t="s">
        <v>1123</v>
      </c>
      <c r="B374" s="179" t="s">
        <v>1124</v>
      </c>
      <c r="C374" s="168" t="s">
        <v>13</v>
      </c>
      <c r="D374" s="168" t="s">
        <v>1810</v>
      </c>
      <c r="E374" s="169" t="s">
        <v>14</v>
      </c>
      <c r="F374" s="170">
        <v>67.582522699999998</v>
      </c>
      <c r="G374" s="170">
        <v>0</v>
      </c>
      <c r="H374" s="170">
        <v>0</v>
      </c>
      <c r="I374" s="171">
        <v>0</v>
      </c>
      <c r="J374" s="171">
        <v>100.16068154314613</v>
      </c>
      <c r="K374" s="169" t="s">
        <v>1592</v>
      </c>
    </row>
    <row r="375" spans="1:11" x14ac:dyDescent="0.2">
      <c r="A375" s="168" t="s">
        <v>1172</v>
      </c>
      <c r="B375" s="179" t="s">
        <v>1850</v>
      </c>
      <c r="C375" s="168" t="s">
        <v>158</v>
      </c>
      <c r="D375" s="168" t="s">
        <v>367</v>
      </c>
      <c r="E375" s="169" t="s">
        <v>73</v>
      </c>
      <c r="F375" s="170">
        <v>0</v>
      </c>
      <c r="G375" s="170">
        <v>26.774999999999999</v>
      </c>
      <c r="H375" s="170">
        <v>0</v>
      </c>
      <c r="I375" s="171">
        <v>0</v>
      </c>
      <c r="J375" s="171">
        <v>100.16068154314613</v>
      </c>
      <c r="K375" s="169" t="s">
        <v>1592</v>
      </c>
    </row>
    <row r="376" spans="1:11" x14ac:dyDescent="0.2">
      <c r="A376" s="168" t="s">
        <v>1188</v>
      </c>
      <c r="B376" s="179" t="s">
        <v>1863</v>
      </c>
      <c r="C376" s="168" t="s">
        <v>158</v>
      </c>
      <c r="D376" s="168" t="s">
        <v>367</v>
      </c>
      <c r="E376" s="169" t="s">
        <v>73</v>
      </c>
      <c r="F376" s="170">
        <v>0</v>
      </c>
      <c r="G376" s="170">
        <v>25.5</v>
      </c>
      <c r="H376" s="170">
        <v>0</v>
      </c>
      <c r="I376" s="171">
        <v>0</v>
      </c>
      <c r="J376" s="171">
        <v>100.16068154314613</v>
      </c>
      <c r="K376" s="169" t="s">
        <v>1592</v>
      </c>
    </row>
    <row r="377" spans="1:11" x14ac:dyDescent="0.2">
      <c r="A377" s="168" t="s">
        <v>1217</v>
      </c>
      <c r="B377" s="179" t="s">
        <v>1892</v>
      </c>
      <c r="C377" s="168" t="s">
        <v>158</v>
      </c>
      <c r="D377" s="168" t="s">
        <v>367</v>
      </c>
      <c r="E377" s="169" t="s">
        <v>73</v>
      </c>
      <c r="F377" s="170">
        <v>0</v>
      </c>
      <c r="G377" s="170">
        <v>22.661000000000001</v>
      </c>
      <c r="H377" s="170">
        <v>0</v>
      </c>
      <c r="I377" s="171">
        <v>0</v>
      </c>
      <c r="J377" s="171">
        <v>100.16068154314613</v>
      </c>
      <c r="K377" s="169" t="s">
        <v>1592</v>
      </c>
    </row>
    <row r="378" spans="1:11" x14ac:dyDescent="0.2">
      <c r="A378" s="168" t="s">
        <v>1196</v>
      </c>
      <c r="B378" s="179" t="s">
        <v>1871</v>
      </c>
      <c r="C378" s="168" t="s">
        <v>158</v>
      </c>
      <c r="D378" s="168" t="s">
        <v>367</v>
      </c>
      <c r="E378" s="169" t="s">
        <v>73</v>
      </c>
      <c r="F378" s="170">
        <v>0</v>
      </c>
      <c r="G378" s="170">
        <v>14.025</v>
      </c>
      <c r="H378" s="170">
        <v>0</v>
      </c>
      <c r="I378" s="171">
        <v>0</v>
      </c>
      <c r="J378" s="171">
        <v>100.16068154314613</v>
      </c>
      <c r="K378" s="169" t="s">
        <v>1592</v>
      </c>
    </row>
    <row r="379" spans="1:11" ht="27" x14ac:dyDescent="0.2">
      <c r="A379" s="168" t="s">
        <v>1127</v>
      </c>
      <c r="B379" s="179" t="s">
        <v>1128</v>
      </c>
      <c r="C379" s="168" t="s">
        <v>13</v>
      </c>
      <c r="D379" s="168" t="s">
        <v>1810</v>
      </c>
      <c r="E379" s="169" t="s">
        <v>14</v>
      </c>
      <c r="F379" s="170">
        <v>67.582522699999998</v>
      </c>
      <c r="G379" s="170">
        <v>0</v>
      </c>
      <c r="H379" s="170">
        <v>0</v>
      </c>
      <c r="I379" s="171">
        <v>0</v>
      </c>
      <c r="J379" s="171">
        <v>100.16068154314613</v>
      </c>
      <c r="K379" s="169" t="s">
        <v>1592</v>
      </c>
    </row>
    <row r="380" spans="1:11" x14ac:dyDescent="0.2">
      <c r="A380" s="168" t="s">
        <v>1163</v>
      </c>
      <c r="B380" s="179" t="s">
        <v>1842</v>
      </c>
      <c r="C380" s="168" t="s">
        <v>158</v>
      </c>
      <c r="D380" s="168" t="s">
        <v>367</v>
      </c>
      <c r="E380" s="169" t="s">
        <v>1921</v>
      </c>
      <c r="F380" s="170">
        <v>0</v>
      </c>
      <c r="G380" s="170">
        <v>5.0999999999999996</v>
      </c>
      <c r="H380" s="170">
        <v>0</v>
      </c>
      <c r="I380" s="171">
        <v>0</v>
      </c>
      <c r="J380" s="171">
        <v>100.16068154314613</v>
      </c>
      <c r="K380" s="169" t="s">
        <v>1592</v>
      </c>
    </row>
    <row r="381" spans="1:11" ht="18" x14ac:dyDescent="0.2">
      <c r="A381" s="168" t="s">
        <v>1183</v>
      </c>
      <c r="B381" s="179" t="s">
        <v>1858</v>
      </c>
      <c r="C381" s="168" t="s">
        <v>158</v>
      </c>
      <c r="D381" s="168" t="s">
        <v>1685</v>
      </c>
      <c r="E381" s="169" t="s">
        <v>73</v>
      </c>
      <c r="F381" s="170">
        <v>0</v>
      </c>
      <c r="G381" s="170">
        <v>233.7</v>
      </c>
      <c r="H381" s="170">
        <v>0</v>
      </c>
      <c r="I381" s="171">
        <v>0</v>
      </c>
      <c r="J381" s="171">
        <v>100.16068154314613</v>
      </c>
      <c r="K381" s="169" t="s">
        <v>1592</v>
      </c>
    </row>
    <row r="382" spans="1:11" x14ac:dyDescent="0.2">
      <c r="A382" s="168" t="s">
        <v>1218</v>
      </c>
      <c r="B382" s="179" t="s">
        <v>1893</v>
      </c>
      <c r="C382" s="168" t="s">
        <v>158</v>
      </c>
      <c r="D382" s="168" t="s">
        <v>367</v>
      </c>
      <c r="E382" s="169" t="s">
        <v>73</v>
      </c>
      <c r="F382" s="170">
        <v>0</v>
      </c>
      <c r="G382" s="170">
        <v>382.68700000000001</v>
      </c>
      <c r="H382" s="170">
        <v>0</v>
      </c>
      <c r="I382" s="171">
        <v>0</v>
      </c>
      <c r="J382" s="171">
        <v>100.16068154314613</v>
      </c>
      <c r="K382" s="169" t="s">
        <v>1592</v>
      </c>
    </row>
    <row r="383" spans="1:11" x14ac:dyDescent="0.2">
      <c r="A383" s="172" t="s">
        <v>868</v>
      </c>
      <c r="B383" s="180" t="s">
        <v>869</v>
      </c>
      <c r="C383" s="172" t="s">
        <v>13</v>
      </c>
      <c r="D383" s="172" t="s">
        <v>367</v>
      </c>
      <c r="E383" s="173" t="s">
        <v>780</v>
      </c>
      <c r="F383" s="174">
        <v>0.31137500000000001</v>
      </c>
      <c r="G383" s="174">
        <v>0</v>
      </c>
      <c r="H383" s="174">
        <v>0</v>
      </c>
      <c r="I383" s="175">
        <v>0</v>
      </c>
      <c r="J383" s="175">
        <v>100.16068154314613</v>
      </c>
      <c r="K383" s="173" t="s">
        <v>1592</v>
      </c>
    </row>
    <row r="384" spans="1:11" x14ac:dyDescent="0.2">
      <c r="A384" s="42"/>
      <c r="B384" s="115"/>
      <c r="C384" s="317" t="s">
        <v>1606</v>
      </c>
      <c r="D384" s="317"/>
      <c r="E384" s="317"/>
      <c r="F384" s="317"/>
      <c r="G384" s="95"/>
      <c r="H384" s="95"/>
      <c r="I384" s="95"/>
      <c r="J384" s="95"/>
      <c r="K384" s="95"/>
    </row>
    <row r="385" spans="1:11" x14ac:dyDescent="0.2">
      <c r="A385" s="42"/>
      <c r="B385" s="115"/>
      <c r="C385" s="42"/>
      <c r="D385" s="42"/>
      <c r="E385" s="95"/>
      <c r="F385" s="95"/>
      <c r="G385" s="317" t="s">
        <v>2115</v>
      </c>
      <c r="H385" s="317"/>
      <c r="I385" s="318">
        <f>I387-I386</f>
        <v>507681.76000000007</v>
      </c>
      <c r="J385" s="318"/>
      <c r="K385" s="318"/>
    </row>
    <row r="386" spans="1:11" x14ac:dyDescent="0.2">
      <c r="A386" s="42"/>
      <c r="B386" s="115"/>
      <c r="C386" s="42"/>
      <c r="D386" s="42"/>
      <c r="E386" s="95"/>
      <c r="F386" s="95"/>
      <c r="G386" s="317" t="s">
        <v>1607</v>
      </c>
      <c r="H386" s="317"/>
      <c r="I386" s="318">
        <v>88706.039999999979</v>
      </c>
      <c r="J386" s="318"/>
      <c r="K386" s="318"/>
    </row>
    <row r="387" spans="1:11" x14ac:dyDescent="0.2">
      <c r="A387" s="42"/>
      <c r="B387" s="115"/>
      <c r="C387" s="42"/>
      <c r="D387" s="42"/>
      <c r="E387" s="95"/>
      <c r="F387" s="95"/>
      <c r="G387" s="317" t="s">
        <v>1608</v>
      </c>
      <c r="H387" s="317"/>
      <c r="I387" s="318">
        <f>'CUSTO DIRETO'!M148</f>
        <v>596387.80000000005</v>
      </c>
      <c r="J387" s="318"/>
      <c r="K387" s="318"/>
    </row>
  </sheetData>
  <mergeCells count="9">
    <mergeCell ref="J1:K1"/>
    <mergeCell ref="A12:K12"/>
    <mergeCell ref="G386:H386"/>
    <mergeCell ref="I386:K386"/>
    <mergeCell ref="G387:H387"/>
    <mergeCell ref="I387:K387"/>
    <mergeCell ref="C384:F384"/>
    <mergeCell ref="G385:H385"/>
    <mergeCell ref="I385:K385"/>
  </mergeCells>
  <pageMargins left="1.3174015748031498" right="0" top="0" bottom="0.78740157480314965" header="0" footer="0"/>
  <pageSetup paperSize="9" scale="81" orientation="landscape" r:id="rId1"/>
  <headerFooter>
    <oddFooter>&amp;C&amp;"-,Itálico"&amp;8&amp;G&amp;R&amp;"-,Itálico"&amp;8Página &amp;P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16</vt:i4>
      </vt:variant>
    </vt:vector>
  </HeadingPairs>
  <TitlesOfParts>
    <vt:vector size="28" baseType="lpstr">
      <vt:lpstr>RESUMO</vt:lpstr>
      <vt:lpstr>PLANILHA ORCAMENTARIA</vt:lpstr>
      <vt:lpstr>CRONOGRAMA</vt:lpstr>
      <vt:lpstr>CUSTO DIRETO</vt:lpstr>
      <vt:lpstr>COMPOSICOES</vt:lpstr>
      <vt:lpstr>COMPOSICOES AUXILIARES</vt:lpstr>
      <vt:lpstr>MEMORIA DE CALCULO</vt:lpstr>
      <vt:lpstr>CURVA ABC SERVICOS</vt:lpstr>
      <vt:lpstr>CURVA ABC INSUMOS</vt:lpstr>
      <vt:lpstr>BDI</vt:lpstr>
      <vt:lpstr>BDI DIF</vt:lpstr>
      <vt:lpstr>LS</vt:lpstr>
      <vt:lpstr>BDI!Area_de_impressao</vt:lpstr>
      <vt:lpstr>'BDI DIF'!Area_de_impressao</vt:lpstr>
      <vt:lpstr>COMPOSICOES!Area_de_impressao</vt:lpstr>
      <vt:lpstr>CRONOGRAMA!Area_de_impressao</vt:lpstr>
      <vt:lpstr>'CURVA ABC SERVICOS'!Area_de_impressao</vt:lpstr>
      <vt:lpstr>'CUSTO DIRETO'!Area_de_impressao</vt:lpstr>
      <vt:lpstr>LS!Area_de_impressao</vt:lpstr>
      <vt:lpstr>'MEMORIA DE CALCULO'!Area_de_impressao</vt:lpstr>
      <vt:lpstr>'PLANILHA ORCAMENTARIA'!Area_de_impressao</vt:lpstr>
      <vt:lpstr>COMPOSICOES!Titulos_de_impressao</vt:lpstr>
      <vt:lpstr>'COMPOSICOES AUXILIARES'!Titulos_de_impressao</vt:lpstr>
      <vt:lpstr>'CURVA ABC INSUMOS'!Titulos_de_impressao</vt:lpstr>
      <vt:lpstr>'CURVA ABC SERVICOS'!Titulos_de_impressao</vt:lpstr>
      <vt:lpstr>'CUSTO DIRETO'!Titulos_de_impressao</vt:lpstr>
      <vt:lpstr>'MEMORIA DE CALCULO'!Titulos_de_impressao</vt:lpstr>
      <vt:lpstr>'PLANILHA ORCAMENTARIA'!Titulos_de_impressao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2023-02-08T12:12:07Z</dcterms:created>
  <dcterms:modified xsi:type="dcterms:W3CDTF">2024-09-19T17:53:07Z</dcterms:modified>
</cp:coreProperties>
</file>