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08. Agosto\"/>
    </mc:Choice>
  </mc:AlternateContent>
  <bookViews>
    <workbookView xWindow="0" yWindow="0" windowWidth="24000" windowHeight="9735"/>
  </bookViews>
  <sheets>
    <sheet name="Plan4" sheetId="1" r:id="rId1"/>
  </sheets>
  <definedNames>
    <definedName name="_xlnm.Print_Area" localSheetId="0">Plan4!$A$1:$M$88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" i="1" l="1"/>
  <c r="L80" i="1"/>
  <c r="L79" i="1"/>
  <c r="L78" i="1"/>
  <c r="L77" i="1"/>
  <c r="L76" i="1"/>
  <c r="L75" i="1"/>
  <c r="L73" i="1"/>
  <c r="L72" i="1"/>
  <c r="L70" i="1"/>
  <c r="L68" i="1"/>
  <c r="L66" i="1"/>
  <c r="L65" i="1"/>
  <c r="L63" i="1"/>
  <c r="L60" i="1"/>
  <c r="L59" i="1"/>
  <c r="L58" i="1"/>
  <c r="L57" i="1"/>
  <c r="L56" i="1"/>
  <c r="L55" i="1"/>
  <c r="L54" i="1"/>
  <c r="L50" i="1"/>
  <c r="L42" i="1"/>
  <c r="L41" i="1"/>
  <c r="L40" i="1"/>
  <c r="L39" i="1"/>
  <c r="L32" i="1"/>
  <c r="L30" i="1"/>
  <c r="L29" i="1"/>
  <c r="L27" i="1"/>
  <c r="L25" i="1"/>
  <c r="L23" i="1"/>
  <c r="I23" i="1"/>
  <c r="L19" i="1"/>
  <c r="L18" i="1"/>
  <c r="L17" i="1"/>
  <c r="L16" i="1"/>
  <c r="L15" i="1"/>
  <c r="L10" i="1"/>
  <c r="L7" i="1"/>
</calcChain>
</file>

<file path=xl/sharedStrings.xml><?xml version="1.0" encoding="utf-8"?>
<sst xmlns="http://schemas.openxmlformats.org/spreadsheetml/2006/main" count="590" uniqueCount="345">
  <si>
    <t>AGOSTO/2022</t>
  </si>
  <si>
    <t>ORDEM CRONOLÓGICA DE PAGAMENTOS – PGJ/AM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</si>
  <si>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</si>
  <si>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</si>
  <si>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</si>
  <si>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</si>
  <si>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</si>
  <si>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</si>
  <si>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</si>
  <si>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</si>
  <si>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</si>
  <si>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</si>
  <si>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</si>
  <si>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</si>
  <si>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</si>
  <si>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</si>
  <si>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GARTNER DO BRASIL SERVICOS DE PESQUISAS LTDA</t>
  </si>
  <si>
    <t>Liquidação da NE n. 2021NE0001920 - Referente a serviços técnicos especializados de pesquisa e aconselhamento imparcial em TI à PGJ/AM, relativo a parcela 06/12, conforme contrato nº 034/2021/PGJ, NFSe nº 37064 e SEI nº 2022.013741.</t>
  </si>
  <si>
    <t>37064/2022</t>
  </si>
  <si>
    <t>2081/2022</t>
  </si>
  <si>
    <t>-</t>
  </si>
  <si>
    <t>2022.013741</t>
  </si>
  <si>
    <t>COMPANHIA HUMAITENSE DE AGUAS E SANEAMENTO BASICO</t>
  </si>
  <si>
    <t>Liquidação da NE n. 2022NE0000060 - Referente a serviços de fornecimento de água potável e sistema de esgoto à PGJ/AM no município de Humaitá/AM, relativo a junho de 2022, conforme contrato nº 010/2021/PGJ, Fatura nº 22068992 e SEI nº 2022.013662.</t>
  </si>
  <si>
    <t>Fatura nº 22068992/2022</t>
  </si>
  <si>
    <t>2084/2022</t>
  </si>
  <si>
    <t>2022.013889</t>
  </si>
  <si>
    <t>SENCINET BRASIL SERVICOS DE TELECOMUNICACOES LTDA</t>
  </si>
  <si>
    <t>Liquidação da NE nº 2022NE0000075 - Ref. a Comunic. de Dados e Circuitos Dedicados a transmissão de dados, a PGJ/AM pela SENCINET BRASIL SERV. DE TELEC. LTDA, rel. 05/2022, conf. CT nº 022/2021/PGJ, NFSe nº 5755/2022 e SEI nº 2022.014106.</t>
  </si>
  <si>
    <t>5755/2022</t>
  </si>
  <si>
    <t>2086/2022</t>
  </si>
  <si>
    <t>2022.014106</t>
  </si>
  <si>
    <t>AGOSTO</t>
  </si>
  <si>
    <t>29118694000148</t>
  </si>
  <si>
    <t>MAQUINE MANUTENÇÃO ELETRICA</t>
  </si>
  <si>
    <t>Liquidação da NE n. 2022NE0001211 - Referente a serviço de implantação de três Procuradorias de Justiça no prédio sede do MPAM, conforme contrato nº 010/2022/PGJ, NFSe nº 83 e SEI nº 2022.014747</t>
  </si>
  <si>
    <t>83/2022</t>
  </si>
  <si>
    <t>2117/2022</t>
  </si>
  <si>
    <t>2022.014747</t>
  </si>
  <si>
    <t>10181964000137</t>
  </si>
  <si>
    <t>OCA  VIAGENS E TURISMO DA AMAZONIA LIMITADA</t>
  </si>
  <si>
    <t>Liquidação da NE nº 2022NE0000066 - Referente a serviços em agenciamento de viagens, referente ao mês de Junho/2022, conforme Fatura 56419 e demais documentos presentes no PI 2022.014111.</t>
  </si>
  <si>
    <t>Fatura nº 56419/2022</t>
  </si>
  <si>
    <t>2122/2022</t>
  </si>
  <si>
    <t>2022.014111</t>
  </si>
  <si>
    <t xml:space="preserve">21000322000100 </t>
  </si>
  <si>
    <t>PRIORI TREINAMENTO E APERFEIÇOAMENTO LTDA - EPP</t>
  </si>
  <si>
    <t>Liquidação da NE nº 2022NE0001131 - Ref. ao "Curso online: Aplicação da Nova Lei de Licitações e Contratos", durante o período de 27/06/2022 à 01/07/2022, conforme NF-e nº 750 e demais documentos do PI-SEI 2022.014550.</t>
  </si>
  <si>
    <t>750/2022</t>
  </si>
  <si>
    <t>2140/2022</t>
  </si>
  <si>
    <t>2022.014550</t>
  </si>
  <si>
    <t xml:space="preserve">03264927000127 </t>
  </si>
  <si>
    <t>MANAUS AMBIENTAL S.A</t>
  </si>
  <si>
    <t>Liquidação da NE nº 2022NE0000054 - Ref. serviço de água e esgotamento sanitário, relativo ao mês de Junho/2022, nos termos do CA nº 008/2021-MP/PGJ, conforme Fatura Agrupada nº 1994084//2022 e demais documentos do PI-SEI 2022.014323.</t>
  </si>
  <si>
    <t>Fatura nº 1994084</t>
  </si>
  <si>
    <t>2143/2022</t>
  </si>
  <si>
    <t>2022.014323</t>
  </si>
  <si>
    <t>Liquidação da NE nº 2022NE0000078 - Ref. a Comunic. de Dados e Circuitos Dedicados a transmissão de dados, a PGJ/AM pela SENCINET BRASIL SERV. DE TELEC. LTDA, rel. 05/2022, conf. CT nº 013/2021/PGJ, NFS-e nº 5754/2022 e SEI nº 2022.014103.</t>
  </si>
  <si>
    <t>5754/2022</t>
  </si>
  <si>
    <t>2157/2022</t>
  </si>
  <si>
    <t>2022.014103</t>
  </si>
  <si>
    <t>Liquidação da NE nº 2022NE0000078 - Ref. a Parc. de prest. de serv. de Valor Adicionado e Circ. Dedicados de Com.Dados, a PGJ/AM pela SENCINET BRASIL SERV. DE TELEC. LTDA, rel. 05/2022, conf. CT nº013/2021/PGJ, NFSe nº 10399/2022 e SEI nº 2022.014103</t>
  </si>
  <si>
    <t>10399/2022</t>
  </si>
  <si>
    <t>2158/2022</t>
  </si>
  <si>
    <t>00492578000102</t>
  </si>
  <si>
    <t>VILA DA BARRA COM E REP E SERV DE DEDETIZACAO LTDA</t>
  </si>
  <si>
    <t>Liquidação da NE n. 2022NE0000048 - Referente a serviço de controle de pragas à PGJ/AM, relativo a março de 2022, conforme contrato nº 020/2018/PGJ - 3º TA, conforme NFSe nº 2084 e SEI nº 2022.013592.</t>
  </si>
  <si>
    <t>2160/2022</t>
  </si>
  <si>
    <t>2022.013592</t>
  </si>
  <si>
    <t>Liquidação da NE n. 2022NE0000048 - Referente a serviço de controle de pragas à PGJ/AM, relativo a abril de 2022, conforme contrato nº 020/2018/PGJ - 3º TA, conforme NFSe nº 2085 e SEI nº 2022.013592.</t>
  </si>
  <si>
    <t>2085/2022</t>
  </si>
  <si>
    <t>2161/2022</t>
  </si>
  <si>
    <t>Liquidação da NE n. 2022NE0000048 - Referente a serviço de controle de pragas à PGJ/AM, relativo a maio de 2022, conforme contrato nº 020/2018/PGJ - 3º TA, conforme NFSe nº 2086 e SEI nº 2022.013592.</t>
  </si>
  <si>
    <t>2162/2022</t>
  </si>
  <si>
    <t>Liquidação da NE n. 2022NE0000048 - Referente a serviço de controle de pragas à PGJ/AM, relativo a junho de 2022, conforme contrato nº 020/2018/PGJ - 3º TA, conforme NFSe nº 2087 e SEI nº 2022.013592. /1</t>
  </si>
  <si>
    <t>2087/2022</t>
  </si>
  <si>
    <t>2163/2022</t>
  </si>
  <si>
    <t>Liquidação da NE n. 2022NE0000722 - Referente a serviço de controle de pragas à PGJ/AM, relativo a junho de 2022, conforme contrato nº 020/2018/PGJ - 4º TA, conforme NFSe nº 2087 e SEI nº 2022.013592. /2</t>
  </si>
  <si>
    <t>2164/2022</t>
  </si>
  <si>
    <t>SIDI SERVIÇOS DE COMUNICAÇAO LTDA  ME</t>
  </si>
  <si>
    <t>Liquidação da NE nº 2022NE0000092 - Ref. a serviços de conectividade ponto a ponto em fibra óptica, referente ao mês de Maio/2022, conforme NFS-e nº 7978 e demais documentos do PI-SEI 2022.011809.</t>
  </si>
  <si>
    <t>7978/2022</t>
  </si>
  <si>
    <t>2182/2022</t>
  </si>
  <si>
    <t>2022.011809</t>
  </si>
  <si>
    <t>Liquidação da NE nº 2022NE0000073 - Ref. a serviço de acesso à internet através de link de dados com conectividade IP, referente ao mês de Junho/2022, conforme NFS-e nº 7980 e demais documentos do PI-SEI 2022.012546.</t>
  </si>
  <si>
    <t>7980/2022</t>
  </si>
  <si>
    <t>2183/2022</t>
  </si>
  <si>
    <t>2022.012546</t>
  </si>
  <si>
    <t xml:space="preserve">61198164000160 </t>
  </si>
  <si>
    <t>PORTO SEGURO COMPANHIA DE SEGUROS GERAIS</t>
  </si>
  <si>
    <t>Liquidação da NE nº 2022NE0000591 - Referente a seguro coletivo para estagiários da PGJ (Capital e interior), maio e junho, conforme faturas 6512511470, 6496127771 e PI 2022.009498</t>
  </si>
  <si>
    <t>Faturas nº 6512511470 e 6496127771 /2022</t>
  </si>
  <si>
    <t>2191/2022</t>
  </si>
  <si>
    <t>09/08/2022 e 19/08/2022</t>
  </si>
  <si>
    <t>2022.009498</t>
  </si>
  <si>
    <t>Liquidação da NE nº 2022NE0000078 - Ref. a Comunic. de Dados e Circuitos Dedicados a transmissão de dados, a PGJ/AM pela SENCINET BRASIL SERV. DE TELEC. LTDA, rel. 06/2022, conf. CT nº 013/2021/PGJ, NFS-e nº 5756/2022 e SEI  nº 2022.014104.</t>
  </si>
  <si>
    <t>5756/2002</t>
  </si>
  <si>
    <t>2196/2022</t>
  </si>
  <si>
    <t>2022.014104</t>
  </si>
  <si>
    <t>Liquidação da NE nº 2022NE0000078 - Ref. a Parc. de prest. de serv. de Valor Adicionado e Circ. Dedicados de Com.Dados, a PGJ/AM pela SENCINET BRASIL SERV. DE TELEC. LTDA, rel. 06/2022, conf. CT nº013/2021/PGJ, NFSe nº 10400/2022 e SEI nº 2022.014104</t>
  </si>
  <si>
    <t>10400/2022</t>
  </si>
  <si>
    <t>2197/2022</t>
  </si>
  <si>
    <t>Liquidação da NE nº 2022NE0000075 - Ref. a Comunic. de Dados e Circuitos Dedicados a transmissão de dados, a PGJ/AM pela SENCINET BRASIL SERV. DE TELEC. LTDA, rel. 06/2022, conf. CT nº 022/2021/PGJ, Fatura nº 5757/2022 e SEI  nº 2022.014105.</t>
  </si>
  <si>
    <t>5757/2022</t>
  </si>
  <si>
    <t>2199/2022</t>
  </si>
  <si>
    <t>2022.014105</t>
  </si>
  <si>
    <t>12891300000197</t>
  </si>
  <si>
    <t>JF TECNOLOGIA LTDA -ME</t>
  </si>
  <si>
    <t>Liquidação da NE nº 2022NE0000978 - Ref. a serv. de limpeza, conservação, higienização e manutenção predial à PGJ/MPAM por JF TECNOLOGIA, relativo a junho de 2022, conf. CT nº 010/2020/PGJ - 2º TA, NFSe nº 4140 e SEI nº 2022.012853.</t>
  </si>
  <si>
    <t>4140/2022</t>
  </si>
  <si>
    <t>2203/2022</t>
  </si>
  <si>
    <t>2022.012853</t>
  </si>
  <si>
    <t>11379887000197</t>
  </si>
  <si>
    <t>EFICAZ ASSESSORIA DE COMUNICAÇÃO LTDA</t>
  </si>
  <si>
    <t>Liquidação da NE nº 2022NE0000192 - Referente a serviços de Mailing e clipping jornalístico online, nos termos do CT 001/2022 - MP/PGJ, referente ao mês de JULHO/2022, conforme NFS-e nº 1064 e demais documentos do PI-SEI 2022.015190.</t>
  </si>
  <si>
    <t>1064/2022</t>
  </si>
  <si>
    <t>2233/2022</t>
  </si>
  <si>
    <t>2022.015190</t>
  </si>
  <si>
    <t>12715889000172</t>
  </si>
  <si>
    <t>CASA NOVA ENGENHARIA E CONSULTORIA LTDA  ME</t>
  </si>
  <si>
    <t>Liquidação da NE nº 2022NE0000859 - Referente a manutenção preventiva e corretiva da ETE, referente ao período de 27/06/2022 a 27/07/2022 - 2ª medição do 1 T.A. ao CT 008/2021, conforme NFS-e 2022/363 e demais documentos do PI-SEI 2022.015196.</t>
  </si>
  <si>
    <t>363/2022</t>
  </si>
  <si>
    <t>2234/2022</t>
  </si>
  <si>
    <t>2022.015196</t>
  </si>
  <si>
    <t>04407920000180</t>
  </si>
  <si>
    <t>PRODAM PROCESSAMENTO DE DADOS AMAZONAS</t>
  </si>
  <si>
    <t>Liquidação da NE nº 2021NE0000141 - Ref. a execução de Sistema Prodam RH no mês de JANEIRO/2022, nos termos do 2º TA do contrato administrativo nº 003/2019-MP/PGJ, conforme NFS-e  nº 27075 e demais documentos do PI-SEI 2022.002479. Parte 1/2.</t>
  </si>
  <si>
    <t>27075/2022</t>
  </si>
  <si>
    <t>2237/2022</t>
  </si>
  <si>
    <t>2022.002479</t>
  </si>
  <si>
    <t>Liquidação da NE nº 2022NE0000238 - Ref. a execução de Sistema Prodam RH no mês de JANEIRO/2022, nos termos do 2º TA do contrato administrativo nº 003/2019-MP/PGJ, conforme NFS-e  nº 27075 e demais documentos do PI-SEI 2022.002479. Parte 2/2.</t>
  </si>
  <si>
    <t>2238/2022</t>
  </si>
  <si>
    <t>Liquidação da NE nº 2022NE0000238 - Ref. a execução de Sistema Prodam RH, no mÊs FEVEREIRO/2022, nos termos do 2º TA do contrato administrativo nº 003/2019-MP/PGJ, conforme NFS-e  nº 27696 e demais documentos do PI-SEI 2022.004394. Parte 1/2.</t>
  </si>
  <si>
    <t>27696/2022</t>
  </si>
  <si>
    <t>2256/2022</t>
  </si>
  <si>
    <t>2022.004394</t>
  </si>
  <si>
    <t>Liquidação da NE nº 2022NE0000198 - Ref. a execução de Sistema Prodam RH, no mês de FEVEREIRO/2022, nos termos do 4º TA do contrato administrativo nº 003/2019-MP/PGJ, conforme NFS-e  nº 27696 e demais documentos do PI-SEI 2022.004394. Parte 2/2.</t>
  </si>
  <si>
    <t>2257/2022</t>
  </si>
  <si>
    <t>07244008000223</t>
  </si>
  <si>
    <t>EYES NWHERE SISTEMAS INTELIGENTES DE IMAGEM LTDA</t>
  </si>
  <si>
    <t>Liquidação da NE nº 2022NE0000063 - Ref. a serviços de conectividade ponto a ponto em fibra óptica, referente ao mês de JULHO/2022, conforme NFSC nº 2793 e demais documentos do PI-SEI 2022.014979.</t>
  </si>
  <si>
    <t>2793/2022</t>
  </si>
  <si>
    <t>2258/2022</t>
  </si>
  <si>
    <t>2022.014979</t>
  </si>
  <si>
    <t>Liquidação da NE nº 2021NE0001917 - Ref. a acesso dedicado à internet com proteção Anti-DDoS para o MPAM, referente ao mês de JULHO/2022, conforme NFSC 2794 e demais documentos do PI-SEI 2022.014978.</t>
  </si>
  <si>
    <t>2794/2022</t>
  </si>
  <si>
    <t>2260/2022</t>
  </si>
  <si>
    <t>2022.014978</t>
  </si>
  <si>
    <t>76535764000143</t>
  </si>
  <si>
    <t>OI S.A.</t>
  </si>
  <si>
    <t>Liquidação da NE nº 2022NE0000080 - Ref. a serviço de telefonia fixa a PGJ/AM pela OI S.A., relativo a julho/2022, conforme contrato nº 035/2018/PGJ, 4º TA Fatura nº 300039264497 e SEI nº 2022.014308.</t>
  </si>
  <si>
    <t>Fatura nº 0300039264497</t>
  </si>
  <si>
    <t>2262/2022</t>
  </si>
  <si>
    <t>2022.014308</t>
  </si>
  <si>
    <t>Liquidação da NE nº 2022NE0000080 - Ref. a serviço de telefonia fixa a PGJ/AM pela OI S.A., relativo a julho/2022, conforme contrato nº 035/2018/PGJ, 4º TA, Fatura nº 0300039239224 e SEI nº 2022.014307.</t>
  </si>
  <si>
    <t>Fatura nº 0300039264498</t>
  </si>
  <si>
    <t>2264/2022</t>
  </si>
  <si>
    <t>2022.014307</t>
  </si>
  <si>
    <t>04301769000109</t>
  </si>
  <si>
    <t>FUNDO DE MODERNIZAÇÃO E REAPARELHAMENTO DO PODER JUDICIARIO ESTADUAL</t>
  </si>
  <si>
    <t>Liquidação da NE n. 2022NE0000711 - Referente a pagamento de cessão onerosa de espaços do Tribunal de Justiça do Amazonas, relativo a junho de 2022, conforme contrato nº 001/2021/TJ e SEI nº 2022.014709.</t>
  </si>
  <si>
    <t>Memorando nº 85/2022</t>
  </si>
  <si>
    <t>2265/2022</t>
  </si>
  <si>
    <t>2022.014709</t>
  </si>
  <si>
    <t xml:space="preserve">04407920000180 </t>
  </si>
  <si>
    <t>Liquidação da NE nº 2022NE0000198 - Referente a serviço de execução do sistema de RH à PGJ/AM pela PRODAM, rel. a Março/2022, conf. cont. nº 003/2020/PGJ, 4º TA, Nfse nº 28410, SEI nº 2022.006481.</t>
  </si>
  <si>
    <t>28410/2022</t>
  </si>
  <si>
    <t>2270/2022</t>
  </si>
  <si>
    <t>2022.006481</t>
  </si>
  <si>
    <t>Liquidação da NE nº 2022NE0000198 - Referente a serviço de execução do sistema de RH à PGJ/AM pela PRODAM, rel. a Abril/2022, conf. cont. nº 003/2020/PGJ, 4º TA, Nfse nº 29061, SEI nº 2022.008408.</t>
  </si>
  <si>
    <t>29061/2022</t>
  </si>
  <si>
    <t>2271/2022</t>
  </si>
  <si>
    <t>2022.008408</t>
  </si>
  <si>
    <t>Liquidação da NE nº 2022NE0000198 - Referente a serviço de execução do sistema de RH à PGJ/AM pela PRODAM, rel. a Maio/2022, conf. cont. nº 003/2020/PGJ, 4º TA, Nfse nº 29732, SEI nº 2022.010738.</t>
  </si>
  <si>
    <t>29732/2022</t>
  </si>
  <si>
    <t>2272/2022</t>
  </si>
  <si>
    <t>2022.010738</t>
  </si>
  <si>
    <t>Liquidação da NE nº 2022NE0000198 - Referente a serviço de execução do sistema de RH à PGJ/AM pela PRODAM, rel. a Junho/2022, conf. cont. nº 003/2020/PGJ, 4º TA, Nfse nº 30486, SEI nº 2022.013247.</t>
  </si>
  <si>
    <t>30486/2022</t>
  </si>
  <si>
    <t>2273/2022</t>
  </si>
  <si>
    <t>2022.013247</t>
  </si>
  <si>
    <t xml:space="preserve">76535764000143 </t>
  </si>
  <si>
    <t>Liquidação da NE nº 2022NE0000085 - Ref. a acesso dedicado à Internet com proteção Anti-DDoS, referente ao mês de JULHO/2022, conforme Fatura nº 0300039267921  e os demais documentos do PI 2022.014866</t>
  </si>
  <si>
    <t>Fatura nº 0300039267921</t>
  </si>
  <si>
    <t>2277/2022</t>
  </si>
  <si>
    <t>2022.014866</t>
  </si>
  <si>
    <t>Liquidação da NE nº 2022NE0000641 - Ref. a serviço de telefonia fixa, referente ao mês de JULHO/2022, conforme Fatura nº 0300039268726 e demais documentos do PI-SEI 2022.015321.</t>
  </si>
  <si>
    <t>Fatura nº 0300039268726</t>
  </si>
  <si>
    <t>2278/2022</t>
  </si>
  <si>
    <t>2022.015321</t>
  </si>
  <si>
    <t>Liquidação da NE nº 2022NE0000641 - serviço de telefonia fixa, referente ao mês de JULHO/2022, conforme Fatura nº 0300039268727 e demais documentos do PI-SEI 2022.015322.</t>
  </si>
  <si>
    <t>Fatura nº 0300039268727</t>
  </si>
  <si>
    <t>2279/2022</t>
  </si>
  <si>
    <t>2022.015322</t>
  </si>
  <si>
    <t>Liquidação da NE nº 2022NE0000082 - Ref. locação de roteadores e acesso terrestre, Junho/2022, CA 018/2019-MP/PGJ - 2º TA, conf. fatura 0300039262907 e SEI 2022.012922.</t>
  </si>
  <si>
    <t>Fatura nº 300039262907</t>
  </si>
  <si>
    <t>2285/2022</t>
  </si>
  <si>
    <t>2022.012922</t>
  </si>
  <si>
    <t>Liquidação da NE nº 2022NE0000769 - Ref. prestação de serviços acesso terrestre, Junho/2022, CA 018/2019-MP/PGJ - 2º TA, conf. fatura 0300039262907 e SEI 2022.012922.</t>
  </si>
  <si>
    <t>2286/2022</t>
  </si>
  <si>
    <t>Liquidação da NE nº 2022NE0000770 - Ref. locação de roteadores, Junho/2022, CA 018/2019-MP/PGJ - 2º TA, conf. fatura 0300039262907 e SEI 2022.012922.</t>
  </si>
  <si>
    <t>2287/2022</t>
  </si>
  <si>
    <t>00604122000197</t>
  </si>
  <si>
    <t>TRIVALE INSTITUICAO DE PAGAMENTO LTDA</t>
  </si>
  <si>
    <t>Liquidação da NE nº 2022NE0001137 - Referente a aquisição de cartão magnético à PGJ/AM pela TRIVALE, relativo a agosto de 2022, conforme contrato nº 015/2020/PGJ - 2º TA, NFSe 01948661 e SEI nº 2022.016182.</t>
  </si>
  <si>
    <t>01948661/2022</t>
  </si>
  <si>
    <t>2290/2022</t>
  </si>
  <si>
    <t>2022.016182</t>
  </si>
  <si>
    <t>23887914000111</t>
  </si>
  <si>
    <t>LA XUNGA PRODUÇOES LTDA</t>
  </si>
  <si>
    <t>Liquidação da NE nº 2022NE0001341 - Referente a serviços de fotografia, em comemoração dos 130 anos do Ministério Público e Reunião do CNPG, conforme NFS-e nº 351 e SEI 2022.014947.</t>
  </si>
  <si>
    <t>351/2022</t>
  </si>
  <si>
    <t>2298/2022</t>
  </si>
  <si>
    <t>2022.014947</t>
  </si>
  <si>
    <t xml:space="preserve">08329433000105 </t>
  </si>
  <si>
    <t>GIBBOR BRASIL PUBLICIDADE E PROPAGANDA LTDA</t>
  </si>
  <si>
    <t>Liquidação da NE nº 2022NE0000064 - Ref. a serviço de publicação dos atos oficiais e notas de interesse público da PGJ/AM em jornal diário, referente ao período de Junho/2022, conforme NFS-e 1648 e os demais documentos do 2022.013172.</t>
  </si>
  <si>
    <t>1648/2022</t>
  </si>
  <si>
    <t>2304/2022</t>
  </si>
  <si>
    <t>2022.013172</t>
  </si>
  <si>
    <t>Liquidação da NE nº 2021NE0000919 - Ref. a serviço de publicação dos atos oficiais e notas de interesse público da PGJ/AM em jornal diário, referente ao período de Junho/2022, conforme NFS-e 1648 e os demais documentos do 2022.013172</t>
  </si>
  <si>
    <t>2305/2022</t>
  </si>
  <si>
    <t>AMAZONAS ENERGIA S/A</t>
  </si>
  <si>
    <t>Liquidação da NE nº 2022NE0000051 - Referente a fornecimento de energia elétrica às Unidades Descentralizadas da capital e interior, Julho/2022, CA. nº 005/2021-MP/PGJ, fatura agrupada UC 0086746-2 e SEI 2022.015690.</t>
  </si>
  <si>
    <t>Fatura UC 867462-07/2022</t>
  </si>
  <si>
    <t>2306/2022</t>
  </si>
  <si>
    <t>2022.015690</t>
  </si>
  <si>
    <t>SOFTPLAN PLANEJAMENTO E SISTEMAS LTDA</t>
  </si>
  <si>
    <t>Liquidação da NE nº 2022NE0000083 - Referente a prestação de serviço de suporte de primeiro nível, Junho/2022, nos termos do CA 019/2021-MP/PGJ, conforme NFS-e 461619 e demais documentos do PI-SEI 2022.015303.</t>
  </si>
  <si>
    <t>461619/2022</t>
  </si>
  <si>
    <t>2309/2022</t>
  </si>
  <si>
    <t>2022.015303</t>
  </si>
  <si>
    <t>Liquidação da NE nº 2022NE0000083 - Referente prestação de Serviço de Garantia de Evolução Tecnológica e Funcional - GETF, Junho/2022, nos termos do CA 019/2021, conforme NFS-e 461618 e demais documentos do PI-SEI 2022.015302.</t>
  </si>
  <si>
    <t>461618/2022</t>
  </si>
  <si>
    <t>2313/2022</t>
  </si>
  <si>
    <t>2022.015302</t>
  </si>
  <si>
    <t>Liquidação da NE nº 2022NE0000083 - Referente a prestação de Serviço de Garantia de Evolução Tecnológica e Funcional - GETF, Maio/2022, nos termos do CA 019/2021, conforme NFS-e 461276 e SEI 2022.014123.</t>
  </si>
  <si>
    <t>461276/2022</t>
  </si>
  <si>
    <t>2314/2022</t>
  </si>
  <si>
    <t>2022.014123</t>
  </si>
  <si>
    <t>Liquidação da NE nº 2022NE0000083 - Referente a prestação de serviço de sustentação, Maio/2022, nos termos do CA 019/2021, conforme NFS-e 461275 e SEI 2022.014121.</t>
  </si>
  <si>
    <t>461275/2022</t>
  </si>
  <si>
    <t>2315/2022</t>
  </si>
  <si>
    <t>2022.014121</t>
  </si>
  <si>
    <t>Liquidação da NE nº 2022NE0000083 - Prestação de serviço de suporte de primeiro nível, Maio/2022, nos termos do CA 019/2021-MP/PGJ, conforme NFS-e 461277 e SEI 2022.014129.</t>
  </si>
  <si>
    <t>461277/2022</t>
  </si>
  <si>
    <t>2316/2022</t>
  </si>
  <si>
    <t>2022.014129</t>
  </si>
  <si>
    <t>Liquidação da NE nº 2022NE0000084 - Referente a prestação de serviços sobre a infraestrutura, Maio/2022, nos termos do CA 019/2021, conforme NFS-e 461278 e SEI 2022.014191.</t>
  </si>
  <si>
    <t>461278/2022</t>
  </si>
  <si>
    <t>2317/2022</t>
  </si>
  <si>
    <t>2022.014191</t>
  </si>
  <si>
    <t>Liquidação da NE nº 2022NE0000084 - Referente a prestação de serviços sobre a infraestrutura, Junho/2022, nos termos do CA 019/2021, conforme NFS-e 461620 e SEI 2022.015305.</t>
  </si>
  <si>
    <t>461620/2022</t>
  </si>
  <si>
    <t>2318/2022</t>
  </si>
  <si>
    <t>2022.015305</t>
  </si>
  <si>
    <t>Liquidação da NE nº 2022NE0000066 - Referente a prestação de serviços em agenciamento de viagens, JULHO/2022, conforme Fatura 56515 e SEI 2022.015531.</t>
  </si>
  <si>
    <t>Fatura nº 56515/2022</t>
  </si>
  <si>
    <t>2319/2022</t>
  </si>
  <si>
    <t>2022.015531</t>
  </si>
  <si>
    <t>Liquidação da NE n. 2022NE0000711 - Referente a pagamento de cessão onerosa de espaços do Tribunal de Justiça do Amazonas, relativo a julho de 2022, conforme contrato nº 001/2021/TJ e SEI nº 2022.015678.</t>
  </si>
  <si>
    <t>Memorando nº 93/2022</t>
  </si>
  <si>
    <t>2334/2022</t>
  </si>
  <si>
    <t>2022.015678</t>
  </si>
  <si>
    <t>Liquidação da NE nº 2021NE0000123 - Referente a prestação de serviços de rede para acesso à MetroMao, referente ao mês de NOVEMBRO/2021, conforme NFS-e nº 25751 e SEI 2021.020724 e 2022.012449.</t>
  </si>
  <si>
    <t>25751/2022</t>
  </si>
  <si>
    <t>2338/2022</t>
  </si>
  <si>
    <t>2022.012449
2021.020724</t>
  </si>
  <si>
    <t xml:space="preserve">Liquidação da NE nº 2022NE0001272 - Referente a prestação de serviços de rede para acesso à MetroMao, NOVEMBRO/2021, conforme NFS-e nº 25751 (complemento da NL 2338, líquido), SEI 2021.020724 e 2022.012449 </t>
  </si>
  <si>
    <t>2346/2022'</t>
  </si>
  <si>
    <t>Liquidação da NE nº 2022NE0001272 - Referente a despesas de exercícios anteriores com prestação de serviços de acesso a Metromao, CA 018/2020, Dezembro/2021, conforme NFSe 26423, SEI 2022.012449 e 2022.000097.</t>
  </si>
  <si>
    <t>26423/2022</t>
  </si>
  <si>
    <t>2349/2022</t>
  </si>
  <si>
    <t>Liquidação da NE nº 2021NE0001466 - Ref a despesas com exercícios anteriores com Prestação de Serviços de serviços para acesso à MetroMao, DEZEMBRO/2021, conforme NFS-e nº 26424, SEI 2022.000097 e 2022.012449.</t>
  </si>
  <si>
    <t>26424/2022</t>
  </si>
  <si>
    <t>2357/2022</t>
  </si>
  <si>
    <t>Liquidação da NE nº 2021NE0001466 - Ref a despesas com exercícios anteriores com prestação de serviços para acesso à MetroMao (complemento da NL 2349), DEZEMBRO/2021, conforme NFS-e nº 26423, SEI 2022.000097 e 2022.012449.</t>
  </si>
  <si>
    <t>2358/2022</t>
  </si>
  <si>
    <t xml:space="preserve">S G R H SER DE GESTAO DE RECURSOS HUM E CONT LTDA </t>
  </si>
  <si>
    <t>Liquidação da NE n. 2021NE0001287 - Referente a serviços de reforma da edificação destinada a abrigar a PJ da Comarca de Novo Airão/AM, conforme NFSe nº 220 e SEI nº 2022.014538. (Parte 1/2)</t>
  </si>
  <si>
    <t>220/2022</t>
  </si>
  <si>
    <t>2365/2022</t>
  </si>
  <si>
    <t>2022.014538</t>
  </si>
  <si>
    <t>Liquidação da NE n. 2022NE0000632 - Referente a serviços de reforma da edificação destinada a abrigar a PJ da Comarca de Novo Airão/AM, conforme contrato nº 020/2021/PGJ - 1º TA, NFSe nº 220 e SEI nº 2022.014538. (Parte 2/2)</t>
  </si>
  <si>
    <t>2370/2022</t>
  </si>
  <si>
    <t>COSAMA COMPANHIA DE SANEAMENTO DO AMAZONAS</t>
  </si>
  <si>
    <t>Liquidação da NE nº 2022NE0000056 - Ref. a serviços de fornecimento de água potável para as promotorias do interior do Estado do Amazonas, referente ao mês de JULHO/2022, conforme faturas demais documentos do PI-SEI 2022.016171.</t>
  </si>
  <si>
    <t>Recibo e Faturas 07/2022</t>
  </si>
  <si>
    <t>2372/2022</t>
  </si>
  <si>
    <t>2022.016171</t>
  </si>
  <si>
    <t>Liquidação da NE nº 2022NE0000078 - Ref. a parcela de serviços de comunicação de dados, via satélite na banda Ku, JULHO/2022, do CA 013/2021-MP/PGJ, conforme NFSC 5854 e SEI 2022.015631.</t>
  </si>
  <si>
    <t>5854/2022</t>
  </si>
  <si>
    <t>2384/2022</t>
  </si>
  <si>
    <t>2022.015631</t>
  </si>
  <si>
    <t>Liquidação da NE nº 2022NE0000078 - Ref. a parcela de prestação de serviços de Valor Adicionado e Circuitos Dedicados à transmissão de dados,  JULHO/2022, CA 013/2021, conforme NFS-e 010468 e SEI 2022.015631.</t>
  </si>
  <si>
    <t>10468/2022</t>
  </si>
  <si>
    <t>2385/2022</t>
  </si>
  <si>
    <t>Liquidação da NE nº 2022NE0000198 - Referente a execução de Sistema Prodam RH, JULHO/2022, CA nº 003/2019-MP/PGJ, conforme NFS-e  nº 31164 e SEI 2022.015385.</t>
  </si>
  <si>
    <t>31164/2022</t>
  </si>
  <si>
    <t>2387/2022</t>
  </si>
  <si>
    <t>2022.015385</t>
  </si>
  <si>
    <t>Liquidação da NE nº 2022NE0000075 - Ref. a parcela de serviços de comunicação de dados, via satélite na banda Ku, JULHO/2022, do CA 022/2021-MP/PGJ, conforme NFSC 5853 e SEI 2022.015630.</t>
  </si>
  <si>
    <t>5853/2022</t>
  </si>
  <si>
    <t>2388/2022</t>
  </si>
  <si>
    <t>2022.015630</t>
  </si>
  <si>
    <t>G REFRIGERAÇAO COM E SERV DE REFRIGERAÇAO LTDA  ME</t>
  </si>
  <si>
    <t>Liquidação da NE n. 2022NE0000721 - Referente a serviços de manutenção em equipamentos de refrigeração à PGJ/AM, relativo a junho de 2022, conforme contrato nº 010/2017/PGJ - 5º TA, NFSe nº 2338 e SEI nº 2022.015215.</t>
  </si>
  <si>
    <t>2396/2022</t>
  </si>
  <si>
    <t>2022.015215</t>
  </si>
  <si>
    <t>Liquidação da NE n. 2022NE0000143 - Ref. a fornec. de energia elétrica para a Sede da PGJ e Prédio Adm., relativo a julho de 2022, conf. contrato 002/2019/PGJ - 3º TA, Faturas 61592313 (Prédio Sede) e 61592314 (Prédio ADM) e SEI 2022.015661.</t>
  </si>
  <si>
    <t>Faturas nº 61592313 e 61592314 /2022</t>
  </si>
  <si>
    <t>2480/2022</t>
  </si>
  <si>
    <t>2022.015661</t>
  </si>
  <si>
    <t>Liquidação da NE nº 2022NE0000978 - Ref. a serviços  continuados de limpeza e conservação, referente ao mês de JULHO/2022 e Repactuação do peeríodo (diferença de janeiro a maio de 2022), conforme NFS-e nº 4278 e demais documentos do PI 2022.015672.</t>
  </si>
  <si>
    <t>4278/2022</t>
  </si>
  <si>
    <t>2503/2022</t>
  </si>
  <si>
    <t>2022.015672</t>
  </si>
  <si>
    <t xml:space="preserve">FIGMEN TECNOLOGIA E IMAGEM LTDA </t>
  </si>
  <si>
    <t>Liquidação da NE nº 2022NE0001340 - Ref. a serviços de transmissão de vídeos paraYouTube no canal do Ministério Público do Amazonas, no período de de 21 a 23 de junho de 2022, conforme NFS-e nº 125 e demais documentos do PI-SEI 2022.015772.</t>
  </si>
  <si>
    <t>125/2022</t>
  </si>
  <si>
    <t>2505/2022</t>
  </si>
  <si>
    <t>2022.015772</t>
  </si>
  <si>
    <t>ECOSEGM E CONSULTORIA AMBIENTAL LTDA ME</t>
  </si>
  <si>
    <t>Liquidação da NE nº 2022NE0000242 - Ref. a serviços de análises laboratoriais da qualidade dos efluentes da ETE, referente ao mês de JULHO/2022,nos termos do CA nº 003/2020- MP/PGJ - 2º TA, conforme NF-e 3015 e demais documentos SEI 2022.016386.</t>
  </si>
  <si>
    <t>3015/2022</t>
  </si>
  <si>
    <t>2514/2022</t>
  </si>
  <si>
    <t>2022.016386</t>
  </si>
  <si>
    <t>TALENTOS SERVIÇOS DE PRE-IMPRESSÃO LTDA - EPP</t>
  </si>
  <si>
    <t>Liquidação da NE nº 2022NE0001009 - Ref. a confecção de moedas comemorativas para a semana de celebração dos 130 anos do Ministério Público do Amazonas, conforme NFS-e nº 383 e demais documentos do PI-SEI 2022.016466.</t>
  </si>
  <si>
    <t>383/2022</t>
  </si>
  <si>
    <t>2516/2022</t>
  </si>
  <si>
    <t>2022.016466</t>
  </si>
  <si>
    <t>Liquidação da NE nº 2021NE0001920 - Ref. a serviços especializados de pesquisa e aconselhamento imparcial em TI, referente à Parcela 07/12, referente à Parcela 07/12, conforme NFS-e nº 37300 e demais documentos do PI-SEI 2022.016760.</t>
  </si>
  <si>
    <t>37300/2022</t>
  </si>
  <si>
    <t>2518/2022</t>
  </si>
  <si>
    <t>2022.016760</t>
  </si>
  <si>
    <t>Liquidação da NE nº 2022NE0000052 - Fornecimento de energia elétrica à UNAD da Rua Belo Horizonte, Julho/2022, CA. nº 010/2021-MP/PGJ, conforme fatura nº 61591684 e SEI 2022.015381.</t>
  </si>
  <si>
    <t>Fatura nº 61591684</t>
  </si>
  <si>
    <t>2526/2022</t>
  </si>
  <si>
    <t>2022.015381</t>
  </si>
  <si>
    <t>Fonte da informação: Sistema eletronico de informações (SEI) e sistema AFI. DOF/MPAM.</t>
  </si>
  <si>
    <t>Data da última atualização: 01/09/2022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</si>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</sst>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_-&quot;R$ &quot;* #,##0.00_-;&quot;-R$ &quot;* #,##0.00_-;_-&quot;R$ &quot;* \-??_-;_-@_-"/>
  </numFmts>
  <fonts count="10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5" fontId="1" fillId="0" borderId="0" applyBorder="0" applyProtection="0"/>
    <xf numFmtId="0" fontId="2" fillId="0" borderId="0"/>
    <xf numFmtId="0" fontId="9" fillId="0" borderId="0" applyBorder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9" fillId="0" borderId="2" xfId="3" applyFill="1" applyBorder="1" applyAlignment="1" applyProtection="1">
      <alignment wrapText="1"/>
    </xf>
    <xf numFmtId="0" fontId="9" fillId="0" borderId="2" xfId="3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5" fontId="8" fillId="0" borderId="2" xfId="1" applyFont="1" applyFill="1" applyBorder="1" applyAlignment="1" applyProtection="1">
      <alignment vertical="center" wrapText="1"/>
    </xf>
    <xf numFmtId="165" fontId="8" fillId="0" borderId="2" xfId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3" applyFill="1" applyBorder="1" applyAlignment="1">
      <alignment horizontal="left" vertical="center" wrapText="1"/>
    </xf>
    <xf numFmtId="0" fontId="9" fillId="0" borderId="2" xfId="3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5" fontId="8" fillId="0" borderId="2" xfId="1" applyFont="1" applyFill="1" applyBorder="1" applyAlignment="1" applyProtection="1">
      <alignment vertical="center"/>
    </xf>
    <xf numFmtId="0" fontId="9" fillId="0" borderId="2" xfId="3" applyFill="1" applyBorder="1" applyAlignment="1">
      <alignment horizontal="left" wrapText="1"/>
    </xf>
    <xf numFmtId="0" fontId="8" fillId="0" borderId="2" xfId="3" applyFont="1" applyFill="1" applyBorder="1" applyAlignment="1" applyProtection="1">
      <alignment wrapText="1"/>
    </xf>
    <xf numFmtId="1" fontId="8" fillId="0" borderId="2" xfId="0" applyNumberFormat="1" applyFont="1" applyFill="1" applyBorder="1" applyAlignment="1">
      <alignment horizontal="center" vertical="center"/>
    </xf>
    <xf numFmtId="0" fontId="9" fillId="0" borderId="2" xfId="3" applyFill="1" applyBorder="1" applyAlignment="1" applyProtection="1">
      <alignment horizontal="left" wrapText="1"/>
    </xf>
    <xf numFmtId="0" fontId="8" fillId="0" borderId="2" xfId="3" applyFont="1" applyFill="1" applyBorder="1" applyAlignment="1" applyProtection="1">
      <alignment horizontal="center" vertical="center"/>
    </xf>
    <xf numFmtId="0" fontId="9" fillId="0" borderId="2" xfId="3" applyFill="1" applyBorder="1" applyAlignment="1" applyProtection="1">
      <alignment horizontal="left" vertical="top" wrapText="1"/>
    </xf>
    <xf numFmtId="0" fontId="9" fillId="0" borderId="2" xfId="3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/>
    </xf>
    <xf numFmtId="164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65" fontId="0" fillId="0" borderId="2" xfId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0" fillId="0" borderId="2" xfId="1" applyFont="1" applyFill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49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pam.mp.br/images/CT_n_019-2021-MP-PGJ_60243.pdf" TargetMode="External"/><Relationship Id="rId21" Type="http://schemas.openxmlformats.org/officeDocument/2006/relationships/hyperlink" Target="https://www.mpam.mp.br/images/Transpar%C3%AAncia_2022/Agosto/Notas_Fiscais/Presta%C3%A7%C3%A3o_de_Servi%C3%A7os/NFS_5756_2022_SENCINET_a9c91.pdf" TargetMode="External"/><Relationship Id="rId42" Type="http://schemas.openxmlformats.org/officeDocument/2006/relationships/hyperlink" Target="https://www.mpam.mp.br/images/Transpar%C3%AAncia_2022/Agosto/Notas_Fiscais/Presta%C3%A7%C3%A3o_de_Servi%C3%A7os/FATURA_0300039268727_2022_OI_SA_b8b18.pdf" TargetMode="External"/><Relationship Id="rId63" Type="http://schemas.openxmlformats.org/officeDocument/2006/relationships/hyperlink" Target="https://www.mpam.mp.br/images/Transpar%C3%AAncia_2022/Agosto/Notas_Fiscais/Presta%C3%A7%C3%A3o_de_Servi%C3%A7os/NFS_26424_2022_PRODAM_eacc8.pdf" TargetMode="External"/><Relationship Id="rId84" Type="http://schemas.openxmlformats.org/officeDocument/2006/relationships/hyperlink" Target="https://www.mpam.mp.br/images/3%C2%BA_TA_ao_CT_n%C2%BA_20-2018-MP-PGJ_3aaf3.pdf" TargetMode="External"/><Relationship Id="rId138" Type="http://schemas.openxmlformats.org/officeDocument/2006/relationships/hyperlink" Target="https://www.mpam.mp.br/images/2_TA_%C3%A0_CC_n.%C2%BA_003-2020_-_MP-PGJ_76916.pdf" TargetMode="External"/><Relationship Id="rId107" Type="http://schemas.openxmlformats.org/officeDocument/2006/relationships/hyperlink" Target="https://www.mpam.mp.br/images/6_TA_%C3%A0_CT_n.%C2%BA_029-2016_-_MP-PGJ_6a22b.pdf" TargetMode="External"/><Relationship Id="rId11" Type="http://schemas.openxmlformats.org/officeDocument/2006/relationships/hyperlink" Target="https://www.mpam.mp.br/images/Transpar%C3%AAncia_2022/Agosto/Notas_Fiscais/Presta%C3%A7%C3%A3o_de_Servi%C3%A7os/NFS_5754_2022_SENCINET_71bf7.pdf" TargetMode="External"/><Relationship Id="rId32" Type="http://schemas.openxmlformats.org/officeDocument/2006/relationships/hyperlink" Target="https://www.mpam.mp.br/images/Transpar%C3%AAncia_2022/Agosto/Notas_Fiscais/Presta%C3%A7%C3%A3o_de_Servi%C3%A7os/NFS_2794_2022_EYES_NWHERE_1a05e.pdf" TargetMode="External"/><Relationship Id="rId53" Type="http://schemas.openxmlformats.org/officeDocument/2006/relationships/hyperlink" Target="https://www.mpam.mp.br/images/Transpar%C3%AAncia_2022/Agosto/Notas_Fiscais/Presta%C3%A7%C3%A3o_de_Servi%C3%A7os/NFS_461276_2022_SOFTPLAN_c4c24.pdf" TargetMode="External"/><Relationship Id="rId74" Type="http://schemas.openxmlformats.org/officeDocument/2006/relationships/hyperlink" Target="https://www.mpam.mp.br/images/CT_n%C2%BA_013-2021-MP-PGJ_7c5fc.pdf" TargetMode="External"/><Relationship Id="rId128" Type="http://schemas.openxmlformats.org/officeDocument/2006/relationships/hyperlink" Target="https://www.mpam.mp.br/images/CT_n%C2%BA_018-2020_-_MP_PGJ_3c0d0.pdf" TargetMode="External"/><Relationship Id="rId149" Type="http://schemas.openxmlformats.org/officeDocument/2006/relationships/drawing" Target="../drawings/drawing1.xml"/><Relationship Id="rId5" Type="http://schemas.openxmlformats.org/officeDocument/2006/relationships/hyperlink" Target="https://www.mpam.mp.br/images/transparencia/Notas_Fiscais/07.2022/FATURA__22068992_2022_COHASB_f16ce.pdf" TargetMode="External"/><Relationship Id="rId95" Type="http://schemas.openxmlformats.org/officeDocument/2006/relationships/hyperlink" Target="https://www.mpam.mp.br/images/2%C2%BA_TA_ao_CT_n%C2%BA_003-2019-MP-PGJ_669e0.pdf" TargetMode="External"/><Relationship Id="rId22" Type="http://schemas.openxmlformats.org/officeDocument/2006/relationships/hyperlink" Target="https://www.mpam.mp.br/images/Transpar%C3%AAncia_2022/Agosto/Notas_Fiscais/Presta%C3%A7%C3%A3o_de_Servi%C3%A7os/NFS_10400_2022_SENCINET_6741f.pdf" TargetMode="External"/><Relationship Id="rId27" Type="http://schemas.openxmlformats.org/officeDocument/2006/relationships/hyperlink" Target="https://www.mpam.mp.br/images/Transpar%C3%AAncia_2022/Agosto/Notas_Fiscais/Presta%C3%A7%C3%A3o_de_Servi%C3%A7os/NFS_27075_2022_PRODAM_8d832.pdf" TargetMode="External"/><Relationship Id="rId43" Type="http://schemas.openxmlformats.org/officeDocument/2006/relationships/hyperlink" Target="https://www.mpam.mp.br/images/Transpar%C3%AAncia_2022/Agosto/Notas_Fiscais/Presta%C3%A7%C3%A3o_de_Servi%C3%A7os/FATURA_300039262907_2022_OI_SA_a45c7.pdf" TargetMode="External"/><Relationship Id="rId48" Type="http://schemas.openxmlformats.org/officeDocument/2006/relationships/hyperlink" Target="https://www.mpam.mp.br/images/Transpar%C3%AAncia_2022/Agosto/Notas_Fiscais/Presta%C3%A7%C3%A3o_de_Servi%C3%A7os/NFS_1648_2022_GIBBOR_a0498.pdf" TargetMode="External"/><Relationship Id="rId64" Type="http://schemas.openxmlformats.org/officeDocument/2006/relationships/hyperlink" Target="https://www.mpam.mp.br/images/Transpar%C3%AAncia_2022/Agosto/Notas_Fiscais/Presta%C3%A7%C3%A3o_de_Servi%C3%A7os/NFS_26423_2022_PRODAM_14bb3.pdf" TargetMode="External"/><Relationship Id="rId69" Type="http://schemas.openxmlformats.org/officeDocument/2006/relationships/hyperlink" Target="https://www.mpam.mp.br/images/Transpar%C3%AAncia_2022/Agosto/Notas_Fiscais/Presta%C3%A7%C3%A3o_de_Servi%C3%A7os/NFS_5853_2022_SENCINET_84eb8.pdf" TargetMode="External"/><Relationship Id="rId113" Type="http://schemas.openxmlformats.org/officeDocument/2006/relationships/hyperlink" Target="https://www.mpam.mp.br/images/CT_N%C2%BA_011-2021-MP-PGJ_edd36.pdf" TargetMode="External"/><Relationship Id="rId118" Type="http://schemas.openxmlformats.org/officeDocument/2006/relationships/hyperlink" Target="https://www.mpam.mp.br/images/CT_n_019-2021-MP-PGJ_60243.pdf" TargetMode="External"/><Relationship Id="rId134" Type="http://schemas.openxmlformats.org/officeDocument/2006/relationships/hyperlink" Target="https://www.mpam.mp.br/images/CT_N%C2%BA_022-2021-MP-PGJ_4d651.pdf" TargetMode="External"/><Relationship Id="rId139" Type="http://schemas.openxmlformats.org/officeDocument/2006/relationships/hyperlink" Target="https://www.mpam.mp.br/images/1_TA_%C3%A0_CT_n.%C2%BA_020-2021_-_PGJ-MP_96053.pdf" TargetMode="External"/><Relationship Id="rId80" Type="http://schemas.openxmlformats.org/officeDocument/2006/relationships/hyperlink" Target="https://www.mpam.mp.br/images/CT_n%C2%BA_023-2021-MP-PGJ_0ac78.pdf" TargetMode="External"/><Relationship Id="rId85" Type="http://schemas.openxmlformats.org/officeDocument/2006/relationships/hyperlink" Target="https://www.mpam.mp.br/images/3%C2%BA_TA_ao_CT_n%C2%BA_20-2018-MP-PGJ_3aaf3.pdf" TargetMode="External"/><Relationship Id="rId12" Type="http://schemas.openxmlformats.org/officeDocument/2006/relationships/hyperlink" Target="https://www.mpam.mp.br/images/Transpar%C3%AAncia_2022/Agosto/Notas_Fiscais/Presta%C3%A7%C3%A3o_de_Servi%C3%A7os/NFS_10399_2022_SENCINET_52ebe.pdf" TargetMode="External"/><Relationship Id="rId17" Type="http://schemas.openxmlformats.org/officeDocument/2006/relationships/hyperlink" Target="https://www.mpam.mp.br/images/Transpar%C3%AAncia_2022/Agosto/Notas_Fiscais/Presta%C3%A7%C3%A3o_de_Servi%C3%A7os/NFS_2087_2022_VILA_DA_BARRA_4957e.pdf" TargetMode="External"/><Relationship Id="rId33" Type="http://schemas.openxmlformats.org/officeDocument/2006/relationships/hyperlink" Target="https://www.mpam.mp.br/images/Transpar%C3%AAncia_2022/Agosto/Notas_Fiscais/Presta%C3%A7%C3%A3o_de_Servi%C3%A7os/FATURA_0300039264497_2022_OI_SA_6fc75.pdf" TargetMode="External"/><Relationship Id="rId38" Type="http://schemas.openxmlformats.org/officeDocument/2006/relationships/hyperlink" Target="https://www.mpam.mp.br/images/Transpar%C3%AAncia_2022/Agosto/Notas_Fiscais/Presta%C3%A7%C3%A3o_de_Servi%C3%A7os/NFS_29732_2022_PRODAM_5f0a2.pdf" TargetMode="External"/><Relationship Id="rId59" Type="http://schemas.openxmlformats.org/officeDocument/2006/relationships/hyperlink" Target="https://www.mpam.mp.br/images/Transpar%C3%AAncia_2022/Agosto/Notas_Fiscais/Presta%C3%A7%C3%A3o_de_Servi%C3%A7os/MEMORANDO_93_2022_FUNDO_DE_MODERNIZA%C3%87%C3%83O_6074c.pdf" TargetMode="External"/><Relationship Id="rId103" Type="http://schemas.openxmlformats.org/officeDocument/2006/relationships/hyperlink" Target="https://www.mpam.mp.br/images/4%C2%BA_TA_ao_CT_n%C2%BA_03-2019-MP-PGJ_caf9b.pdf" TargetMode="External"/><Relationship Id="rId108" Type="http://schemas.openxmlformats.org/officeDocument/2006/relationships/hyperlink" Target="2022.015322" TargetMode="External"/><Relationship Id="rId124" Type="http://schemas.openxmlformats.org/officeDocument/2006/relationships/hyperlink" Target="https://www.mpam.mp.br/images/Contratos/2021/CONVENIOS/Termo_de_Cess%C3%A3o_Onerosa_de_Uso_n%C2%BA_001_2021_TJ_8e094.pdf" TargetMode="External"/><Relationship Id="rId129" Type="http://schemas.openxmlformats.org/officeDocument/2006/relationships/hyperlink" Target="https://www.mpam.mp.br/images/CT_n%C2%BA_018-2020_-_MP_PGJ_3c0d0.pdf" TargetMode="External"/><Relationship Id="rId54" Type="http://schemas.openxmlformats.org/officeDocument/2006/relationships/hyperlink" Target="https://www.mpam.mp.br/images/Transpar%C3%AAncia_2022/Agosto/Notas_Fiscais/Presta%C3%A7%C3%A3o_de_Servi%C3%A7os/NFS_461275_2022_SOFTPLAN_30cb3.pdf" TargetMode="External"/><Relationship Id="rId70" Type="http://schemas.openxmlformats.org/officeDocument/2006/relationships/hyperlink" Target="https://www.mpam.mp.br/images/Transpar%C3%AAncia_2022/Agosto/Notas_Fiscais/Presta%C3%A7%C3%A3o_de_Servi%C3%A7os/NFS_2338_2022_G_REFRIGERA%C3%87%C3%83O_55aa4.pdf" TargetMode="External"/><Relationship Id="rId75" Type="http://schemas.openxmlformats.org/officeDocument/2006/relationships/hyperlink" Target="https://www.mpam.mp.br/images/CT_n%C2%BA_013-2021-MP-PGJ_7c5fc.pdf" TargetMode="External"/><Relationship Id="rId91" Type="http://schemas.openxmlformats.org/officeDocument/2006/relationships/hyperlink" Target="https://www.mpam.mp.br/images/CT_01-2022-MP-PGJ_b126b.pdf" TargetMode="External"/><Relationship Id="rId96" Type="http://schemas.openxmlformats.org/officeDocument/2006/relationships/hyperlink" Target="https://www.mpam.mp.br/images/4%C2%BA_TA_ao_CT_n%C2%BA_03-2019-MP-PGJ_caf9b.pdf" TargetMode="External"/><Relationship Id="rId140" Type="http://schemas.openxmlformats.org/officeDocument/2006/relationships/hyperlink" Target="https://www.mpam.mp.br/images/1_TA_%C3%A0_CT_n.%C2%BA_020-2021_-_PGJ-MP_96053.pdf" TargetMode="External"/><Relationship Id="rId145" Type="http://schemas.openxmlformats.org/officeDocument/2006/relationships/hyperlink" Target="https://www.mpam.mp.br/images/Transpar%C3%AAncia_2022/Agosto/Notas_Fiscais/Presta%C3%A7%C3%A3o_de_Servi%C3%A7os/NFS_37300_2022_GARTNER_bc75f.pdf" TargetMode="External"/><Relationship Id="rId1" Type="http://schemas.openxmlformats.org/officeDocument/2006/relationships/hyperlink" Target="https://www.mpam.mp.br/images/Contratos/2021/CONTRATOS/CT_n%C2%BA_034-2021-MP-PGJ_43e8d.pdf" TargetMode="External"/><Relationship Id="rId6" Type="http://schemas.openxmlformats.org/officeDocument/2006/relationships/hyperlink" Target="https://www.mpam.mp.br/images/transparencia/Notas_Fiscais/07.2022/NFS_5755_2022_SENCINET_bb38e.pdf" TargetMode="External"/><Relationship Id="rId23" Type="http://schemas.openxmlformats.org/officeDocument/2006/relationships/hyperlink" Target="https://www.mpam.mp.br/images/Transpar%C3%AAncia_2022/Agosto/Notas_Fiscais/Presta%C3%A7%C3%A3o_de_Servi%C3%A7os/NFS_5757_2022_SENCINET_1eea3.pdf" TargetMode="External"/><Relationship Id="rId28" Type="http://schemas.openxmlformats.org/officeDocument/2006/relationships/hyperlink" Target="https://www.mpam.mp.br/images/Transpar%C3%AAncia_2022/Agosto/Notas_Fiscais/Presta%C3%A7%C3%A3o_de_Servi%C3%A7os/NFS_27075_2022_PRODAM_8d832.pdf" TargetMode="External"/><Relationship Id="rId49" Type="http://schemas.openxmlformats.org/officeDocument/2006/relationships/hyperlink" Target="https://www.mpam.mp.br/images/Transpar%C3%AAncia_2022/Agosto/Notas_Fiscais/Presta%C3%A7%C3%A3o_de_Servi%C3%A7os/NFS_1648_2022_GIBBOR_a0498.pdf" TargetMode="External"/><Relationship Id="rId114" Type="http://schemas.openxmlformats.org/officeDocument/2006/relationships/hyperlink" Target="https://www.mpam.mp.br/images/CT_N%C2%BA_011-2021-MP-PGJ_edd36.pdf" TargetMode="External"/><Relationship Id="rId119" Type="http://schemas.openxmlformats.org/officeDocument/2006/relationships/hyperlink" Target="https://www.mpam.mp.br/images/CT_n_019-2021-MP-PGJ_60243.pdf" TargetMode="External"/><Relationship Id="rId44" Type="http://schemas.openxmlformats.org/officeDocument/2006/relationships/hyperlink" Target="https://www.mpam.mp.br/images/Transpar%C3%AAncia_2022/Agosto/Notas_Fiscais/Presta%C3%A7%C3%A3o_de_Servi%C3%A7os/FATURA_300039262907_2022_OI_SA_a45c7.pdf" TargetMode="External"/><Relationship Id="rId60" Type="http://schemas.openxmlformats.org/officeDocument/2006/relationships/hyperlink" Target="https://www.mpam.mp.br/images/Transpar%C3%AAncia_2022/Agosto/Notas_Fiscais/Presta%C3%A7%C3%A3o_de_Servi%C3%A7os/NFS_25751_2022_PRODAM_6e1ac.pdf" TargetMode="External"/><Relationship Id="rId65" Type="http://schemas.openxmlformats.org/officeDocument/2006/relationships/hyperlink" Target="https://www.mpam.mp.br/images/Transpar%C3%AAncia_2022/Agosto/Notas_Fiscais/Presta%C3%A7%C3%A3o_de_Servi%C3%A7os/FATURAS_07_2022_COSAMA_81682.pdf" TargetMode="External"/><Relationship Id="rId81" Type="http://schemas.openxmlformats.org/officeDocument/2006/relationships/hyperlink" Target="https://www.mpam.mp.br/images/CC_n%C2%BA_008-2021-MP-PGJ_33452.pdf" TargetMode="External"/><Relationship Id="rId86" Type="http://schemas.openxmlformats.org/officeDocument/2006/relationships/hyperlink" Target="https://www.mpam.mp.br/images/4_TA_%C3%A0_CT_n.%C2%BA_020-2018_-PGJ-MP_f580a.pdf" TargetMode="External"/><Relationship Id="rId130" Type="http://schemas.openxmlformats.org/officeDocument/2006/relationships/hyperlink" Target="https://www.mpam.mp.br/images/CC_n%C2%BA_004-2021-MP-PGJ_19977.pdf" TargetMode="External"/><Relationship Id="rId135" Type="http://schemas.openxmlformats.org/officeDocument/2006/relationships/hyperlink" Target="https://www.mpam.mp.br/images/5_TA_%C3%A0_CT_n.%C2%BA_010-2017_-_MP-PGJ_2a1a4.pdf" TargetMode="External"/><Relationship Id="rId13" Type="http://schemas.openxmlformats.org/officeDocument/2006/relationships/hyperlink" Target="https://www.mpam.mp.br/images/Transpar%C3%AAncia_2022/Agosto/Notas_Fiscais/Presta%C3%A7%C3%A3o_de_Servi%C3%A7os/NFS_2084_2022_VILA_DA_BARRA_63351.pdf" TargetMode="External"/><Relationship Id="rId18" Type="http://schemas.openxmlformats.org/officeDocument/2006/relationships/hyperlink" Target="https://www.mpam.mp.br/images/Transpar%C3%AAncia_2022/Agosto/Notas_Fiscais/Presta%C3%A7%C3%A3o_de_Servi%C3%A7os/NFS_7978_2022_SIDI_acaf1.pdf" TargetMode="External"/><Relationship Id="rId39" Type="http://schemas.openxmlformats.org/officeDocument/2006/relationships/hyperlink" Target="https://www.mpam.mp.br/images/Transpar%C3%AAncia_2022/Agosto/Notas_Fiscais/Presta%C3%A7%C3%A3o_de_Servi%C3%A7os/NFS_30486_2022_PRODAM_f1208.pdf" TargetMode="External"/><Relationship Id="rId109" Type="http://schemas.openxmlformats.org/officeDocument/2006/relationships/hyperlink" Target="https://www.mpam.mp.br/images/2_TA_ao_CT_n%C2%BA_018-2019-MP-PGJ_caad1.pdf" TargetMode="External"/><Relationship Id="rId34" Type="http://schemas.openxmlformats.org/officeDocument/2006/relationships/hyperlink" Target="https://www.mpam.mp.br/images/Transpar%C3%AAncia_2022/Agosto/Notas_Fiscais/Presta%C3%A7%C3%A3o_de_Servi%C3%A7os/FATURA_0300039264498_2022_OI_SA_a13c9.pdf" TargetMode="External"/><Relationship Id="rId50" Type="http://schemas.openxmlformats.org/officeDocument/2006/relationships/hyperlink" Target="https://www.mpam.mp.br/images/Transpar%C3%AAncia_2022/Agosto/Notas_Fiscais/Presta%C3%A7%C3%A3o_de_Servi%C3%A7os/FATURA_867462-07_2022_AMAZONAS_ENERGIA_e2d9e.pdf" TargetMode="External"/><Relationship Id="rId55" Type="http://schemas.openxmlformats.org/officeDocument/2006/relationships/hyperlink" Target="https://www.mpam.mp.br/images/Transpar%C3%AAncia_2022/Agosto/Notas_Fiscais/Presta%C3%A7%C3%A3o_de_Servi%C3%A7os/NFS_461277_2022_SOFTPLAN_98711.pdf" TargetMode="External"/><Relationship Id="rId76" Type="http://schemas.openxmlformats.org/officeDocument/2006/relationships/hyperlink" Target="https://www.mpam.mp.br/images/CT_n%C2%BA_013-2021-MP-PGJ_7c5fc.pdf" TargetMode="External"/><Relationship Id="rId97" Type="http://schemas.openxmlformats.org/officeDocument/2006/relationships/hyperlink" Target="https://www.mpam.mp.br/images/CT_n%C2%BA_001.2021-MP-PGJ_3bc8f.pdf" TargetMode="External"/><Relationship Id="rId104" Type="http://schemas.openxmlformats.org/officeDocument/2006/relationships/hyperlink" Target="https://www.mpam.mp.br/images/4%C2%BA_TA_ao_CT_n%C2%BA_03-2019-MP-PGJ_caf9b.pdf" TargetMode="External"/><Relationship Id="rId120" Type="http://schemas.openxmlformats.org/officeDocument/2006/relationships/hyperlink" Target="https://www.mpam.mp.br/images/CT_n_019-2021-MP-PGJ_60243.pdf" TargetMode="External"/><Relationship Id="rId125" Type="http://schemas.openxmlformats.org/officeDocument/2006/relationships/hyperlink" Target="https://www.mpam.mp.br/images/1%C2%BA_TA_ao_CT_018-2020_-_MP-PGJ_2757f.pdf" TargetMode="External"/><Relationship Id="rId141" Type="http://schemas.openxmlformats.org/officeDocument/2006/relationships/hyperlink" Target="https://www.mpam.mp.br/images/Transpar%C3%AAncia_2022/Agosto/Notas_Fiscais/Presta%C3%A7%C3%A3o_de_Servi%C3%A7os/NFS_4278_2022_JF_TECNOLOGIA_bcd87.pdf" TargetMode="External"/><Relationship Id="rId146" Type="http://schemas.openxmlformats.org/officeDocument/2006/relationships/hyperlink" Target="https://www.mpam.mp.br/images/Transpar%C3%AAncia_2022/Agosto/Notas_Fiscais/Presta%C3%A7%C3%A3o_de_Servi%C3%A7os/FATURA_61591684_2022_AMAZONAS_ENERGIA_86d2a.pdf" TargetMode="External"/><Relationship Id="rId7" Type="http://schemas.openxmlformats.org/officeDocument/2006/relationships/hyperlink" Target="https://www.mpam.mp.br/images/Transpar%C3%AAncia_2022/Agosto/Notas_Fiscais/Presta%C3%A7%C3%A3o_de_Servi%C3%A7os/NFS_83_2022_MAQUINE_cc16f.pdf" TargetMode="External"/><Relationship Id="rId71" Type="http://schemas.openxmlformats.org/officeDocument/2006/relationships/hyperlink" Target="https://www.mpam.mp.br/images/Transpar%C3%AAncia_2022/Agosto/Notas_Fiscais/Presta%C3%A7%C3%A3o_de_Servi%C3%A7os/FATURAS_61592313-61592314_2022_AMAZONAS_ENERGIA_422ad.pdf" TargetMode="External"/><Relationship Id="rId92" Type="http://schemas.openxmlformats.org/officeDocument/2006/relationships/hyperlink" Target="https://www.mpam.mp.br/images/1%C2%BA_TA_ao_CT_n%C2%BA_8-2021_-_MP-PGJ_e3290.pdf" TargetMode="External"/><Relationship Id="rId2" Type="http://schemas.openxmlformats.org/officeDocument/2006/relationships/hyperlink" Target="https://www.mpam.mp.br/images/Contratos/2021/CONTRATOS/CC%20N%C2%BA%20010.2021%20-%20MP-PGJ_30204.pdf" TargetMode="External"/><Relationship Id="rId29" Type="http://schemas.openxmlformats.org/officeDocument/2006/relationships/hyperlink" Target="https://www.mpam.mp.br/images/Transpar%C3%AAncia_2022/Agosto/Notas_Fiscais/Presta%C3%A7%C3%A3o_de_Servi%C3%A7os/NFS_27696_2022_PRODAM_51f85.pdf" TargetMode="External"/><Relationship Id="rId24" Type="http://schemas.openxmlformats.org/officeDocument/2006/relationships/hyperlink" Target="https://www.mpam.mp.br/images/Transpar%C3%AAncia_2022/Agosto/Notas_Fiscais/Presta%C3%A7%C3%A3o_de_Servi%C3%A7os/NFS_4140_2022_JF_TECNOLOGIA_29b1b.pdf" TargetMode="External"/><Relationship Id="rId40" Type="http://schemas.openxmlformats.org/officeDocument/2006/relationships/hyperlink" Target="https://www.mpam.mp.br/images/Transpar%C3%AAncia_2022/Agosto/Notas_Fiscais/Presta%C3%A7%C3%A3o_de_Servi%C3%A7os/FATURA_0300039267921_2022_OI_SA_0a271.pdf" TargetMode="External"/><Relationship Id="rId45" Type="http://schemas.openxmlformats.org/officeDocument/2006/relationships/hyperlink" Target="https://www.mpam.mp.br/images/Transpar%C3%AAncia_2022/Agosto/Notas_Fiscais/Presta%C3%A7%C3%A3o_de_Servi%C3%A7os/FATURA_300039262907_2022_OI_SA_a45c7.pdf" TargetMode="External"/><Relationship Id="rId66" Type="http://schemas.openxmlformats.org/officeDocument/2006/relationships/hyperlink" Target="https://www.mpam.mp.br/images/Transpar%C3%AAncia_2022/Agosto/Notas_Fiscais/Presta%C3%A7%C3%A3o_de_Servi%C3%A7os/NFS_5854_2022_SENCINET_c51f1.pdf" TargetMode="External"/><Relationship Id="rId87" Type="http://schemas.openxmlformats.org/officeDocument/2006/relationships/hyperlink" Target="https://www.mpam.mp.br/images/4%C2%BA_TA_ao_CT_44-2018-MP-PGJ_e2e08.pdf" TargetMode="External"/><Relationship Id="rId110" Type="http://schemas.openxmlformats.org/officeDocument/2006/relationships/hyperlink" Target="https://www.mpam.mp.br/images/2_TA_ao_CT_n%C2%BA_018-2019-MP-PGJ_caad1.pdf" TargetMode="External"/><Relationship Id="rId115" Type="http://schemas.openxmlformats.org/officeDocument/2006/relationships/hyperlink" Target="https://www.mpam.mp.br/images/CT_n%C2%BA_005-2021_-_MP-PGJ_ab169.pdf" TargetMode="External"/><Relationship Id="rId131" Type="http://schemas.openxmlformats.org/officeDocument/2006/relationships/hyperlink" Target="https://www.mpam.mp.br/images/CT_n%C2%BA_013-2021-MP-PGJ_7c5fc.pdf" TargetMode="External"/><Relationship Id="rId136" Type="http://schemas.openxmlformats.org/officeDocument/2006/relationships/hyperlink" Target="https://www.mpam.mp.br/images/3%C2%BA_TA_ao_CT_02-2019_-_MP-PGJ_92570.pdf" TargetMode="External"/><Relationship Id="rId61" Type="http://schemas.openxmlformats.org/officeDocument/2006/relationships/hyperlink" Target="https://www.mpam.mp.br/images/Transpar%C3%AAncia_2022/Agosto/Notas_Fiscais/Presta%C3%A7%C3%A3o_de_Servi%C3%A7os/NFS_25751_2022_PRODAM_6e1ac.pdf" TargetMode="External"/><Relationship Id="rId82" Type="http://schemas.openxmlformats.org/officeDocument/2006/relationships/hyperlink" Target="https://www.mpam.mp.br/images/3%C2%BA_TA_ao_CT_n%C2%BA_20-2018-MP-PGJ_3aaf3.pdf" TargetMode="External"/><Relationship Id="rId19" Type="http://schemas.openxmlformats.org/officeDocument/2006/relationships/hyperlink" Target="https://www.mpam.mp.br/images/Transpar%C3%AAncia_2022/Agosto/Notas_Fiscais/Presta%C3%A7%C3%A3o_de_Servi%C3%A7os/NFS_7980_2022_SIDI_1499e.pdf" TargetMode="External"/><Relationship Id="rId14" Type="http://schemas.openxmlformats.org/officeDocument/2006/relationships/hyperlink" Target="https://www.mpam.mp.br/images/Transpar%C3%AAncia_2022/Agosto/Notas_Fiscais/Presta%C3%A7%C3%A3o_de_Servi%C3%A7os/NFS_2085_2022_VILA_DA_BARRA_1d33e.pdf" TargetMode="External"/><Relationship Id="rId30" Type="http://schemas.openxmlformats.org/officeDocument/2006/relationships/hyperlink" Target="https://www.mpam.mp.br/images/Transpar%C3%AAncia_2022/Agosto/Notas_Fiscais/Presta%C3%A7%C3%A3o_de_Servi%C3%A7os/NFS_27696_2022_PRODAM_51f85.pdf" TargetMode="External"/><Relationship Id="rId35" Type="http://schemas.openxmlformats.org/officeDocument/2006/relationships/hyperlink" Target="https://www.mpam.mp.br/images/Transpar%C3%AAncia_2022/Agosto/Notas_Fiscais/Presta%C3%A7%C3%A3o_de_Servi%C3%A7os/MEMORANDO_85_2022_FUNDO_DE_MODERNIZA%C3%87%C3%83O_abbd7.pdf" TargetMode="External"/><Relationship Id="rId56" Type="http://schemas.openxmlformats.org/officeDocument/2006/relationships/hyperlink" Target="https://www.mpam.mp.br/images/Transpar%C3%AAncia_2022/Agosto/Notas_Fiscais/Presta%C3%A7%C3%A3o_de_Servi%C3%A7os/NFS_461278_2022_SOFTPLAN_18a55.pdf" TargetMode="External"/><Relationship Id="rId77" Type="http://schemas.openxmlformats.org/officeDocument/2006/relationships/hyperlink" Target="https://www.mpam.mp.br/images/CT_n%C2%BA_013-2021-MP-PGJ_7c5fc.pdf" TargetMode="External"/><Relationship Id="rId100" Type="http://schemas.openxmlformats.org/officeDocument/2006/relationships/hyperlink" Target="https://www.mpam.mp.br/images/4%C2%BA_TA_ao_CT_035-2018-MP-PGJ_59d93.pdf" TargetMode="External"/><Relationship Id="rId105" Type="http://schemas.openxmlformats.org/officeDocument/2006/relationships/hyperlink" Target="https://www.mpam.mp.br/images/4%C2%BA_TA_ao_CT_n%C2%BA_03-2019-MP-PGJ_caf9b.pdf" TargetMode="External"/><Relationship Id="rId126" Type="http://schemas.openxmlformats.org/officeDocument/2006/relationships/hyperlink" Target="https://www.mpam.mp.br/images/1%C2%BA_TA_ao_CT_018-2020_-_MP-PGJ_2757f.pdf" TargetMode="External"/><Relationship Id="rId147" Type="http://schemas.openxmlformats.org/officeDocument/2006/relationships/hyperlink" Target="https://www.mpam.mp.br/images/CT_n%C2%BA_034-2021-MP-PGJ_f1b15.pdf" TargetMode="External"/><Relationship Id="rId8" Type="http://schemas.openxmlformats.org/officeDocument/2006/relationships/hyperlink" Target="https://www.mpam.mp.br/images/Transpar%C3%AAncia_2022/Agosto/Notas_Fiscais/Presta%C3%A7%C3%A3o_de_Servi%C3%A7os/FATURA_56419_OCA_VIAGENS_eaefa.pdf" TargetMode="External"/><Relationship Id="rId51" Type="http://schemas.openxmlformats.org/officeDocument/2006/relationships/hyperlink" Target="https://www.mpam.mp.br/images/Transpar%C3%AAncia_2022/Agosto/Notas_Fiscais/Presta%C3%A7%C3%A3o_de_Servi%C3%A7os/NFS_461619_2022_SOFTPLAN_6af27.pdf" TargetMode="External"/><Relationship Id="rId72" Type="http://schemas.openxmlformats.org/officeDocument/2006/relationships/hyperlink" Target="https://www.mpam.mp.br/images/Transpar%C3%AAncia_2022/Agosto/Notas_Fiscais/Obras/NFS_220_2022_SGRH_eff5f.pdf" TargetMode="External"/><Relationship Id="rId93" Type="http://schemas.openxmlformats.org/officeDocument/2006/relationships/hyperlink" Target="https://www.mpam.mp.br/images/2%C2%BA_TA_ao_CT_n%C2%BA_003-2019-MP-PGJ_669e0.pdf" TargetMode="External"/><Relationship Id="rId98" Type="http://schemas.openxmlformats.org/officeDocument/2006/relationships/hyperlink" Target="https://www.mpam.mp.br/images/CT_n%C2%BA_33-MP-PGJ_94190.pdf" TargetMode="External"/><Relationship Id="rId121" Type="http://schemas.openxmlformats.org/officeDocument/2006/relationships/hyperlink" Target="https://www.mpam.mp.br/images/CT_n_019-2021-MP-PGJ_60243.pdf" TargetMode="External"/><Relationship Id="rId142" Type="http://schemas.openxmlformats.org/officeDocument/2006/relationships/hyperlink" Target="https://www.mpam.mp.br/images/Transpar%C3%AAncia_2022/Agosto/Notas_Fiscais/Presta%C3%A7%C3%A3o_de_Servi%C3%A7os/NFS_125_2022_FIGMEN_5a797.pdf" TargetMode="External"/><Relationship Id="rId3" Type="http://schemas.openxmlformats.org/officeDocument/2006/relationships/hyperlink" Target="https://www.mpam.mp.br/images/Contratos/2021/CONTRATOS/CT_N%C2%BA_022-2021-MP-PGJ_29d12.pdf" TargetMode="External"/><Relationship Id="rId25" Type="http://schemas.openxmlformats.org/officeDocument/2006/relationships/hyperlink" Target="https://www.mpam.mp.br/images/Transpar%C3%AAncia_2022/Agosto/Notas_Fiscais/Presta%C3%A7%C3%A3o_de_Servi%C3%A7os/NFS_1064_2022_EFICAZ_28ef9.pdf" TargetMode="External"/><Relationship Id="rId46" Type="http://schemas.openxmlformats.org/officeDocument/2006/relationships/hyperlink" Target="https://www.mpam.mp.br/images/Transpar%C3%AAncia_2022/Agosto/Notas_Fiscais/Presta%C3%A7%C3%A3o_de_Servi%C3%A7os/NFS_01948661_2022_TRIVALE_2bfd6.pdf" TargetMode="External"/><Relationship Id="rId67" Type="http://schemas.openxmlformats.org/officeDocument/2006/relationships/hyperlink" Target="https://www.mpam.mp.br/images/Transpar%C3%AAncia_2022/Agosto/Notas_Fiscais/Presta%C3%A7%C3%A3o_de_Servi%C3%A7os/NFS_10468_2022_SENCINET_ded33.pdf" TargetMode="External"/><Relationship Id="rId116" Type="http://schemas.openxmlformats.org/officeDocument/2006/relationships/hyperlink" Target="https://www.mpam.mp.br/images/CT_n_019-2021-MP-PGJ_60243.pdf" TargetMode="External"/><Relationship Id="rId137" Type="http://schemas.openxmlformats.org/officeDocument/2006/relationships/hyperlink" Target="https://www.mpam.mp.br/images/3_TA_%C3%A0_CT_n.%C2%BA_010-2020_-_MP-PGJ_e1a55.pdf" TargetMode="External"/><Relationship Id="rId20" Type="http://schemas.openxmlformats.org/officeDocument/2006/relationships/hyperlink" Target="https://www.mpam.mp.br/images/Transpar%C3%AAncia_2022/Agosto/Notas_Fiscais/Presta%C3%A7%C3%A3o_de_Servi%C3%A7os/FATURAS_6512511470-6496127771_2022_PORTO_SEGURO_80991.pdf" TargetMode="External"/><Relationship Id="rId41" Type="http://schemas.openxmlformats.org/officeDocument/2006/relationships/hyperlink" Target="https://www.mpam.mp.br/images/Transpar%C3%AAncia_2022/Agosto/Notas_Fiscais/Presta%C3%A7%C3%A3o_de_Servi%C3%A7os/FATURA_0300039268726_2022_OI_SA_2994e.pdf" TargetMode="External"/><Relationship Id="rId62" Type="http://schemas.openxmlformats.org/officeDocument/2006/relationships/hyperlink" Target="https://www.mpam.mp.br/images/Transpar%C3%AAncia_2022/Agosto/Notas_Fiscais/Presta%C3%A7%C3%A3o_de_Servi%C3%A7os/NFS_26423_2022_PRODAM_14bb3.pdf" TargetMode="External"/><Relationship Id="rId83" Type="http://schemas.openxmlformats.org/officeDocument/2006/relationships/hyperlink" Target="https://www.mpam.mp.br/images/3%C2%BA_TA_ao_CT_n%C2%BA_20-2018-MP-PGJ_3aaf3.pdf" TargetMode="External"/><Relationship Id="rId88" Type="http://schemas.openxmlformats.org/officeDocument/2006/relationships/hyperlink" Target="https://www.mpam.mp.br/images/4%C2%BA_TA_ao_CT_44-2018-MP-PGJ_e2e08.pdf" TargetMode="External"/><Relationship Id="rId111" Type="http://schemas.openxmlformats.org/officeDocument/2006/relationships/hyperlink" Target="https://www.mpam.mp.br/images/2_TA_ao_CT_n%C2%BA_018-2019-MP-PGJ_caad1.pdf" TargetMode="External"/><Relationship Id="rId132" Type="http://schemas.openxmlformats.org/officeDocument/2006/relationships/hyperlink" Target="https://www.mpam.mp.br/images/CT_n%C2%BA_013-2021-MP-PGJ_7c5fc.pdf" TargetMode="External"/><Relationship Id="rId15" Type="http://schemas.openxmlformats.org/officeDocument/2006/relationships/hyperlink" Target="https://www.mpam.mp.br/images/Transpar%C3%AAncia_2022/Agosto/Notas_Fiscais/Presta%C3%A7%C3%A3o_de_Servi%C3%A7os/NFS_2086_2022_VILA_DA_BARRA_192a7.pdf" TargetMode="External"/><Relationship Id="rId36" Type="http://schemas.openxmlformats.org/officeDocument/2006/relationships/hyperlink" Target="https://www.mpam.mp.br/images/Transpar%C3%AAncia_2022/Agosto/Notas_Fiscais/Presta%C3%A7%C3%A3o_de_Servi%C3%A7os/NFS_28410_2022_PRODAM_0a3e3.pdf" TargetMode="External"/><Relationship Id="rId57" Type="http://schemas.openxmlformats.org/officeDocument/2006/relationships/hyperlink" Target="https://www.mpam.mp.br/images/Transpar%C3%AAncia_2022/Agosto/Notas_Fiscais/Presta%C3%A7%C3%A3o_de_Servi%C3%A7os/NFS_461620_2022_SOFTPLAN_573e4.pdf" TargetMode="External"/><Relationship Id="rId106" Type="http://schemas.openxmlformats.org/officeDocument/2006/relationships/hyperlink" Target="https://www.mpam.mp.br/images/CT_n%C2%BA_32-MP-PGJ_4ec7e.pdf" TargetMode="External"/><Relationship Id="rId127" Type="http://schemas.openxmlformats.org/officeDocument/2006/relationships/hyperlink" Target="https://www.mpam.mp.br/images/1%C2%BA_TA_ao_CT_018-2020_-_MP-PGJ_2757f.pdf" TargetMode="External"/><Relationship Id="rId10" Type="http://schemas.openxmlformats.org/officeDocument/2006/relationships/hyperlink" Target="https://www.mpam.mp.br/images/Transpar%C3%AAncia_2022/Agosto/Notas_Fiscais/Presta%C3%A7%C3%A3o_de_Servi%C3%A7os/FATURA_1994084_2022_MANAUS_AMBIENTAL_edf0f.pdf" TargetMode="External"/><Relationship Id="rId31" Type="http://schemas.openxmlformats.org/officeDocument/2006/relationships/hyperlink" Target="https://www.mpam.mp.br/images/Transpar%C3%AAncia_2022/Agosto/Notas_Fiscais/Presta%C3%A7%C3%A3o_de_Servi%C3%A7os/NFS_2793_2022_EYES_NWHERE_df718.pdf" TargetMode="External"/><Relationship Id="rId52" Type="http://schemas.openxmlformats.org/officeDocument/2006/relationships/hyperlink" Target="https://www.mpam.mp.br/images/Transpar%C3%AAncia_2022/Agosto/Notas_Fiscais/Presta%C3%A7%C3%A3o_de_Servi%C3%A7os/NFS_461618_2022_SOFTPLAN_891d2.pdf" TargetMode="External"/><Relationship Id="rId73" Type="http://schemas.openxmlformats.org/officeDocument/2006/relationships/hyperlink" Target="https://www.mpam.mp.br/images/Transpar%C3%AAncia_2022/Agosto/Notas_Fiscais/Obras/NFS_220_2022_SGRH_eff5f.pdf" TargetMode="External"/><Relationship Id="rId78" Type="http://schemas.openxmlformats.org/officeDocument/2006/relationships/hyperlink" Target="https://www.mpam.mp.br/images/CT_N%C2%BA_022-2021-MP-PGJ_4d651.pdf" TargetMode="External"/><Relationship Id="rId94" Type="http://schemas.openxmlformats.org/officeDocument/2006/relationships/hyperlink" Target="https://www.mpam.mp.br/images/2%C2%BA_TA_ao_CT_n%C2%BA_003-2019-MP-PGJ_669e0.pdf" TargetMode="External"/><Relationship Id="rId99" Type="http://schemas.openxmlformats.org/officeDocument/2006/relationships/hyperlink" Target="https://www.mpam.mp.br/images/4%C2%BA_TA_ao_CT_035-2018-MP-PGJ_59d93.pdf" TargetMode="External"/><Relationship Id="rId101" Type="http://schemas.openxmlformats.org/officeDocument/2006/relationships/hyperlink" Target="https://www.mpam.mp.br/images/Contratos/2021/CONVENIOS/Termo_de_Cess%C3%A3o_Onerosa_de_Uso_n%C2%BA_001_2021_TJ_8e094.pdf" TargetMode="External"/><Relationship Id="rId122" Type="http://schemas.openxmlformats.org/officeDocument/2006/relationships/hyperlink" Target="https://www.mpam.mp.br/images/CT_n_019-2021-MP-PGJ_60243.pdf" TargetMode="External"/><Relationship Id="rId143" Type="http://schemas.openxmlformats.org/officeDocument/2006/relationships/hyperlink" Target="https://www.mpam.mp.br/images/Transpar%C3%AAncia_2022/Agosto/Notas_Fiscais/Presta%C3%A7%C3%A3o_de_Servi%C3%A7os/NFS_3015_2022_ECOSEGM_a2938.pdf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s://www.mpam.mp.br/images/transparencia/Notas_Fiscais/07.2022/NFS_37064_2022_GARTNER_52189.pdf" TargetMode="External"/><Relationship Id="rId9" Type="http://schemas.openxmlformats.org/officeDocument/2006/relationships/hyperlink" Target="https://www.mpam.mp.br/images/Transpar%C3%AAncia_2022/Agosto/Notas_Fiscais/Presta%C3%A7%C3%A3o_de_Servi%C3%A7os/NFS_750_2022_PRIORI_898cc.pdf" TargetMode="External"/><Relationship Id="rId26" Type="http://schemas.openxmlformats.org/officeDocument/2006/relationships/hyperlink" Target="https://www.mpam.mp.br/images/Transpar%C3%AAncia_2022/Agosto/Notas_Fiscais/Presta%C3%A7%C3%A3o_de_Servi%C3%A7os/NFS_363_2022_CASA_NOVA_02f28.pdf" TargetMode="External"/><Relationship Id="rId47" Type="http://schemas.openxmlformats.org/officeDocument/2006/relationships/hyperlink" Target="https://www.mpam.mp.br/images/Transpar%C3%AAncia_2022/Agosto/Notas_Fiscais/Presta%C3%A7%C3%A3o_de_Servi%C3%A7os/NFS_351_2022_LA_XUNGA_971ef.pdf" TargetMode="External"/><Relationship Id="rId68" Type="http://schemas.openxmlformats.org/officeDocument/2006/relationships/hyperlink" Target="https://www.mpam.mp.br/images/Transpar%C3%AAncia_2022/Agosto/Notas_Fiscais/Presta%C3%A7%C3%A3o_de_Servi%C3%A7os/NFS_31164_2022_PRODAM_e363e.pdf" TargetMode="External"/><Relationship Id="rId89" Type="http://schemas.openxmlformats.org/officeDocument/2006/relationships/hyperlink" Target="https://www.mpam.mp.br/images/1%C2%BA_TA_ao_CC_005-2021_-_MP-_PGJ_099cf.pdf" TargetMode="External"/><Relationship Id="rId112" Type="http://schemas.openxmlformats.org/officeDocument/2006/relationships/hyperlink" Target="https://www.mpam.mp.br/images/2_TA_%C3%A0_CT_n.%C2%BA_015-2020_-_MP-PGJ_a520c.pdf" TargetMode="External"/><Relationship Id="rId133" Type="http://schemas.openxmlformats.org/officeDocument/2006/relationships/hyperlink" Target="https://www.mpam.mp.br/images/4%C2%BA_TA_ao_CT_n%C2%BA_03-2019-MP-PGJ_caf9b.pdf" TargetMode="External"/><Relationship Id="rId16" Type="http://schemas.openxmlformats.org/officeDocument/2006/relationships/hyperlink" Target="https://www.mpam.mp.br/images/Transpar%C3%AAncia_2022/Agosto/Notas_Fiscais/Presta%C3%A7%C3%A3o_de_Servi%C3%A7os/NFS_2087_2022_VILA_DA_BARRA_4957e.pdf" TargetMode="External"/><Relationship Id="rId37" Type="http://schemas.openxmlformats.org/officeDocument/2006/relationships/hyperlink" Target="https://www.mpam.mp.br/images/Transpar%C3%AAncia_2022/Agosto/Notas_Fiscais/Presta%C3%A7%C3%A3o_de_Servi%C3%A7os/NFS_29061_2022_PRODAM_53416.pdf" TargetMode="External"/><Relationship Id="rId58" Type="http://schemas.openxmlformats.org/officeDocument/2006/relationships/hyperlink" Target="https://www.mpam.mp.br/images/Transpar%C3%AAncia_2022/Agosto/Notas_Fiscais/Presta%C3%A7%C3%A3o_de_Servi%C3%A7os/FATURA_56515_2022_OCA_VIAGENS_54e0c.pdf" TargetMode="External"/><Relationship Id="rId79" Type="http://schemas.openxmlformats.org/officeDocument/2006/relationships/hyperlink" Target="https://www.mpam.mp.br/images/CT_N%C2%BA_10-2022_-_MP-PGJ_d7876.pdf" TargetMode="External"/><Relationship Id="rId102" Type="http://schemas.openxmlformats.org/officeDocument/2006/relationships/hyperlink" Target="https://www.mpam.mp.br/images/4%C2%BA_TA_ao_CT_n%C2%BA_03-2019-MP-PGJ_caf9b.pdf" TargetMode="External"/><Relationship Id="rId123" Type="http://schemas.openxmlformats.org/officeDocument/2006/relationships/hyperlink" Target="https://www.mpam.mp.br/images/CT_n%C2%BA_023-2021-MP-PGJ_0ac78.pdf" TargetMode="External"/><Relationship Id="rId144" Type="http://schemas.openxmlformats.org/officeDocument/2006/relationships/hyperlink" Target="https://www.mpam.mp.br/images/Transpar%C3%AAncia_2022/Agosto/Notas_Fiscais/Presta%C3%A7%C3%A3o_de_Servi%C3%A7os/NFS_383_2022_TALENTOS_fc0fe.pdf" TargetMode="External"/><Relationship Id="rId90" Type="http://schemas.openxmlformats.org/officeDocument/2006/relationships/hyperlink" Target="https://www.mpam.mp.br/images/2%C2%BA_TA_ao_CT_n%C2%BA_10-2020_0d5e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view="pageBreakPreview" zoomScale="60" zoomScaleNormal="55" workbookViewId="0">
      <selection activeCell="V8" sqref="V8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1"/>
      <c r="D1" s="1"/>
      <c r="F1" s="2"/>
      <c r="G1" s="2"/>
      <c r="H1" s="2"/>
      <c r="I1" s="2"/>
      <c r="J1" s="1"/>
    </row>
    <row r="2" spans="1:13" ht="18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0.25">
      <c r="A3" s="41" t="s">
        <v>1</v>
      </c>
      <c r="B3" s="41"/>
      <c r="C3" s="41"/>
      <c r="D3" s="41"/>
      <c r="E3" s="41"/>
      <c r="F3" s="2"/>
      <c r="G3" s="2"/>
      <c r="H3" s="2"/>
      <c r="I3" s="2"/>
      <c r="J3" s="1"/>
    </row>
    <row r="5" spans="1:13" ht="18">
      <c r="A5" s="42" t="s">
        <v>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 ht="47.25">
      <c r="A6" s="3" t="s">
        <v>3</v>
      </c>
      <c r="B6" s="3" t="s">
        <v>4</v>
      </c>
      <c r="C6" s="4" t="s">
        <v>5</v>
      </c>
      <c r="D6" s="4" t="s">
        <v>6</v>
      </c>
      <c r="E6" s="4" t="s">
        <v>7</v>
      </c>
      <c r="F6" s="3" t="s">
        <v>8</v>
      </c>
      <c r="G6" s="3" t="s">
        <v>9</v>
      </c>
      <c r="H6" s="5" t="s">
        <v>10</v>
      </c>
      <c r="I6" s="5" t="s">
        <v>11</v>
      </c>
      <c r="J6" s="4" t="s">
        <v>12</v>
      </c>
      <c r="K6" s="4" t="s">
        <v>13</v>
      </c>
      <c r="L6" s="4" t="s">
        <v>14</v>
      </c>
      <c r="M6" s="4" t="s">
        <v>15</v>
      </c>
    </row>
    <row r="7" spans="1:13" ht="135">
      <c r="A7" s="6" t="s">
        <v>32</v>
      </c>
      <c r="B7" s="7">
        <v>1</v>
      </c>
      <c r="C7" s="8">
        <v>2593165000140</v>
      </c>
      <c r="D7" s="9" t="s">
        <v>16</v>
      </c>
      <c r="E7" s="10" t="s">
        <v>17</v>
      </c>
      <c r="F7" s="11" t="s">
        <v>18</v>
      </c>
      <c r="G7" s="12">
        <v>44771</v>
      </c>
      <c r="H7" s="13" t="s">
        <v>19</v>
      </c>
      <c r="I7" s="14">
        <v>93525</v>
      </c>
      <c r="J7" s="12">
        <v>44777</v>
      </c>
      <c r="K7" s="12" t="s">
        <v>20</v>
      </c>
      <c r="L7" s="15">
        <f>92122.13+1402.87</f>
        <v>93525</v>
      </c>
      <c r="M7" s="13" t="s">
        <v>21</v>
      </c>
    </row>
    <row r="8" spans="1:13" ht="150">
      <c r="A8" s="6" t="s">
        <v>32</v>
      </c>
      <c r="B8" s="7">
        <v>2</v>
      </c>
      <c r="C8" s="8">
        <v>5610079000196</v>
      </c>
      <c r="D8" s="9" t="s">
        <v>22</v>
      </c>
      <c r="E8" s="10" t="s">
        <v>23</v>
      </c>
      <c r="F8" s="11" t="s">
        <v>24</v>
      </c>
      <c r="G8" s="12">
        <v>44771</v>
      </c>
      <c r="H8" s="13" t="s">
        <v>25</v>
      </c>
      <c r="I8" s="14">
        <v>186.23</v>
      </c>
      <c r="J8" s="12">
        <v>44777</v>
      </c>
      <c r="K8" s="12" t="s">
        <v>20</v>
      </c>
      <c r="L8" s="14">
        <v>186.23</v>
      </c>
      <c r="M8" s="13" t="s">
        <v>26</v>
      </c>
    </row>
    <row r="9" spans="1:13" ht="135">
      <c r="A9" s="6" t="s">
        <v>32</v>
      </c>
      <c r="B9" s="7">
        <v>3</v>
      </c>
      <c r="C9" s="8">
        <v>33179565000137</v>
      </c>
      <c r="D9" s="9" t="s">
        <v>27</v>
      </c>
      <c r="E9" s="10" t="s">
        <v>28</v>
      </c>
      <c r="F9" s="11" t="s">
        <v>29</v>
      </c>
      <c r="G9" s="12">
        <v>44771</v>
      </c>
      <c r="H9" s="13" t="s">
        <v>30</v>
      </c>
      <c r="I9" s="14">
        <v>65345.94</v>
      </c>
      <c r="J9" s="12">
        <v>44777</v>
      </c>
      <c r="K9" s="12" t="s">
        <v>20</v>
      </c>
      <c r="L9" s="14">
        <v>65345.94</v>
      </c>
      <c r="M9" s="13" t="s">
        <v>31</v>
      </c>
    </row>
    <row r="10" spans="1:13" ht="120">
      <c r="A10" s="6" t="s">
        <v>32</v>
      </c>
      <c r="B10" s="7">
        <v>4</v>
      </c>
      <c r="C10" s="16" t="s">
        <v>33</v>
      </c>
      <c r="D10" s="17" t="s">
        <v>34</v>
      </c>
      <c r="E10" s="18" t="s">
        <v>35</v>
      </c>
      <c r="F10" s="19" t="s">
        <v>36</v>
      </c>
      <c r="G10" s="20">
        <v>44777</v>
      </c>
      <c r="H10" s="16" t="s">
        <v>37</v>
      </c>
      <c r="I10" s="21">
        <v>87734.77</v>
      </c>
      <c r="J10" s="20">
        <v>44777</v>
      </c>
      <c r="K10" s="7" t="s">
        <v>20</v>
      </c>
      <c r="L10" s="21">
        <f>86366.11+1368.66</f>
        <v>87734.77</v>
      </c>
      <c r="M10" s="16" t="s">
        <v>38</v>
      </c>
    </row>
    <row r="11" spans="1:13" ht="105">
      <c r="A11" s="6" t="s">
        <v>32</v>
      </c>
      <c r="B11" s="7">
        <v>5</v>
      </c>
      <c r="C11" s="16" t="s">
        <v>39</v>
      </c>
      <c r="D11" s="17" t="s">
        <v>40</v>
      </c>
      <c r="E11" s="22" t="s">
        <v>41</v>
      </c>
      <c r="F11" s="11" t="s">
        <v>42</v>
      </c>
      <c r="G11" s="20">
        <v>44777</v>
      </c>
      <c r="H11" s="16" t="s">
        <v>43</v>
      </c>
      <c r="I11" s="21">
        <v>70472.009999999995</v>
      </c>
      <c r="J11" s="20">
        <v>44777</v>
      </c>
      <c r="K11" s="7" t="s">
        <v>20</v>
      </c>
      <c r="L11" s="21">
        <v>70472.009999999995</v>
      </c>
      <c r="M11" s="16" t="s">
        <v>44</v>
      </c>
    </row>
    <row r="12" spans="1:13" ht="135">
      <c r="A12" s="6" t="s">
        <v>32</v>
      </c>
      <c r="B12" s="7">
        <v>6</v>
      </c>
      <c r="C12" s="16" t="s">
        <v>45</v>
      </c>
      <c r="D12" s="17" t="s">
        <v>46</v>
      </c>
      <c r="E12" s="23" t="s">
        <v>47</v>
      </c>
      <c r="F12" s="19" t="s">
        <v>48</v>
      </c>
      <c r="G12" s="20">
        <v>44778</v>
      </c>
      <c r="H12" s="16" t="s">
        <v>49</v>
      </c>
      <c r="I12" s="21">
        <v>21555</v>
      </c>
      <c r="J12" s="20">
        <v>44778</v>
      </c>
      <c r="K12" s="7" t="s">
        <v>20</v>
      </c>
      <c r="L12" s="21">
        <v>21555</v>
      </c>
      <c r="M12" s="16" t="s">
        <v>50</v>
      </c>
    </row>
    <row r="13" spans="1:13" ht="150">
      <c r="A13" s="6" t="s">
        <v>32</v>
      </c>
      <c r="B13" s="7">
        <v>7</v>
      </c>
      <c r="C13" s="16" t="s">
        <v>51</v>
      </c>
      <c r="D13" s="17" t="s">
        <v>52</v>
      </c>
      <c r="E13" s="22" t="s">
        <v>53</v>
      </c>
      <c r="F13" s="11" t="s">
        <v>54</v>
      </c>
      <c r="G13" s="20">
        <v>44778</v>
      </c>
      <c r="H13" s="16" t="s">
        <v>55</v>
      </c>
      <c r="I13" s="21">
        <v>2829.02</v>
      </c>
      <c r="J13" s="20">
        <v>44778</v>
      </c>
      <c r="K13" s="7" t="s">
        <v>20</v>
      </c>
      <c r="L13" s="21">
        <v>2829.02</v>
      </c>
      <c r="M13" s="16" t="s">
        <v>56</v>
      </c>
    </row>
    <row r="14" spans="1:13" ht="135">
      <c r="A14" s="6" t="s">
        <v>32</v>
      </c>
      <c r="B14" s="7">
        <v>8</v>
      </c>
      <c r="C14" s="24">
        <v>33179565000137</v>
      </c>
      <c r="D14" s="9" t="s">
        <v>27</v>
      </c>
      <c r="E14" s="25" t="s">
        <v>57</v>
      </c>
      <c r="F14" s="19" t="s">
        <v>58</v>
      </c>
      <c r="G14" s="20">
        <v>44778</v>
      </c>
      <c r="H14" s="16" t="s">
        <v>59</v>
      </c>
      <c r="I14" s="21">
        <v>28343.08</v>
      </c>
      <c r="J14" s="20">
        <v>44781</v>
      </c>
      <c r="K14" s="7" t="s">
        <v>20</v>
      </c>
      <c r="L14" s="21">
        <v>28343.08</v>
      </c>
      <c r="M14" s="16" t="s">
        <v>60</v>
      </c>
    </row>
    <row r="15" spans="1:13" ht="150">
      <c r="A15" s="6" t="s">
        <v>32</v>
      </c>
      <c r="B15" s="7">
        <v>9</v>
      </c>
      <c r="C15" s="24">
        <v>33179565000137</v>
      </c>
      <c r="D15" s="9" t="s">
        <v>27</v>
      </c>
      <c r="E15" s="25" t="s">
        <v>61</v>
      </c>
      <c r="F15" s="19" t="s">
        <v>62</v>
      </c>
      <c r="G15" s="20">
        <v>44778</v>
      </c>
      <c r="H15" s="16" t="s">
        <v>63</v>
      </c>
      <c r="I15" s="21">
        <v>219.32</v>
      </c>
      <c r="J15" s="20">
        <v>44781</v>
      </c>
      <c r="K15" s="7" t="s">
        <v>20</v>
      </c>
      <c r="L15" s="21">
        <f>216.03+3.29</f>
        <v>219.32</v>
      </c>
      <c r="M15" s="16" t="s">
        <v>60</v>
      </c>
    </row>
    <row r="16" spans="1:13" ht="120">
      <c r="A16" s="6" t="s">
        <v>32</v>
      </c>
      <c r="B16" s="7">
        <v>10</v>
      </c>
      <c r="C16" s="16" t="s">
        <v>64</v>
      </c>
      <c r="D16" s="17" t="s">
        <v>65</v>
      </c>
      <c r="E16" s="25" t="s">
        <v>66</v>
      </c>
      <c r="F16" s="19" t="s">
        <v>25</v>
      </c>
      <c r="G16" s="20">
        <v>44778</v>
      </c>
      <c r="H16" s="16" t="s">
        <v>67</v>
      </c>
      <c r="I16" s="21">
        <v>2703.33</v>
      </c>
      <c r="J16" s="20">
        <v>44781</v>
      </c>
      <c r="K16" s="7" t="s">
        <v>20</v>
      </c>
      <c r="L16" s="21">
        <f>97.05+2606.28</f>
        <v>2703.3300000000004</v>
      </c>
      <c r="M16" s="16" t="s">
        <v>68</v>
      </c>
    </row>
    <row r="17" spans="1:13" ht="120">
      <c r="A17" s="6" t="s">
        <v>32</v>
      </c>
      <c r="B17" s="7">
        <v>11</v>
      </c>
      <c r="C17" s="16" t="s">
        <v>64</v>
      </c>
      <c r="D17" s="17" t="s">
        <v>65</v>
      </c>
      <c r="E17" s="22" t="s">
        <v>69</v>
      </c>
      <c r="F17" s="19" t="s">
        <v>70</v>
      </c>
      <c r="G17" s="20">
        <v>44778</v>
      </c>
      <c r="H17" s="16" t="s">
        <v>71</v>
      </c>
      <c r="I17" s="21">
        <v>2703.33</v>
      </c>
      <c r="J17" s="20">
        <v>44781</v>
      </c>
      <c r="K17" s="7" t="s">
        <v>20</v>
      </c>
      <c r="L17" s="21">
        <f t="shared" ref="L17:L18" si="0">97.05+2606.28</f>
        <v>2703.3300000000004</v>
      </c>
      <c r="M17" s="16" t="s">
        <v>68</v>
      </c>
    </row>
    <row r="18" spans="1:13" ht="120">
      <c r="A18" s="6" t="s">
        <v>32</v>
      </c>
      <c r="B18" s="7">
        <v>12</v>
      </c>
      <c r="C18" s="16" t="s">
        <v>64</v>
      </c>
      <c r="D18" s="17" t="s">
        <v>65</v>
      </c>
      <c r="E18" s="25" t="s">
        <v>72</v>
      </c>
      <c r="F18" s="19" t="s">
        <v>30</v>
      </c>
      <c r="G18" s="20">
        <v>44778</v>
      </c>
      <c r="H18" s="16" t="s">
        <v>73</v>
      </c>
      <c r="I18" s="21">
        <v>2703.33</v>
      </c>
      <c r="J18" s="20">
        <v>44781</v>
      </c>
      <c r="K18" s="7" t="s">
        <v>20</v>
      </c>
      <c r="L18" s="21">
        <f t="shared" si="0"/>
        <v>2703.3300000000004</v>
      </c>
      <c r="M18" s="16" t="s">
        <v>68</v>
      </c>
    </row>
    <row r="19" spans="1:13" ht="120">
      <c r="A19" s="6" t="s">
        <v>32</v>
      </c>
      <c r="B19" s="7">
        <v>13</v>
      </c>
      <c r="C19" s="16" t="s">
        <v>64</v>
      </c>
      <c r="D19" s="17" t="s">
        <v>65</v>
      </c>
      <c r="E19" s="25" t="s">
        <v>74</v>
      </c>
      <c r="F19" s="19" t="s">
        <v>75</v>
      </c>
      <c r="G19" s="20">
        <v>44778</v>
      </c>
      <c r="H19" s="16" t="s">
        <v>76</v>
      </c>
      <c r="I19" s="21">
        <v>1892.34</v>
      </c>
      <c r="J19" s="20">
        <v>44781</v>
      </c>
      <c r="K19" s="7" t="s">
        <v>20</v>
      </c>
      <c r="L19" s="21">
        <f>97.05+1795.29</f>
        <v>1892.34</v>
      </c>
      <c r="M19" s="16" t="s">
        <v>68</v>
      </c>
    </row>
    <row r="20" spans="1:13" ht="120">
      <c r="A20" s="6" t="s">
        <v>32</v>
      </c>
      <c r="B20" s="7">
        <v>14</v>
      </c>
      <c r="C20" s="16" t="s">
        <v>64</v>
      </c>
      <c r="D20" s="17" t="s">
        <v>65</v>
      </c>
      <c r="E20" s="25" t="s">
        <v>77</v>
      </c>
      <c r="F20" s="19" t="s">
        <v>75</v>
      </c>
      <c r="G20" s="20">
        <v>44778</v>
      </c>
      <c r="H20" s="16" t="s">
        <v>78</v>
      </c>
      <c r="I20" s="21">
        <v>810.99</v>
      </c>
      <c r="J20" s="20">
        <v>44781</v>
      </c>
      <c r="K20" s="7" t="s">
        <v>20</v>
      </c>
      <c r="L20" s="21">
        <v>810.99</v>
      </c>
      <c r="M20" s="16" t="s">
        <v>68</v>
      </c>
    </row>
    <row r="21" spans="1:13" ht="120">
      <c r="A21" s="6" t="s">
        <v>32</v>
      </c>
      <c r="B21" s="7">
        <v>15</v>
      </c>
      <c r="C21" s="24">
        <v>26605545000115</v>
      </c>
      <c r="D21" s="26" t="s">
        <v>79</v>
      </c>
      <c r="E21" s="25" t="s">
        <v>80</v>
      </c>
      <c r="F21" s="19" t="s">
        <v>81</v>
      </c>
      <c r="G21" s="20">
        <v>44782</v>
      </c>
      <c r="H21" s="16" t="s">
        <v>82</v>
      </c>
      <c r="I21" s="21">
        <v>16580</v>
      </c>
      <c r="J21" s="20">
        <v>44782</v>
      </c>
      <c r="K21" s="7" t="s">
        <v>20</v>
      </c>
      <c r="L21" s="21">
        <v>16580</v>
      </c>
      <c r="M21" s="16" t="s">
        <v>83</v>
      </c>
    </row>
    <row r="22" spans="1:13" ht="135">
      <c r="A22" s="6" t="s">
        <v>32</v>
      </c>
      <c r="B22" s="7">
        <v>16</v>
      </c>
      <c r="C22" s="24">
        <v>26605545000115</v>
      </c>
      <c r="D22" s="26" t="s">
        <v>79</v>
      </c>
      <c r="E22" s="22" t="s">
        <v>84</v>
      </c>
      <c r="F22" s="19" t="s">
        <v>85</v>
      </c>
      <c r="G22" s="20">
        <v>44782</v>
      </c>
      <c r="H22" s="16" t="s">
        <v>86</v>
      </c>
      <c r="I22" s="14">
        <v>2275</v>
      </c>
      <c r="J22" s="20">
        <v>44782</v>
      </c>
      <c r="K22" s="7" t="s">
        <v>20</v>
      </c>
      <c r="L22" s="14">
        <v>2275</v>
      </c>
      <c r="M22" s="16" t="s">
        <v>87</v>
      </c>
    </row>
    <row r="23" spans="1:13" ht="105">
      <c r="A23" s="6" t="s">
        <v>32</v>
      </c>
      <c r="B23" s="7">
        <v>17</v>
      </c>
      <c r="C23" s="16" t="s">
        <v>88</v>
      </c>
      <c r="D23" s="17" t="s">
        <v>89</v>
      </c>
      <c r="E23" s="25" t="s">
        <v>90</v>
      </c>
      <c r="F23" s="11" t="s">
        <v>91</v>
      </c>
      <c r="G23" s="20">
        <v>44782</v>
      </c>
      <c r="H23" s="16" t="s">
        <v>92</v>
      </c>
      <c r="I23" s="21">
        <f>2689.56+66.56</f>
        <v>2756.12</v>
      </c>
      <c r="J23" s="12" t="s">
        <v>93</v>
      </c>
      <c r="K23" s="7" t="s">
        <v>20</v>
      </c>
      <c r="L23" s="21">
        <f>66.56+2689.56</f>
        <v>2756.12</v>
      </c>
      <c r="M23" s="16" t="s">
        <v>94</v>
      </c>
    </row>
    <row r="24" spans="1:13" ht="150">
      <c r="A24" s="6" t="s">
        <v>32</v>
      </c>
      <c r="B24" s="7">
        <v>18</v>
      </c>
      <c r="C24" s="24">
        <v>33179565000137</v>
      </c>
      <c r="D24" s="9" t="s">
        <v>27</v>
      </c>
      <c r="E24" s="25" t="s">
        <v>95</v>
      </c>
      <c r="F24" s="19" t="s">
        <v>96</v>
      </c>
      <c r="G24" s="20">
        <v>44782</v>
      </c>
      <c r="H24" s="16" t="s">
        <v>97</v>
      </c>
      <c r="I24" s="21">
        <v>28343.08</v>
      </c>
      <c r="J24" s="20">
        <v>44783</v>
      </c>
      <c r="K24" s="7" t="s">
        <v>20</v>
      </c>
      <c r="L24" s="21">
        <v>28343.08</v>
      </c>
      <c r="M24" s="16" t="s">
        <v>98</v>
      </c>
    </row>
    <row r="25" spans="1:13" ht="150">
      <c r="A25" s="6" t="s">
        <v>32</v>
      </c>
      <c r="B25" s="7">
        <v>19</v>
      </c>
      <c r="C25" s="24">
        <v>33179565000137</v>
      </c>
      <c r="D25" s="9" t="s">
        <v>27</v>
      </c>
      <c r="E25" s="25" t="s">
        <v>99</v>
      </c>
      <c r="F25" s="19" t="s">
        <v>100</v>
      </c>
      <c r="G25" s="20">
        <v>44782</v>
      </c>
      <c r="H25" s="16" t="s">
        <v>101</v>
      </c>
      <c r="I25" s="21">
        <v>219.32</v>
      </c>
      <c r="J25" s="20">
        <v>44783</v>
      </c>
      <c r="K25" s="7" t="s">
        <v>20</v>
      </c>
      <c r="L25" s="21">
        <f>216.03+3.29</f>
        <v>219.32</v>
      </c>
      <c r="M25" s="16" t="s">
        <v>98</v>
      </c>
    </row>
    <row r="26" spans="1:13" ht="150">
      <c r="A26" s="6" t="s">
        <v>32</v>
      </c>
      <c r="B26" s="7">
        <v>20</v>
      </c>
      <c r="C26" s="24">
        <v>33179565000137</v>
      </c>
      <c r="D26" s="9" t="s">
        <v>27</v>
      </c>
      <c r="E26" s="25" t="s">
        <v>102</v>
      </c>
      <c r="F26" s="19" t="s">
        <v>103</v>
      </c>
      <c r="G26" s="20">
        <v>44782</v>
      </c>
      <c r="H26" s="16" t="s">
        <v>104</v>
      </c>
      <c r="I26" s="21">
        <v>65345.94</v>
      </c>
      <c r="J26" s="20">
        <v>44783</v>
      </c>
      <c r="K26" s="7" t="s">
        <v>20</v>
      </c>
      <c r="L26" s="21">
        <v>65345.94</v>
      </c>
      <c r="M26" s="16" t="s">
        <v>105</v>
      </c>
    </row>
    <row r="27" spans="1:13" ht="135">
      <c r="A27" s="6" t="s">
        <v>32</v>
      </c>
      <c r="B27" s="7">
        <v>21</v>
      </c>
      <c r="C27" s="16" t="s">
        <v>106</v>
      </c>
      <c r="D27" s="17" t="s">
        <v>107</v>
      </c>
      <c r="E27" s="25" t="s">
        <v>108</v>
      </c>
      <c r="F27" s="19" t="s">
        <v>109</v>
      </c>
      <c r="G27" s="20">
        <v>44783</v>
      </c>
      <c r="H27" s="16" t="s">
        <v>110</v>
      </c>
      <c r="I27" s="14">
        <v>217635.23</v>
      </c>
      <c r="J27" s="20">
        <v>44783</v>
      </c>
      <c r="K27" s="7" t="s">
        <v>20</v>
      </c>
      <c r="L27" s="21">
        <f>186233.34+10881.76+2176.35+18343.78</f>
        <v>217635.23</v>
      </c>
      <c r="M27" s="16" t="s">
        <v>111</v>
      </c>
    </row>
    <row r="28" spans="1:13" ht="135">
      <c r="A28" s="6" t="s">
        <v>32</v>
      </c>
      <c r="B28" s="7">
        <v>22</v>
      </c>
      <c r="C28" s="16" t="s">
        <v>112</v>
      </c>
      <c r="D28" s="17" t="s">
        <v>113</v>
      </c>
      <c r="E28" s="25" t="s">
        <v>114</v>
      </c>
      <c r="F28" s="19" t="s">
        <v>115</v>
      </c>
      <c r="G28" s="20">
        <v>44788</v>
      </c>
      <c r="H28" s="16" t="s">
        <v>116</v>
      </c>
      <c r="I28" s="21">
        <v>1749.95</v>
      </c>
      <c r="J28" s="20">
        <v>44789</v>
      </c>
      <c r="K28" s="7" t="s">
        <v>20</v>
      </c>
      <c r="L28" s="21">
        <v>1749.95</v>
      </c>
      <c r="M28" s="16" t="s">
        <v>117</v>
      </c>
    </row>
    <row r="29" spans="1:13" ht="150">
      <c r="A29" s="6" t="s">
        <v>32</v>
      </c>
      <c r="B29" s="7">
        <v>23</v>
      </c>
      <c r="C29" s="16" t="s">
        <v>118</v>
      </c>
      <c r="D29" s="17" t="s">
        <v>119</v>
      </c>
      <c r="E29" s="25" t="s">
        <v>120</v>
      </c>
      <c r="F29" s="19" t="s">
        <v>121</v>
      </c>
      <c r="G29" s="20">
        <v>44788</v>
      </c>
      <c r="H29" s="16" t="s">
        <v>122</v>
      </c>
      <c r="I29" s="21">
        <v>3990.66</v>
      </c>
      <c r="J29" s="20">
        <v>44789</v>
      </c>
      <c r="K29" s="7" t="s">
        <v>20</v>
      </c>
      <c r="L29" s="21">
        <f>3791.13+199.53</f>
        <v>3990.6600000000003</v>
      </c>
      <c r="M29" s="16" t="s">
        <v>123</v>
      </c>
    </row>
    <row r="30" spans="1:13" ht="150">
      <c r="A30" s="6" t="s">
        <v>32</v>
      </c>
      <c r="B30" s="7">
        <v>24</v>
      </c>
      <c r="C30" s="16" t="s">
        <v>124</v>
      </c>
      <c r="D30" s="17" t="s">
        <v>125</v>
      </c>
      <c r="E30" s="25" t="s">
        <v>126</v>
      </c>
      <c r="F30" s="19" t="s">
        <v>127</v>
      </c>
      <c r="G30" s="20">
        <v>44788</v>
      </c>
      <c r="H30" s="16" t="s">
        <v>128</v>
      </c>
      <c r="I30" s="21">
        <v>10992.58</v>
      </c>
      <c r="J30" s="20">
        <v>44789</v>
      </c>
      <c r="K30" s="7" t="s">
        <v>20</v>
      </c>
      <c r="L30" s="21">
        <f>9527+1465.58</f>
        <v>10992.58</v>
      </c>
      <c r="M30" s="16" t="s">
        <v>129</v>
      </c>
    </row>
    <row r="31" spans="1:13" ht="150">
      <c r="A31" s="6" t="s">
        <v>32</v>
      </c>
      <c r="B31" s="7">
        <v>25</v>
      </c>
      <c r="C31" s="16" t="s">
        <v>124</v>
      </c>
      <c r="D31" s="17" t="s">
        <v>125</v>
      </c>
      <c r="E31" s="25" t="s">
        <v>130</v>
      </c>
      <c r="F31" s="19" t="s">
        <v>127</v>
      </c>
      <c r="G31" s="20">
        <v>44788</v>
      </c>
      <c r="H31" s="16" t="s">
        <v>131</v>
      </c>
      <c r="I31" s="21">
        <v>18319.07</v>
      </c>
      <c r="J31" s="20">
        <v>44789</v>
      </c>
      <c r="K31" s="7" t="s">
        <v>20</v>
      </c>
      <c r="L31" s="21">
        <v>18319.07</v>
      </c>
      <c r="M31" s="16" t="s">
        <v>129</v>
      </c>
    </row>
    <row r="32" spans="1:13" ht="150">
      <c r="A32" s="6" t="s">
        <v>32</v>
      </c>
      <c r="B32" s="7">
        <v>26</v>
      </c>
      <c r="C32" s="16" t="s">
        <v>124</v>
      </c>
      <c r="D32" s="17" t="s">
        <v>125</v>
      </c>
      <c r="E32" s="25" t="s">
        <v>132</v>
      </c>
      <c r="F32" s="19" t="s">
        <v>133</v>
      </c>
      <c r="G32" s="20">
        <v>44789</v>
      </c>
      <c r="H32" s="16" t="s">
        <v>134</v>
      </c>
      <c r="I32" s="21">
        <v>15149.74</v>
      </c>
      <c r="J32" s="20">
        <v>44790</v>
      </c>
      <c r="K32" s="7" t="s">
        <v>20</v>
      </c>
      <c r="L32" s="21">
        <f>14101.35+1048.39</f>
        <v>15149.74</v>
      </c>
      <c r="M32" s="16" t="s">
        <v>135</v>
      </c>
    </row>
    <row r="33" spans="1:13" ht="150">
      <c r="A33" s="6" t="s">
        <v>32</v>
      </c>
      <c r="B33" s="7">
        <v>27</v>
      </c>
      <c r="C33" s="16" t="s">
        <v>124</v>
      </c>
      <c r="D33" s="17" t="s">
        <v>125</v>
      </c>
      <c r="E33" s="25" t="s">
        <v>136</v>
      </c>
      <c r="F33" s="19" t="s">
        <v>133</v>
      </c>
      <c r="G33" s="20">
        <v>44789</v>
      </c>
      <c r="H33" s="16" t="s">
        <v>137</v>
      </c>
      <c r="I33" s="21">
        <v>5818.01</v>
      </c>
      <c r="J33" s="20">
        <v>44790</v>
      </c>
      <c r="K33" s="7" t="s">
        <v>20</v>
      </c>
      <c r="L33" s="21">
        <v>5818.01</v>
      </c>
      <c r="M33" s="16" t="s">
        <v>135</v>
      </c>
    </row>
    <row r="34" spans="1:13" ht="120">
      <c r="A34" s="6" t="s">
        <v>32</v>
      </c>
      <c r="B34" s="7">
        <v>28</v>
      </c>
      <c r="C34" s="16" t="s">
        <v>138</v>
      </c>
      <c r="D34" s="17" t="s">
        <v>139</v>
      </c>
      <c r="E34" s="27" t="s">
        <v>140</v>
      </c>
      <c r="F34" s="19" t="s">
        <v>141</v>
      </c>
      <c r="G34" s="20">
        <v>44789</v>
      </c>
      <c r="H34" s="16" t="s">
        <v>142</v>
      </c>
      <c r="I34" s="21">
        <v>3352.63</v>
      </c>
      <c r="J34" s="20">
        <v>44790</v>
      </c>
      <c r="K34" s="7" t="s">
        <v>20</v>
      </c>
      <c r="L34" s="21">
        <v>3352.63</v>
      </c>
      <c r="M34" s="16" t="s">
        <v>143</v>
      </c>
    </row>
    <row r="35" spans="1:13" ht="120">
      <c r="A35" s="6" t="s">
        <v>32</v>
      </c>
      <c r="B35" s="7">
        <v>29</v>
      </c>
      <c r="C35" s="16" t="s">
        <v>138</v>
      </c>
      <c r="D35" s="17" t="s">
        <v>139</v>
      </c>
      <c r="E35" s="25" t="s">
        <v>144</v>
      </c>
      <c r="F35" s="19" t="s">
        <v>145</v>
      </c>
      <c r="G35" s="20">
        <v>44789</v>
      </c>
      <c r="H35" s="16" t="s">
        <v>146</v>
      </c>
      <c r="I35" s="21">
        <v>9000</v>
      </c>
      <c r="J35" s="20">
        <v>44790</v>
      </c>
      <c r="K35" s="7" t="s">
        <v>20</v>
      </c>
      <c r="L35" s="21">
        <v>9000</v>
      </c>
      <c r="M35" s="16" t="s">
        <v>147</v>
      </c>
    </row>
    <row r="36" spans="1:13" ht="120">
      <c r="A36" s="6" t="s">
        <v>32</v>
      </c>
      <c r="B36" s="7">
        <v>30</v>
      </c>
      <c r="C36" s="16" t="s">
        <v>148</v>
      </c>
      <c r="D36" s="17" t="s">
        <v>149</v>
      </c>
      <c r="E36" s="28" t="s">
        <v>150</v>
      </c>
      <c r="F36" s="11" t="s">
        <v>151</v>
      </c>
      <c r="G36" s="20">
        <v>44790</v>
      </c>
      <c r="H36" s="16" t="s">
        <v>152</v>
      </c>
      <c r="I36" s="21">
        <v>4894.1000000000004</v>
      </c>
      <c r="J36" s="20">
        <v>44790</v>
      </c>
      <c r="K36" s="7" t="s">
        <v>20</v>
      </c>
      <c r="L36" s="21">
        <v>4894.1000000000004</v>
      </c>
      <c r="M36" s="16" t="s">
        <v>153</v>
      </c>
    </row>
    <row r="37" spans="1:13" ht="120">
      <c r="A37" s="6" t="s">
        <v>32</v>
      </c>
      <c r="B37" s="7">
        <v>31</v>
      </c>
      <c r="C37" s="16" t="s">
        <v>148</v>
      </c>
      <c r="D37" s="17" t="s">
        <v>149</v>
      </c>
      <c r="E37" s="28" t="s">
        <v>154</v>
      </c>
      <c r="F37" s="11" t="s">
        <v>155</v>
      </c>
      <c r="G37" s="20">
        <v>44790</v>
      </c>
      <c r="H37" s="16" t="s">
        <v>156</v>
      </c>
      <c r="I37" s="21">
        <v>148.94999999999999</v>
      </c>
      <c r="J37" s="20">
        <v>44790</v>
      </c>
      <c r="K37" s="7" t="s">
        <v>20</v>
      </c>
      <c r="L37" s="21">
        <v>148.94999999999999</v>
      </c>
      <c r="M37" s="16" t="s">
        <v>157</v>
      </c>
    </row>
    <row r="38" spans="1:13" ht="120">
      <c r="A38" s="6" t="s">
        <v>32</v>
      </c>
      <c r="B38" s="7">
        <v>32</v>
      </c>
      <c r="C38" s="16" t="s">
        <v>158</v>
      </c>
      <c r="D38" s="17" t="s">
        <v>159</v>
      </c>
      <c r="E38" s="25" t="s">
        <v>160</v>
      </c>
      <c r="F38" s="11" t="s">
        <v>161</v>
      </c>
      <c r="G38" s="20">
        <v>44790</v>
      </c>
      <c r="H38" s="16" t="s">
        <v>162</v>
      </c>
      <c r="I38" s="21">
        <v>7435.2</v>
      </c>
      <c r="J38" s="20">
        <v>44790</v>
      </c>
      <c r="K38" s="7" t="s">
        <v>20</v>
      </c>
      <c r="L38" s="21">
        <v>7435.2</v>
      </c>
      <c r="M38" s="16" t="s">
        <v>163</v>
      </c>
    </row>
    <row r="39" spans="1:13" ht="120">
      <c r="A39" s="6" t="s">
        <v>32</v>
      </c>
      <c r="B39" s="7">
        <v>33</v>
      </c>
      <c r="C39" s="16" t="s">
        <v>164</v>
      </c>
      <c r="D39" s="17" t="s">
        <v>125</v>
      </c>
      <c r="E39" s="25" t="s">
        <v>165</v>
      </c>
      <c r="F39" s="19" t="s">
        <v>166</v>
      </c>
      <c r="G39" s="20">
        <v>44790</v>
      </c>
      <c r="H39" s="16" t="s">
        <v>167</v>
      </c>
      <c r="I39" s="21">
        <v>24473.21</v>
      </c>
      <c r="J39" s="20">
        <v>44790</v>
      </c>
      <c r="K39" s="7" t="s">
        <v>20</v>
      </c>
      <c r="L39" s="21">
        <f>23249.55+1223.66</f>
        <v>24473.21</v>
      </c>
      <c r="M39" s="16" t="s">
        <v>168</v>
      </c>
    </row>
    <row r="40" spans="1:13" ht="120">
      <c r="A40" s="6" t="s">
        <v>32</v>
      </c>
      <c r="B40" s="7">
        <v>34</v>
      </c>
      <c r="C40" s="16" t="s">
        <v>164</v>
      </c>
      <c r="D40" s="17" t="s">
        <v>125</v>
      </c>
      <c r="E40" s="25" t="s">
        <v>169</v>
      </c>
      <c r="F40" s="19" t="s">
        <v>170</v>
      </c>
      <c r="G40" s="20">
        <v>44790</v>
      </c>
      <c r="H40" s="16" t="s">
        <v>171</v>
      </c>
      <c r="I40" s="21">
        <v>24705.27</v>
      </c>
      <c r="J40" s="20">
        <v>44790</v>
      </c>
      <c r="K40" s="7" t="s">
        <v>20</v>
      </c>
      <c r="L40" s="21">
        <f>23470.01+1235.26</f>
        <v>24705.269999999997</v>
      </c>
      <c r="M40" s="16" t="s">
        <v>172</v>
      </c>
    </row>
    <row r="41" spans="1:13" ht="120">
      <c r="A41" s="6" t="s">
        <v>32</v>
      </c>
      <c r="B41" s="7">
        <v>35</v>
      </c>
      <c r="C41" s="16" t="s">
        <v>164</v>
      </c>
      <c r="D41" s="17" t="s">
        <v>125</v>
      </c>
      <c r="E41" s="25" t="s">
        <v>173</v>
      </c>
      <c r="F41" s="19" t="s">
        <v>174</v>
      </c>
      <c r="G41" s="20">
        <v>44790</v>
      </c>
      <c r="H41" s="16" t="s">
        <v>175</v>
      </c>
      <c r="I41" s="21">
        <v>21076.560000000001</v>
      </c>
      <c r="J41" s="20">
        <v>44790</v>
      </c>
      <c r="K41" s="7" t="s">
        <v>20</v>
      </c>
      <c r="L41" s="21">
        <f>20022.73+1053.83</f>
        <v>21076.559999999998</v>
      </c>
      <c r="M41" s="16" t="s">
        <v>176</v>
      </c>
    </row>
    <row r="42" spans="1:13" ht="120">
      <c r="A42" s="6" t="s">
        <v>32</v>
      </c>
      <c r="B42" s="7">
        <v>36</v>
      </c>
      <c r="C42" s="16" t="s">
        <v>164</v>
      </c>
      <c r="D42" s="17" t="s">
        <v>125</v>
      </c>
      <c r="E42" s="25" t="s">
        <v>177</v>
      </c>
      <c r="F42" s="19" t="s">
        <v>178</v>
      </c>
      <c r="G42" s="20">
        <v>44790</v>
      </c>
      <c r="H42" s="16" t="s">
        <v>179</v>
      </c>
      <c r="I42" s="21">
        <v>18776.54</v>
      </c>
      <c r="J42" s="20">
        <v>44790</v>
      </c>
      <c r="K42" s="7" t="s">
        <v>20</v>
      </c>
      <c r="L42" s="21">
        <f>17837.71+938.83</f>
        <v>18776.54</v>
      </c>
      <c r="M42" s="16" t="s">
        <v>180</v>
      </c>
    </row>
    <row r="43" spans="1:13" ht="120">
      <c r="A43" s="6" t="s">
        <v>32</v>
      </c>
      <c r="B43" s="7">
        <v>37</v>
      </c>
      <c r="C43" s="16" t="s">
        <v>181</v>
      </c>
      <c r="D43" s="17" t="s">
        <v>149</v>
      </c>
      <c r="E43" s="25" t="s">
        <v>182</v>
      </c>
      <c r="F43" s="11" t="s">
        <v>183</v>
      </c>
      <c r="G43" s="20">
        <v>44790</v>
      </c>
      <c r="H43" s="16" t="s">
        <v>184</v>
      </c>
      <c r="I43" s="21">
        <v>12042.99</v>
      </c>
      <c r="J43" s="20">
        <v>44791</v>
      </c>
      <c r="K43" s="7" t="s">
        <v>20</v>
      </c>
      <c r="L43" s="21">
        <v>12042.99</v>
      </c>
      <c r="M43" s="16" t="s">
        <v>185</v>
      </c>
    </row>
    <row r="44" spans="1:13" ht="105">
      <c r="A44" s="6" t="s">
        <v>32</v>
      </c>
      <c r="B44" s="7">
        <v>38</v>
      </c>
      <c r="C44" s="16" t="s">
        <v>181</v>
      </c>
      <c r="D44" s="17" t="s">
        <v>149</v>
      </c>
      <c r="E44" s="25" t="s">
        <v>186</v>
      </c>
      <c r="F44" s="11" t="s">
        <v>187</v>
      </c>
      <c r="G44" s="20">
        <v>44790</v>
      </c>
      <c r="H44" s="16" t="s">
        <v>188</v>
      </c>
      <c r="I44" s="21">
        <v>7890.44</v>
      </c>
      <c r="J44" s="20">
        <v>44791</v>
      </c>
      <c r="K44" s="7" t="s">
        <v>20</v>
      </c>
      <c r="L44" s="21">
        <v>7890.44</v>
      </c>
      <c r="M44" s="16" t="s">
        <v>189</v>
      </c>
    </row>
    <row r="45" spans="1:13" ht="105">
      <c r="A45" s="6" t="s">
        <v>32</v>
      </c>
      <c r="B45" s="7">
        <v>39</v>
      </c>
      <c r="C45" s="16" t="s">
        <v>181</v>
      </c>
      <c r="D45" s="17" t="s">
        <v>149</v>
      </c>
      <c r="E45" s="25" t="s">
        <v>190</v>
      </c>
      <c r="F45" s="11" t="s">
        <v>191</v>
      </c>
      <c r="G45" s="20">
        <v>44790</v>
      </c>
      <c r="H45" s="16" t="s">
        <v>192</v>
      </c>
      <c r="I45" s="21">
        <v>10.48</v>
      </c>
      <c r="J45" s="20">
        <v>44791</v>
      </c>
      <c r="K45" s="7" t="s">
        <v>20</v>
      </c>
      <c r="L45" s="21">
        <v>10.48</v>
      </c>
      <c r="M45" s="16" t="s">
        <v>193</v>
      </c>
    </row>
    <row r="46" spans="1:13" ht="105">
      <c r="A46" s="6" t="s">
        <v>32</v>
      </c>
      <c r="B46" s="7">
        <v>40</v>
      </c>
      <c r="C46" s="16" t="s">
        <v>181</v>
      </c>
      <c r="D46" s="17" t="s">
        <v>149</v>
      </c>
      <c r="E46" s="22" t="s">
        <v>194</v>
      </c>
      <c r="F46" s="11" t="s">
        <v>195</v>
      </c>
      <c r="G46" s="20">
        <v>44791</v>
      </c>
      <c r="H46" s="16" t="s">
        <v>196</v>
      </c>
      <c r="I46" s="21">
        <v>11975.54</v>
      </c>
      <c r="J46" s="20">
        <v>44791</v>
      </c>
      <c r="K46" s="7" t="s">
        <v>20</v>
      </c>
      <c r="L46" s="21">
        <v>11975.54</v>
      </c>
      <c r="M46" s="16" t="s">
        <v>197</v>
      </c>
    </row>
    <row r="47" spans="1:13" ht="105">
      <c r="A47" s="6" t="s">
        <v>32</v>
      </c>
      <c r="B47" s="7">
        <v>41</v>
      </c>
      <c r="C47" s="16" t="s">
        <v>181</v>
      </c>
      <c r="D47" s="17" t="s">
        <v>149</v>
      </c>
      <c r="E47" s="25" t="s">
        <v>198</v>
      </c>
      <c r="F47" s="11" t="s">
        <v>195</v>
      </c>
      <c r="G47" s="20">
        <v>44791</v>
      </c>
      <c r="H47" s="16" t="s">
        <v>199</v>
      </c>
      <c r="I47" s="21">
        <v>15896.73</v>
      </c>
      <c r="J47" s="20">
        <v>44791</v>
      </c>
      <c r="K47" s="7" t="s">
        <v>20</v>
      </c>
      <c r="L47" s="21">
        <v>15896.73</v>
      </c>
      <c r="M47" s="16" t="s">
        <v>197</v>
      </c>
    </row>
    <row r="48" spans="1:13" ht="90">
      <c r="A48" s="6" t="s">
        <v>32</v>
      </c>
      <c r="B48" s="7">
        <v>42</v>
      </c>
      <c r="C48" s="16" t="s">
        <v>181</v>
      </c>
      <c r="D48" s="17" t="s">
        <v>149</v>
      </c>
      <c r="E48" s="25" t="s">
        <v>200</v>
      </c>
      <c r="F48" s="11" t="s">
        <v>195</v>
      </c>
      <c r="G48" s="20">
        <v>44791</v>
      </c>
      <c r="H48" s="16" t="s">
        <v>201</v>
      </c>
      <c r="I48" s="21">
        <v>1283.0999999999999</v>
      </c>
      <c r="J48" s="20">
        <v>44791</v>
      </c>
      <c r="K48" s="20" t="s">
        <v>20</v>
      </c>
      <c r="L48" s="21">
        <v>1283.0999999999999</v>
      </c>
      <c r="M48" s="16" t="s">
        <v>197</v>
      </c>
    </row>
    <row r="49" spans="1:13" ht="120">
      <c r="A49" s="6" t="s">
        <v>32</v>
      </c>
      <c r="B49" s="7">
        <v>43</v>
      </c>
      <c r="C49" s="16" t="s">
        <v>202</v>
      </c>
      <c r="D49" s="17" t="s">
        <v>203</v>
      </c>
      <c r="E49" s="25" t="s">
        <v>204</v>
      </c>
      <c r="F49" s="19" t="s">
        <v>205</v>
      </c>
      <c r="G49" s="20">
        <v>44791</v>
      </c>
      <c r="H49" s="16" t="s">
        <v>206</v>
      </c>
      <c r="I49" s="21">
        <v>275160.44</v>
      </c>
      <c r="J49" s="20">
        <v>44791</v>
      </c>
      <c r="K49" s="20" t="s">
        <v>20</v>
      </c>
      <c r="L49" s="21">
        <v>275160.44</v>
      </c>
      <c r="M49" s="16" t="s">
        <v>207</v>
      </c>
    </row>
    <row r="50" spans="1:13" ht="105">
      <c r="A50" s="6" t="s">
        <v>32</v>
      </c>
      <c r="B50" s="7">
        <v>44</v>
      </c>
      <c r="C50" s="16" t="s">
        <v>208</v>
      </c>
      <c r="D50" s="17" t="s">
        <v>209</v>
      </c>
      <c r="E50" s="29" t="s">
        <v>210</v>
      </c>
      <c r="F50" s="19" t="s">
        <v>211</v>
      </c>
      <c r="G50" s="20">
        <v>44791</v>
      </c>
      <c r="H50" s="16" t="s">
        <v>212</v>
      </c>
      <c r="I50" s="21">
        <v>5400</v>
      </c>
      <c r="J50" s="20">
        <v>44792</v>
      </c>
      <c r="K50" s="20" t="s">
        <v>20</v>
      </c>
      <c r="L50" s="21">
        <f>5236.38+163.62</f>
        <v>5400</v>
      </c>
      <c r="M50" s="16" t="s">
        <v>213</v>
      </c>
    </row>
    <row r="51" spans="1:13" ht="135">
      <c r="A51" s="6" t="s">
        <v>32</v>
      </c>
      <c r="B51" s="7">
        <v>45</v>
      </c>
      <c r="C51" s="16" t="s">
        <v>214</v>
      </c>
      <c r="D51" s="17" t="s">
        <v>215</v>
      </c>
      <c r="E51" s="25" t="s">
        <v>216</v>
      </c>
      <c r="F51" s="19" t="s">
        <v>217</v>
      </c>
      <c r="G51" s="20">
        <v>44791</v>
      </c>
      <c r="H51" s="16" t="s">
        <v>218</v>
      </c>
      <c r="I51" s="21">
        <v>2900</v>
      </c>
      <c r="J51" s="20">
        <v>44792</v>
      </c>
      <c r="K51" s="20" t="s">
        <v>20</v>
      </c>
      <c r="L51" s="21">
        <v>2900</v>
      </c>
      <c r="M51" s="16" t="s">
        <v>219</v>
      </c>
    </row>
    <row r="52" spans="1:13" ht="135">
      <c r="A52" s="6" t="s">
        <v>32</v>
      </c>
      <c r="B52" s="7">
        <v>46</v>
      </c>
      <c r="C52" s="16" t="s">
        <v>214</v>
      </c>
      <c r="D52" s="17" t="s">
        <v>215</v>
      </c>
      <c r="E52" s="25" t="s">
        <v>220</v>
      </c>
      <c r="F52" s="19" t="s">
        <v>217</v>
      </c>
      <c r="G52" s="20">
        <v>44791</v>
      </c>
      <c r="H52" s="16" t="s">
        <v>221</v>
      </c>
      <c r="I52" s="21">
        <v>100</v>
      </c>
      <c r="J52" s="20">
        <v>44792</v>
      </c>
      <c r="K52" s="20" t="s">
        <v>20</v>
      </c>
      <c r="L52" s="21">
        <v>100</v>
      </c>
      <c r="M52" s="16" t="s">
        <v>219</v>
      </c>
    </row>
    <row r="53" spans="1:13" ht="135">
      <c r="A53" s="6" t="s">
        <v>32</v>
      </c>
      <c r="B53" s="7">
        <v>47</v>
      </c>
      <c r="C53" s="24">
        <v>2341467000120</v>
      </c>
      <c r="D53" s="26" t="s">
        <v>222</v>
      </c>
      <c r="E53" s="25" t="s">
        <v>223</v>
      </c>
      <c r="F53" s="11" t="s">
        <v>224</v>
      </c>
      <c r="G53" s="20">
        <v>44791</v>
      </c>
      <c r="H53" s="16" t="s">
        <v>225</v>
      </c>
      <c r="I53" s="21">
        <v>35114.07</v>
      </c>
      <c r="J53" s="20">
        <v>44792</v>
      </c>
      <c r="K53" s="20" t="s">
        <v>20</v>
      </c>
      <c r="L53" s="21">
        <v>35114.07</v>
      </c>
      <c r="M53" s="16" t="s">
        <v>226</v>
      </c>
    </row>
    <row r="54" spans="1:13" ht="135">
      <c r="A54" s="6" t="s">
        <v>32</v>
      </c>
      <c r="B54" s="7">
        <v>48</v>
      </c>
      <c r="C54" s="8">
        <v>82845322000104</v>
      </c>
      <c r="D54" s="9" t="s">
        <v>227</v>
      </c>
      <c r="E54" s="25" t="s">
        <v>228</v>
      </c>
      <c r="F54" s="19" t="s">
        <v>229</v>
      </c>
      <c r="G54" s="12">
        <v>44791</v>
      </c>
      <c r="H54" s="13" t="s">
        <v>230</v>
      </c>
      <c r="I54" s="14">
        <v>96798.54</v>
      </c>
      <c r="J54" s="12">
        <v>44792</v>
      </c>
      <c r="K54" s="12" t="s">
        <v>20</v>
      </c>
      <c r="L54" s="14">
        <f>1451.98+95346.56</f>
        <v>96798.54</v>
      </c>
      <c r="M54" s="13" t="s">
        <v>231</v>
      </c>
    </row>
    <row r="55" spans="1:13" ht="135">
      <c r="A55" s="6" t="s">
        <v>32</v>
      </c>
      <c r="B55" s="7">
        <v>49</v>
      </c>
      <c r="C55" s="8">
        <v>82845322000105</v>
      </c>
      <c r="D55" s="9" t="s">
        <v>227</v>
      </c>
      <c r="E55" s="25" t="s">
        <v>232</v>
      </c>
      <c r="F55" s="19" t="s">
        <v>233</v>
      </c>
      <c r="G55" s="12">
        <v>44792</v>
      </c>
      <c r="H55" s="13" t="s">
        <v>234</v>
      </c>
      <c r="I55" s="14">
        <v>84075.26</v>
      </c>
      <c r="J55" s="12">
        <v>44792</v>
      </c>
      <c r="K55" s="12" t="s">
        <v>20</v>
      </c>
      <c r="L55" s="14">
        <f>1261.13+82814.13</f>
        <v>84075.260000000009</v>
      </c>
      <c r="M55" s="13" t="s">
        <v>235</v>
      </c>
    </row>
    <row r="56" spans="1:13" ht="120">
      <c r="A56" s="6" t="s">
        <v>32</v>
      </c>
      <c r="B56" s="7">
        <v>50</v>
      </c>
      <c r="C56" s="8">
        <v>82845322000105</v>
      </c>
      <c r="D56" s="9" t="s">
        <v>227</v>
      </c>
      <c r="E56" s="25" t="s">
        <v>236</v>
      </c>
      <c r="F56" s="19" t="s">
        <v>237</v>
      </c>
      <c r="G56" s="12">
        <v>44792</v>
      </c>
      <c r="H56" s="13" t="s">
        <v>238</v>
      </c>
      <c r="I56" s="14">
        <v>84075.26</v>
      </c>
      <c r="J56" s="12">
        <v>44792</v>
      </c>
      <c r="K56" s="12" t="s">
        <v>20</v>
      </c>
      <c r="L56" s="14">
        <f>1261.13+82814.13</f>
        <v>84075.260000000009</v>
      </c>
      <c r="M56" s="13" t="s">
        <v>239</v>
      </c>
    </row>
    <row r="57" spans="1:13" ht="105">
      <c r="A57" s="6" t="s">
        <v>32</v>
      </c>
      <c r="B57" s="7">
        <v>51</v>
      </c>
      <c r="C57" s="8">
        <v>82845322000105</v>
      </c>
      <c r="D57" s="9" t="s">
        <v>227</v>
      </c>
      <c r="E57" s="25" t="s">
        <v>240</v>
      </c>
      <c r="F57" s="19" t="s">
        <v>241</v>
      </c>
      <c r="G57" s="12">
        <v>44792</v>
      </c>
      <c r="H57" s="13" t="s">
        <v>242</v>
      </c>
      <c r="I57" s="14">
        <v>40755.78</v>
      </c>
      <c r="J57" s="12">
        <v>44792</v>
      </c>
      <c r="K57" s="12" t="s">
        <v>20</v>
      </c>
      <c r="L57" s="14">
        <f>611.34+40144.44</f>
        <v>40755.78</v>
      </c>
      <c r="M57" s="13" t="s">
        <v>243</v>
      </c>
    </row>
    <row r="58" spans="1:13" ht="105">
      <c r="A58" s="6" t="s">
        <v>32</v>
      </c>
      <c r="B58" s="7">
        <v>52</v>
      </c>
      <c r="C58" s="8">
        <v>82845322000105</v>
      </c>
      <c r="D58" s="9" t="s">
        <v>227</v>
      </c>
      <c r="E58" s="25" t="s">
        <v>244</v>
      </c>
      <c r="F58" s="19" t="s">
        <v>245</v>
      </c>
      <c r="G58" s="12">
        <v>44792</v>
      </c>
      <c r="H58" s="13" t="s">
        <v>246</v>
      </c>
      <c r="I58" s="14">
        <v>96798.54</v>
      </c>
      <c r="J58" s="12">
        <v>44792</v>
      </c>
      <c r="K58" s="12" t="s">
        <v>20</v>
      </c>
      <c r="L58" s="14">
        <f>1451.98+95346.56</f>
        <v>96798.54</v>
      </c>
      <c r="M58" s="13" t="s">
        <v>247</v>
      </c>
    </row>
    <row r="59" spans="1:13" ht="105">
      <c r="A59" s="6" t="s">
        <v>32</v>
      </c>
      <c r="B59" s="7">
        <v>53</v>
      </c>
      <c r="C59" s="8">
        <v>82845322000105</v>
      </c>
      <c r="D59" s="9" t="s">
        <v>227</v>
      </c>
      <c r="E59" s="25" t="s">
        <v>248</v>
      </c>
      <c r="F59" s="19" t="s">
        <v>249</v>
      </c>
      <c r="G59" s="12">
        <v>44792</v>
      </c>
      <c r="H59" s="13" t="s">
        <v>250</v>
      </c>
      <c r="I59" s="14">
        <v>54856.03</v>
      </c>
      <c r="J59" s="12">
        <v>44792</v>
      </c>
      <c r="K59" s="12" t="s">
        <v>20</v>
      </c>
      <c r="L59" s="14">
        <f>822.84+54033.19</f>
        <v>54856.03</v>
      </c>
      <c r="M59" s="13" t="s">
        <v>251</v>
      </c>
    </row>
    <row r="60" spans="1:13" ht="105">
      <c r="A60" s="6" t="s">
        <v>32</v>
      </c>
      <c r="B60" s="7">
        <v>54</v>
      </c>
      <c r="C60" s="8">
        <v>82845322000105</v>
      </c>
      <c r="D60" s="9" t="s">
        <v>227</v>
      </c>
      <c r="E60" s="25" t="s">
        <v>252</v>
      </c>
      <c r="F60" s="19" t="s">
        <v>253</v>
      </c>
      <c r="G60" s="12">
        <v>44792</v>
      </c>
      <c r="H60" s="13" t="s">
        <v>254</v>
      </c>
      <c r="I60" s="14">
        <v>54856.03</v>
      </c>
      <c r="J60" s="12">
        <v>44792</v>
      </c>
      <c r="K60" s="12" t="s">
        <v>20</v>
      </c>
      <c r="L60" s="14">
        <f>822.84+54033.19</f>
        <v>54856.03</v>
      </c>
      <c r="M60" s="13" t="s">
        <v>255</v>
      </c>
    </row>
    <row r="61" spans="1:13" ht="90">
      <c r="A61" s="6" t="s">
        <v>32</v>
      </c>
      <c r="B61" s="7">
        <v>55</v>
      </c>
      <c r="C61" s="8">
        <v>10181964000137</v>
      </c>
      <c r="D61" s="9" t="s">
        <v>40</v>
      </c>
      <c r="E61" s="25" t="s">
        <v>256</v>
      </c>
      <c r="F61" s="11" t="s">
        <v>257</v>
      </c>
      <c r="G61" s="12">
        <v>44792</v>
      </c>
      <c r="H61" s="13" t="s">
        <v>258</v>
      </c>
      <c r="I61" s="14">
        <v>47342.67</v>
      </c>
      <c r="J61" s="12">
        <v>44792</v>
      </c>
      <c r="K61" s="12" t="s">
        <v>20</v>
      </c>
      <c r="L61" s="14">
        <v>47342.67</v>
      </c>
      <c r="M61" s="13" t="s">
        <v>259</v>
      </c>
    </row>
    <row r="62" spans="1:13" ht="120">
      <c r="A62" s="6" t="s">
        <v>32</v>
      </c>
      <c r="B62" s="7">
        <v>56</v>
      </c>
      <c r="C62" s="8">
        <v>4301769000109</v>
      </c>
      <c r="D62" s="9" t="s">
        <v>159</v>
      </c>
      <c r="E62" s="25" t="s">
        <v>260</v>
      </c>
      <c r="F62" s="11" t="s">
        <v>261</v>
      </c>
      <c r="G62" s="12">
        <v>44795</v>
      </c>
      <c r="H62" s="13" t="s">
        <v>262</v>
      </c>
      <c r="I62" s="14">
        <v>7435.2</v>
      </c>
      <c r="J62" s="12">
        <v>44795</v>
      </c>
      <c r="K62" s="12" t="s">
        <v>20</v>
      </c>
      <c r="L62" s="14">
        <v>7435.2</v>
      </c>
      <c r="M62" s="13" t="s">
        <v>263</v>
      </c>
    </row>
    <row r="63" spans="1:13" ht="120">
      <c r="A63" s="6" t="s">
        <v>32</v>
      </c>
      <c r="B63" s="7">
        <v>57</v>
      </c>
      <c r="C63" s="8">
        <v>4407920000180</v>
      </c>
      <c r="D63" s="9" t="s">
        <v>125</v>
      </c>
      <c r="E63" s="25" t="s">
        <v>264</v>
      </c>
      <c r="F63" s="19" t="s">
        <v>265</v>
      </c>
      <c r="G63" s="12">
        <v>44795</v>
      </c>
      <c r="H63" s="13" t="s">
        <v>266</v>
      </c>
      <c r="I63" s="14">
        <v>1382.31</v>
      </c>
      <c r="J63" s="12">
        <v>44796</v>
      </c>
      <c r="K63" s="12" t="s">
        <v>20</v>
      </c>
      <c r="L63" s="14">
        <f>1149.1+233.21</f>
        <v>1382.31</v>
      </c>
      <c r="M63" s="13" t="s">
        <v>267</v>
      </c>
    </row>
    <row r="64" spans="1:13" ht="120">
      <c r="A64" s="6" t="s">
        <v>32</v>
      </c>
      <c r="B64" s="7">
        <v>58</v>
      </c>
      <c r="C64" s="8">
        <v>4407920000180</v>
      </c>
      <c r="D64" s="9" t="s">
        <v>125</v>
      </c>
      <c r="E64" s="25" t="s">
        <v>268</v>
      </c>
      <c r="F64" s="19" t="s">
        <v>265</v>
      </c>
      <c r="G64" s="12">
        <v>44796</v>
      </c>
      <c r="H64" s="13" t="s">
        <v>269</v>
      </c>
      <c r="I64" s="14">
        <v>3281.87</v>
      </c>
      <c r="J64" s="12">
        <v>44796</v>
      </c>
      <c r="K64" s="12" t="s">
        <v>20</v>
      </c>
      <c r="L64" s="14">
        <v>3281.87</v>
      </c>
      <c r="M64" s="13" t="s">
        <v>267</v>
      </c>
    </row>
    <row r="65" spans="1:13" ht="135">
      <c r="A65" s="6" t="s">
        <v>32</v>
      </c>
      <c r="B65" s="7">
        <v>59</v>
      </c>
      <c r="C65" s="8">
        <v>4407920000180</v>
      </c>
      <c r="D65" s="9" t="s">
        <v>125</v>
      </c>
      <c r="E65" s="25" t="s">
        <v>270</v>
      </c>
      <c r="F65" s="19" t="s">
        <v>271</v>
      </c>
      <c r="G65" s="12">
        <v>44796</v>
      </c>
      <c r="H65" s="13" t="s">
        <v>272</v>
      </c>
      <c r="I65" s="14">
        <v>2683.45</v>
      </c>
      <c r="J65" s="12">
        <v>44796</v>
      </c>
      <c r="K65" s="12" t="s">
        <v>20</v>
      </c>
      <c r="L65" s="14">
        <f>140.55+2542.9</f>
        <v>2683.4500000000003</v>
      </c>
      <c r="M65" s="13" t="s">
        <v>267</v>
      </c>
    </row>
    <row r="66" spans="1:13" ht="135">
      <c r="A66" s="6" t="s">
        <v>32</v>
      </c>
      <c r="B66" s="7">
        <v>60</v>
      </c>
      <c r="C66" s="8">
        <v>4407920000180</v>
      </c>
      <c r="D66" s="9" t="s">
        <v>125</v>
      </c>
      <c r="E66" s="25" t="s">
        <v>273</v>
      </c>
      <c r="F66" s="19" t="s">
        <v>274</v>
      </c>
      <c r="G66" s="12">
        <v>44796</v>
      </c>
      <c r="H66" s="13" t="s">
        <v>275</v>
      </c>
      <c r="I66" s="14">
        <v>2332.09</v>
      </c>
      <c r="J66" s="12">
        <v>44796</v>
      </c>
      <c r="K66" s="12" t="s">
        <v>20</v>
      </c>
      <c r="L66" s="14">
        <f>2215.49+116.6</f>
        <v>2332.0899999999997</v>
      </c>
      <c r="M66" s="13" t="s">
        <v>267</v>
      </c>
    </row>
    <row r="67" spans="1:13" ht="135">
      <c r="A67" s="6" t="s">
        <v>32</v>
      </c>
      <c r="B67" s="7">
        <v>61</v>
      </c>
      <c r="C67" s="8">
        <v>4407920000180</v>
      </c>
      <c r="D67" s="9" t="s">
        <v>125</v>
      </c>
      <c r="E67" s="25" t="s">
        <v>276</v>
      </c>
      <c r="F67" s="19" t="s">
        <v>271</v>
      </c>
      <c r="G67" s="12">
        <v>44796</v>
      </c>
      <c r="H67" s="13" t="s">
        <v>277</v>
      </c>
      <c r="I67" s="14">
        <v>127.49</v>
      </c>
      <c r="J67" s="12">
        <v>44796</v>
      </c>
      <c r="K67" s="12" t="s">
        <v>20</v>
      </c>
      <c r="L67" s="14">
        <v>127.49</v>
      </c>
      <c r="M67" s="13" t="s">
        <v>267</v>
      </c>
    </row>
    <row r="68" spans="1:13" ht="120">
      <c r="A68" s="30" t="s">
        <v>32</v>
      </c>
      <c r="B68" s="7">
        <v>62</v>
      </c>
      <c r="C68" s="8">
        <v>6539432000151</v>
      </c>
      <c r="D68" s="9" t="s">
        <v>278</v>
      </c>
      <c r="E68" s="25" t="s">
        <v>279</v>
      </c>
      <c r="F68" s="19" t="s">
        <v>280</v>
      </c>
      <c r="G68" s="31">
        <v>44796</v>
      </c>
      <c r="H68" s="32" t="s">
        <v>281</v>
      </c>
      <c r="I68" s="33">
        <v>9187.09</v>
      </c>
      <c r="J68" s="31">
        <v>44796</v>
      </c>
      <c r="K68" s="34" t="s">
        <v>20</v>
      </c>
      <c r="L68" s="35">
        <f>6925.44+1777.01+484.64</f>
        <v>9187.0899999999983</v>
      </c>
      <c r="M68" s="32" t="s">
        <v>282</v>
      </c>
    </row>
    <row r="69" spans="1:13" ht="135">
      <c r="A69" s="30" t="s">
        <v>32</v>
      </c>
      <c r="B69" s="7">
        <v>63</v>
      </c>
      <c r="C69" s="8">
        <v>6539432000151</v>
      </c>
      <c r="D69" s="9" t="s">
        <v>278</v>
      </c>
      <c r="E69" s="25" t="s">
        <v>283</v>
      </c>
      <c r="F69" s="19" t="s">
        <v>280</v>
      </c>
      <c r="G69" s="31">
        <v>44796</v>
      </c>
      <c r="H69" s="32" t="s">
        <v>284</v>
      </c>
      <c r="I69" s="33">
        <v>23122.26</v>
      </c>
      <c r="J69" s="31">
        <v>44796</v>
      </c>
      <c r="K69" s="34" t="s">
        <v>20</v>
      </c>
      <c r="L69" s="33">
        <v>23122.26</v>
      </c>
      <c r="M69" s="32" t="s">
        <v>282</v>
      </c>
    </row>
    <row r="70" spans="1:13" ht="135">
      <c r="A70" s="6" t="s">
        <v>32</v>
      </c>
      <c r="B70" s="7">
        <v>64</v>
      </c>
      <c r="C70" s="8">
        <v>4406195000125</v>
      </c>
      <c r="D70" s="9" t="s">
        <v>285</v>
      </c>
      <c r="E70" s="25" t="s">
        <v>286</v>
      </c>
      <c r="F70" s="11" t="s">
        <v>287</v>
      </c>
      <c r="G70" s="12">
        <v>44796</v>
      </c>
      <c r="H70" s="13" t="s">
        <v>288</v>
      </c>
      <c r="I70" s="14">
        <v>719.11</v>
      </c>
      <c r="J70" s="12">
        <v>44797</v>
      </c>
      <c r="K70" s="12" t="s">
        <v>20</v>
      </c>
      <c r="L70" s="14">
        <f>60.62+360.23+183.17+115.09</f>
        <v>719.11</v>
      </c>
      <c r="M70" s="13" t="s">
        <v>289</v>
      </c>
    </row>
    <row r="71" spans="1:13" ht="105">
      <c r="A71" s="6" t="s">
        <v>32</v>
      </c>
      <c r="B71" s="7">
        <v>65</v>
      </c>
      <c r="C71" s="8">
        <v>33179565000137</v>
      </c>
      <c r="D71" s="9" t="s">
        <v>27</v>
      </c>
      <c r="E71" s="25" t="s">
        <v>290</v>
      </c>
      <c r="F71" s="19" t="s">
        <v>291</v>
      </c>
      <c r="G71" s="12">
        <v>44797</v>
      </c>
      <c r="H71" s="13" t="s">
        <v>292</v>
      </c>
      <c r="I71" s="14">
        <v>28343.08</v>
      </c>
      <c r="J71" s="12">
        <v>44797</v>
      </c>
      <c r="K71" s="12" t="s">
        <v>20</v>
      </c>
      <c r="L71" s="14">
        <v>28343.08</v>
      </c>
      <c r="M71" s="13" t="s">
        <v>293</v>
      </c>
    </row>
    <row r="72" spans="1:13" ht="120">
      <c r="A72" s="6" t="s">
        <v>32</v>
      </c>
      <c r="B72" s="7">
        <v>66</v>
      </c>
      <c r="C72" s="8">
        <v>33179565000137</v>
      </c>
      <c r="D72" s="9" t="s">
        <v>27</v>
      </c>
      <c r="E72" s="25" t="s">
        <v>294</v>
      </c>
      <c r="F72" s="19" t="s">
        <v>295</v>
      </c>
      <c r="G72" s="12">
        <v>44797</v>
      </c>
      <c r="H72" s="13" t="s">
        <v>296</v>
      </c>
      <c r="I72" s="14">
        <v>219.32</v>
      </c>
      <c r="J72" s="12">
        <v>44797</v>
      </c>
      <c r="K72" s="12" t="s">
        <v>20</v>
      </c>
      <c r="L72" s="14">
        <f>216.03+3.29</f>
        <v>219.32</v>
      </c>
      <c r="M72" s="13" t="s">
        <v>293</v>
      </c>
    </row>
    <row r="73" spans="1:13" ht="105">
      <c r="A73" s="6" t="s">
        <v>32</v>
      </c>
      <c r="B73" s="7">
        <v>67</v>
      </c>
      <c r="C73" s="8">
        <v>4407920000180</v>
      </c>
      <c r="D73" s="9" t="s">
        <v>125</v>
      </c>
      <c r="E73" s="25" t="s">
        <v>297</v>
      </c>
      <c r="F73" s="19" t="s">
        <v>298</v>
      </c>
      <c r="G73" s="12">
        <v>44797</v>
      </c>
      <c r="H73" s="13" t="s">
        <v>299</v>
      </c>
      <c r="I73" s="14">
        <v>18050.990000000002</v>
      </c>
      <c r="J73" s="12">
        <v>44797</v>
      </c>
      <c r="K73" s="12" t="s">
        <v>20</v>
      </c>
      <c r="L73" s="14">
        <f>17148.44+902.55</f>
        <v>18050.989999999998</v>
      </c>
      <c r="M73" s="13" t="s">
        <v>300</v>
      </c>
    </row>
    <row r="74" spans="1:13" ht="105">
      <c r="A74" s="6" t="s">
        <v>32</v>
      </c>
      <c r="B74" s="7">
        <v>68</v>
      </c>
      <c r="C74" s="8">
        <v>33179565000137</v>
      </c>
      <c r="D74" s="9" t="s">
        <v>27</v>
      </c>
      <c r="E74" s="25" t="s">
        <v>301</v>
      </c>
      <c r="F74" s="19" t="s">
        <v>302</v>
      </c>
      <c r="G74" s="12">
        <v>44797</v>
      </c>
      <c r="H74" s="13" t="s">
        <v>303</v>
      </c>
      <c r="I74" s="14">
        <v>65345.94</v>
      </c>
      <c r="J74" s="12">
        <v>44797</v>
      </c>
      <c r="K74" s="12" t="s">
        <v>20</v>
      </c>
      <c r="L74" s="14">
        <v>65345.94</v>
      </c>
      <c r="M74" s="13" t="s">
        <v>304</v>
      </c>
    </row>
    <row r="75" spans="1:13" ht="120">
      <c r="A75" s="6" t="s">
        <v>32</v>
      </c>
      <c r="B75" s="7">
        <v>69</v>
      </c>
      <c r="C75" s="8">
        <v>2037069000115</v>
      </c>
      <c r="D75" s="9" t="s">
        <v>305</v>
      </c>
      <c r="E75" s="25" t="s">
        <v>306</v>
      </c>
      <c r="F75" s="19" t="s">
        <v>266</v>
      </c>
      <c r="G75" s="12">
        <v>44797</v>
      </c>
      <c r="H75" s="13" t="s">
        <v>307</v>
      </c>
      <c r="I75" s="14">
        <v>28749.919999999998</v>
      </c>
      <c r="J75" s="12">
        <v>44797</v>
      </c>
      <c r="K75" s="12" t="s">
        <v>20</v>
      </c>
      <c r="L75" s="14">
        <f>431.25+1437.5+23718.68</f>
        <v>25587.43</v>
      </c>
      <c r="M75" s="13" t="s">
        <v>308</v>
      </c>
    </row>
    <row r="76" spans="1:13" ht="135">
      <c r="A76" s="6" t="s">
        <v>32</v>
      </c>
      <c r="B76" s="7">
        <v>70</v>
      </c>
      <c r="C76" s="8">
        <v>2341467000120</v>
      </c>
      <c r="D76" s="9" t="s">
        <v>222</v>
      </c>
      <c r="E76" s="25" t="s">
        <v>309</v>
      </c>
      <c r="F76" s="11" t="s">
        <v>310</v>
      </c>
      <c r="G76" s="12">
        <v>44802</v>
      </c>
      <c r="H76" s="13" t="s">
        <v>311</v>
      </c>
      <c r="I76" s="14">
        <v>79236.960000000006</v>
      </c>
      <c r="J76" s="12">
        <v>44802</v>
      </c>
      <c r="K76" s="12" t="s">
        <v>20</v>
      </c>
      <c r="L76" s="14">
        <f>49014.99+30221.97</f>
        <v>79236.959999999992</v>
      </c>
      <c r="M76" s="13" t="s">
        <v>312</v>
      </c>
    </row>
    <row r="77" spans="1:13" ht="150">
      <c r="A77" s="6" t="s">
        <v>32</v>
      </c>
      <c r="B77" s="7">
        <v>71</v>
      </c>
      <c r="C77" s="8">
        <v>12891300000197</v>
      </c>
      <c r="D77" s="9" t="s">
        <v>107</v>
      </c>
      <c r="E77" s="25" t="s">
        <v>313</v>
      </c>
      <c r="F77" s="19" t="s">
        <v>314</v>
      </c>
      <c r="G77" s="12">
        <v>44803</v>
      </c>
      <c r="H77" s="13" t="s">
        <v>315</v>
      </c>
      <c r="I77" s="14">
        <v>217635.23</v>
      </c>
      <c r="J77" s="12">
        <v>44803</v>
      </c>
      <c r="K77" s="12" t="s">
        <v>20</v>
      </c>
      <c r="L77" s="14">
        <f>189687.36+10881.76+2176.35</f>
        <v>202745.47</v>
      </c>
      <c r="M77" s="13" t="s">
        <v>316</v>
      </c>
    </row>
    <row r="78" spans="1:13" ht="150">
      <c r="A78" s="6" t="s">
        <v>32</v>
      </c>
      <c r="B78" s="7">
        <v>72</v>
      </c>
      <c r="C78" s="8">
        <v>34526269000128</v>
      </c>
      <c r="D78" s="9" t="s">
        <v>317</v>
      </c>
      <c r="E78" s="23" t="s">
        <v>318</v>
      </c>
      <c r="F78" s="19" t="s">
        <v>319</v>
      </c>
      <c r="G78" s="12">
        <v>44803</v>
      </c>
      <c r="H78" s="13" t="s">
        <v>320</v>
      </c>
      <c r="I78" s="14">
        <v>5500</v>
      </c>
      <c r="J78" s="12">
        <v>44804</v>
      </c>
      <c r="K78" s="12" t="s">
        <v>20</v>
      </c>
      <c r="L78" s="14">
        <f>5225+275</f>
        <v>5500</v>
      </c>
      <c r="M78" s="13" t="s">
        <v>321</v>
      </c>
    </row>
    <row r="79" spans="1:13" ht="135">
      <c r="A79" s="6" t="s">
        <v>32</v>
      </c>
      <c r="B79" s="7">
        <v>73</v>
      </c>
      <c r="C79" s="8">
        <v>8584308000133</v>
      </c>
      <c r="D79" s="9" t="s">
        <v>322</v>
      </c>
      <c r="E79" s="25" t="s">
        <v>323</v>
      </c>
      <c r="F79" s="19" t="s">
        <v>324</v>
      </c>
      <c r="G79" s="12">
        <v>44803</v>
      </c>
      <c r="H79" s="13" t="s">
        <v>325</v>
      </c>
      <c r="I79" s="14">
        <v>1100</v>
      </c>
      <c r="J79" s="12">
        <v>44804</v>
      </c>
      <c r="K79" s="12" t="s">
        <v>20</v>
      </c>
      <c r="L79" s="14">
        <f>1045+55</f>
        <v>1100</v>
      </c>
      <c r="M79" s="13" t="s">
        <v>326</v>
      </c>
    </row>
    <row r="80" spans="1:13" ht="135">
      <c r="A80" s="6" t="s">
        <v>32</v>
      </c>
      <c r="B80" s="7">
        <v>74</v>
      </c>
      <c r="C80" s="8">
        <v>17207460000198</v>
      </c>
      <c r="D80" s="9" t="s">
        <v>327</v>
      </c>
      <c r="E80" s="23" t="s">
        <v>328</v>
      </c>
      <c r="F80" s="19" t="s">
        <v>329</v>
      </c>
      <c r="G80" s="12">
        <v>44803</v>
      </c>
      <c r="H80" s="13" t="s">
        <v>330</v>
      </c>
      <c r="I80" s="14">
        <v>13500</v>
      </c>
      <c r="J80" s="12">
        <v>44804</v>
      </c>
      <c r="K80" s="12" t="s">
        <v>20</v>
      </c>
      <c r="L80" s="14">
        <f>13221.9+278.1</f>
        <v>13500</v>
      </c>
      <c r="M80" s="13" t="s">
        <v>331</v>
      </c>
    </row>
    <row r="81" spans="1:13" ht="135">
      <c r="A81" s="6" t="s">
        <v>32</v>
      </c>
      <c r="B81" s="7">
        <v>75</v>
      </c>
      <c r="C81" s="8">
        <v>2593165000140</v>
      </c>
      <c r="D81" s="9" t="s">
        <v>16</v>
      </c>
      <c r="E81" s="25" t="s">
        <v>332</v>
      </c>
      <c r="F81" s="19" t="s">
        <v>333</v>
      </c>
      <c r="G81" s="12">
        <v>44803</v>
      </c>
      <c r="H81" s="13" t="s">
        <v>334</v>
      </c>
      <c r="I81" s="14">
        <v>93525</v>
      </c>
      <c r="J81" s="12">
        <v>44804</v>
      </c>
      <c r="K81" s="12" t="s">
        <v>20</v>
      </c>
      <c r="L81" s="14">
        <f>92122.13+1402.87</f>
        <v>93525</v>
      </c>
      <c r="M81" s="13" t="s">
        <v>335</v>
      </c>
    </row>
    <row r="82" spans="1:13" ht="105">
      <c r="A82" s="6" t="s">
        <v>32</v>
      </c>
      <c r="B82" s="7">
        <v>76</v>
      </c>
      <c r="C82" s="8">
        <v>2341467000120</v>
      </c>
      <c r="D82" s="9" t="s">
        <v>222</v>
      </c>
      <c r="E82" s="10" t="s">
        <v>336</v>
      </c>
      <c r="F82" s="19" t="s">
        <v>337</v>
      </c>
      <c r="G82" s="12">
        <v>44804</v>
      </c>
      <c r="H82" s="13" t="s">
        <v>338</v>
      </c>
      <c r="I82" s="14">
        <v>11678.27</v>
      </c>
      <c r="J82" s="12">
        <v>44804</v>
      </c>
      <c r="K82" s="12" t="s">
        <v>20</v>
      </c>
      <c r="L82" s="14">
        <v>11678.27</v>
      </c>
      <c r="M82" s="13" t="s">
        <v>339</v>
      </c>
    </row>
    <row r="83" spans="1:13">
      <c r="A83" s="36" t="s">
        <v>340</v>
      </c>
      <c r="B83" s="36"/>
      <c r="C83" s="36"/>
      <c r="D83" s="2"/>
    </row>
    <row r="84" spans="1:13">
      <c r="A84" s="37" t="s">
        <v>341</v>
      </c>
      <c r="B84" s="38"/>
      <c r="C84" s="2"/>
      <c r="D84" s="1"/>
    </row>
    <row r="85" spans="1:13">
      <c r="A85" s="43" t="s">
        <v>342</v>
      </c>
      <c r="B85" s="43"/>
      <c r="C85" s="43"/>
      <c r="D85" s="43"/>
    </row>
    <row r="86" spans="1:13">
      <c r="A86" s="43" t="s">
        <v>343</v>
      </c>
      <c r="B86" s="43"/>
      <c r="C86" s="43"/>
      <c r="D86" s="43"/>
    </row>
    <row r="87" spans="1:13">
      <c r="A87" s="39" t="s">
        <v>344</v>
      </c>
      <c r="B87" s="39"/>
      <c r="C87" s="39"/>
      <c r="D87" s="1"/>
    </row>
  </sheetData>
  <mergeCells count="5">
    <mergeCell ref="A2:M2"/>
    <mergeCell ref="A3:E3"/>
    <mergeCell ref="A5:L5"/>
    <mergeCell ref="A85:D85"/>
    <mergeCell ref="A86:D86"/>
  </mergeCells>
  <hyperlinks>
    <hyperlink ref="E7" r:id="rId1"/>
    <hyperlink ref="E8" r:id="rId2"/>
    <hyperlink ref="E9" r:id="rId3"/>
    <hyperlink ref="F7" r:id="rId4"/>
    <hyperlink ref="F8" r:id="rId5"/>
    <hyperlink ref="F9" r:id="rId6"/>
    <hyperlink ref="F10" r:id="rId7"/>
    <hyperlink ref="F11" r:id="rId8"/>
    <hyperlink ref="F12" r:id="rId9"/>
    <hyperlink ref="F13" r:id="rId10"/>
    <hyperlink ref="F14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2" r:id="rId19"/>
    <hyperlink ref="F23" r:id="rId20"/>
    <hyperlink ref="F24" r:id="rId21"/>
    <hyperlink ref="F25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3" r:id="rId30"/>
    <hyperlink ref="F34" r:id="rId31"/>
    <hyperlink ref="F35" r:id="rId32"/>
    <hyperlink ref="F36" r:id="rId33"/>
    <hyperlink ref="F37" r:id="rId34"/>
    <hyperlink ref="F38" r:id="rId35"/>
    <hyperlink ref="F39" r:id="rId36"/>
    <hyperlink ref="F40" r:id="rId37"/>
    <hyperlink ref="F41" r:id="rId38"/>
    <hyperlink ref="F42" r:id="rId39"/>
    <hyperlink ref="F43" r:id="rId40"/>
    <hyperlink ref="F44" r:id="rId41"/>
    <hyperlink ref="F45" r:id="rId42"/>
    <hyperlink ref="F46" r:id="rId43"/>
    <hyperlink ref="F47" r:id="rId44"/>
    <hyperlink ref="F48" r:id="rId45"/>
    <hyperlink ref="F49" r:id="rId46"/>
    <hyperlink ref="F50" r:id="rId47"/>
    <hyperlink ref="F51" r:id="rId48"/>
    <hyperlink ref="F52" r:id="rId49"/>
    <hyperlink ref="F53" r:id="rId50"/>
    <hyperlink ref="F54" r:id="rId51"/>
    <hyperlink ref="F55" r:id="rId52"/>
    <hyperlink ref="F56" r:id="rId53"/>
    <hyperlink ref="F57" r:id="rId54"/>
    <hyperlink ref="F58" r:id="rId55"/>
    <hyperlink ref="F59" r:id="rId56"/>
    <hyperlink ref="F60" r:id="rId57"/>
    <hyperlink ref="F61" r:id="rId58"/>
    <hyperlink ref="F62" r:id="rId59"/>
    <hyperlink ref="F63" r:id="rId60"/>
    <hyperlink ref="F64" r:id="rId61"/>
    <hyperlink ref="F65" r:id="rId62"/>
    <hyperlink ref="F66" r:id="rId63"/>
    <hyperlink ref="F67" r:id="rId64"/>
    <hyperlink ref="F70" r:id="rId65"/>
    <hyperlink ref="F71" r:id="rId66"/>
    <hyperlink ref="F72" r:id="rId67"/>
    <hyperlink ref="F73" r:id="rId68"/>
    <hyperlink ref="F74" r:id="rId69"/>
    <hyperlink ref="F75" r:id="rId70"/>
    <hyperlink ref="F76" r:id="rId71"/>
    <hyperlink ref="F68" r:id="rId72"/>
    <hyperlink ref="F69" r:id="rId73"/>
    <hyperlink ref="E14" r:id="rId74"/>
    <hyperlink ref="E15" r:id="rId75"/>
    <hyperlink ref="E24" r:id="rId76"/>
    <hyperlink ref="E25" r:id="rId77"/>
    <hyperlink ref="E26" r:id="rId78"/>
    <hyperlink ref="E10" r:id="rId79"/>
    <hyperlink ref="E11" r:id="rId80"/>
    <hyperlink ref="E13" r:id="rId81"/>
    <hyperlink ref="E16" r:id="rId82"/>
    <hyperlink ref="E17" r:id="rId83"/>
    <hyperlink ref="E18" r:id="rId84"/>
    <hyperlink ref="E19" r:id="rId85"/>
    <hyperlink ref="E20" r:id="rId86"/>
    <hyperlink ref="E21" r:id="rId87"/>
    <hyperlink ref="E22" r:id="rId88"/>
    <hyperlink ref="E23" r:id="rId89"/>
    <hyperlink ref="E27" r:id="rId90"/>
    <hyperlink ref="E28" r:id="rId91"/>
    <hyperlink ref="E29" r:id="rId92"/>
    <hyperlink ref="E30" r:id="rId93"/>
    <hyperlink ref="E31" r:id="rId94"/>
    <hyperlink ref="E32" r:id="rId95"/>
    <hyperlink ref="E33" r:id="rId96"/>
    <hyperlink ref="E34" r:id="rId97"/>
    <hyperlink ref="E35" r:id="rId98"/>
    <hyperlink ref="E36" r:id="rId99"/>
    <hyperlink ref="E37" r:id="rId100"/>
    <hyperlink ref="E38" r:id="rId101"/>
    <hyperlink ref="E39" r:id="rId102"/>
    <hyperlink ref="E40" r:id="rId103"/>
    <hyperlink ref="E41" r:id="rId104"/>
    <hyperlink ref="E42" r:id="rId105"/>
    <hyperlink ref="E43" r:id="rId106"/>
    <hyperlink ref="E44" r:id="rId107"/>
    <hyperlink ref="E45" r:id="rId108"/>
    <hyperlink ref="E46" r:id="rId109"/>
    <hyperlink ref="E47" r:id="rId110"/>
    <hyperlink ref="E48" r:id="rId111"/>
    <hyperlink ref="E49" r:id="rId112"/>
    <hyperlink ref="E51" r:id="rId113"/>
    <hyperlink ref="E52" r:id="rId114"/>
    <hyperlink ref="E53" r:id="rId115"/>
    <hyperlink ref="E54" r:id="rId116"/>
    <hyperlink ref="E55" r:id="rId117"/>
    <hyperlink ref="E56" r:id="rId118"/>
    <hyperlink ref="E57" r:id="rId119"/>
    <hyperlink ref="E58" r:id="rId120"/>
    <hyperlink ref="E59" r:id="rId121"/>
    <hyperlink ref="E60" r:id="rId122"/>
    <hyperlink ref="E61" r:id="rId123"/>
    <hyperlink ref="E62" r:id="rId124"/>
    <hyperlink ref="E65" r:id="rId125"/>
    <hyperlink ref="E66" r:id="rId126"/>
    <hyperlink ref="E67" r:id="rId127"/>
    <hyperlink ref="E63" r:id="rId128"/>
    <hyperlink ref="E64" r:id="rId129"/>
    <hyperlink ref="E70" r:id="rId130"/>
    <hyperlink ref="E71" r:id="rId131"/>
    <hyperlink ref="E72" r:id="rId132"/>
    <hyperlink ref="E73" r:id="rId133"/>
    <hyperlink ref="E74" r:id="rId134"/>
    <hyperlink ref="E75" r:id="rId135"/>
    <hyperlink ref="E76" r:id="rId136"/>
    <hyperlink ref="E77" r:id="rId137"/>
    <hyperlink ref="E79" r:id="rId138"/>
    <hyperlink ref="E68" r:id="rId139"/>
    <hyperlink ref="E69" r:id="rId140"/>
    <hyperlink ref="F77" r:id="rId141"/>
    <hyperlink ref="F78" r:id="rId142"/>
    <hyperlink ref="F79" r:id="rId143"/>
    <hyperlink ref="F80" r:id="rId144"/>
    <hyperlink ref="F81" r:id="rId145"/>
    <hyperlink ref="F82" r:id="rId146"/>
    <hyperlink ref="E81" r:id="rId147"/>
  </hyperlinks>
  <pageMargins left="0.511811024" right="0.511811024" top="0.78740157499999996" bottom="0.78740157499999996" header="0.31496062000000002" footer="0.31496062000000002"/>
  <pageSetup scale="40" orientation="portrait" r:id="rId148"/>
  <drawing r:id="rId1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Plan4</vt:lpstr>
      <vt:lpstr>Plan4!Area_de_impressao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dcterms:created xsi:type="dcterms:W3CDTF">2022-09-15T14:51:27Z</dcterms:created>
  <dcterms:modified xsi:type="dcterms:W3CDTF">2022-09-16T12:18:53Z</dcterms:modified>
</cp:coreProperties>
</file>