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6 -  ORDEM CRONOLÓGICA DE PAGAMENTO\02.Fevereiro\"/>
    </mc:Choice>
  </mc:AlternateContent>
  <bookViews>
    <workbookView xWindow="0" yWindow="0" windowWidth="24000" windowHeight="9735" tabRatio="500"/>
  </bookViews>
  <sheets>
    <sheet name="Plan1" sheetId="1" r:id="rId1"/>
  </sheets>
  <definedNames>
    <definedName name="_xlnm.Print_Area" localSheetId="0">Plan1!$A$1:$M$164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12" i="1" l="1"/>
  <c r="L148" i="1"/>
  <c r="L147" i="1"/>
  <c r="L146" i="1"/>
  <c r="L143" i="1" l="1"/>
  <c r="L47" i="1"/>
  <c r="L137" i="1"/>
  <c r="L136" i="1"/>
  <c r="L132" i="1"/>
  <c r="L131" i="1"/>
  <c r="L46" i="1"/>
  <c r="L127" i="1"/>
  <c r="L119" i="1"/>
  <c r="L56" i="1" l="1"/>
  <c r="L116" i="1" l="1"/>
  <c r="L114" i="1"/>
  <c r="L113" i="1"/>
  <c r="L108" i="1"/>
  <c r="L104" i="1"/>
  <c r="L103" i="1"/>
  <c r="L102" i="1"/>
  <c r="L98" i="1"/>
  <c r="L96" i="1"/>
  <c r="L92" i="1"/>
  <c r="L90" i="1"/>
  <c r="L87" i="1"/>
  <c r="L86" i="1"/>
  <c r="L81" i="1"/>
  <c r="L77" i="1"/>
  <c r="L76" i="1"/>
  <c r="L75" i="1"/>
  <c r="L74" i="1"/>
  <c r="L73" i="1"/>
  <c r="L71" i="1"/>
  <c r="L69" i="1"/>
  <c r="L18" i="1"/>
  <c r="L17" i="1"/>
  <c r="L16" i="1"/>
  <c r="L15" i="1"/>
  <c r="L14" i="1"/>
  <c r="L65" i="1"/>
  <c r="L63" i="1"/>
  <c r="L43" i="1"/>
  <c r="L42" i="1"/>
  <c r="L41" i="1"/>
  <c r="L58" i="1"/>
  <c r="B151" i="1" l="1"/>
  <c r="A158" i="1"/>
  <c r="A151" i="1"/>
  <c r="A51" i="1"/>
</calcChain>
</file>

<file path=xl/sharedStrings.xml><?xml version="1.0" encoding="utf-8"?>
<sst xmlns="http://schemas.openxmlformats.org/spreadsheetml/2006/main" count="1114" uniqueCount="493">
  <si>
    <t>ORDEM CRONOLÓGICA DE PAGAMENTOS – PGJ/AM</t>
  </si>
  <si>
    <r>
      <rPr>
        <b/>
        <sz val="14"/>
        <color rgb="FF000000"/>
        <rFont val="Arial"/>
        <family val="2"/>
        <charset val="1"/>
      </rPr>
      <t>ORDEM CRONOLÓGICA DE PAGAMENTO DE FORNECIMENTO DE</t>
    </r>
    <r>
      <rPr>
        <b/>
        <sz val="14"/>
        <color rgb="FF2A6099"/>
        <rFont val="Arial"/>
        <family val="2"/>
        <charset val="1"/>
      </rPr>
      <t xml:space="preserve"> BENS</t>
    </r>
  </si>
  <si>
    <t>Mês</t>
  </si>
  <si>
    <t>N° Seq.</t>
  </si>
  <si>
    <t>CNPJ/CPF</t>
  </si>
  <si>
    <t xml:space="preserve">Empresa/ Nome </t>
  </si>
  <si>
    <t>Objeto</t>
  </si>
  <si>
    <t>Nota Fiscal</t>
  </si>
  <si>
    <t>Data de exigibilidade</t>
  </si>
  <si>
    <t>Data de pgto.</t>
  </si>
  <si>
    <t>Justificativa</t>
  </si>
  <si>
    <t>Valor pago</t>
  </si>
  <si>
    <t>SEI</t>
  </si>
  <si>
    <t>hiperlink para CT</t>
  </si>
  <si>
    <t>hiperlink para NF</t>
  </si>
  <si>
    <t xml:space="preserve">  Dta do atesto/liquidação</t>
  </si>
  <si>
    <t>O.B ou ( pgto não realizado)</t>
  </si>
  <si>
    <t>Fonte da informação: Sistema eletronico de informações (SEI) e sistema AFI. DOF/MPAM.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</si>
  <si>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</si>
  <si>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r>
      <rPr>
        <b/>
        <sz val="14"/>
        <color rgb="FF000000"/>
        <rFont val="Arial"/>
        <family val="2"/>
        <charset val="1"/>
      </rPr>
      <t xml:space="preserve">ORDEM CRONOLÓGICA DE PAGAMENTOS DE PRESTAÇÃO DE </t>
    </r>
    <r>
      <rPr>
        <b/>
        <sz val="14"/>
        <color rgb="FF2A6099"/>
        <rFont val="Arial"/>
        <family val="2"/>
        <charset val="1"/>
      </rPr>
      <t>SERVIÇOS</t>
    </r>
  </si>
  <si>
    <r>
      <rPr>
        <b/>
        <sz val="14"/>
        <color rgb="FF000000"/>
        <rFont val="Arial"/>
        <family val="2"/>
        <charset val="1"/>
      </rP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</si>
  <si>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</si>
  <si>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</si>
  <si>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</si>
  <si>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CPF/CNPJ</t>
  </si>
  <si>
    <t>Data da última atualização:</t>
  </si>
  <si>
    <t xml:space="preserve"> </t>
  </si>
  <si>
    <t>NL</t>
  </si>
  <si>
    <t>OI S.A.</t>
  </si>
  <si>
    <t>TELEFONICA BRASIL S.A.</t>
  </si>
  <si>
    <t>02558157000162</t>
  </si>
  <si>
    <t xml:space="preserve">12891300000197 </t>
  </si>
  <si>
    <t>JF TECNOLOGIA LTDA -ME</t>
  </si>
  <si>
    <t>Liquidação da NE nº 2021NE0000628 - Referente a serviço de manutenção predial e outros à PGJ/AM pela JF Tecnologia, relativo a novembro de 2021, conforme contrato nº 010/2020/PGJ, NFS nº 3365/2021 e SEI nº 2021.020941.</t>
  </si>
  <si>
    <t>3365/2021</t>
  </si>
  <si>
    <t>2021.020941</t>
  </si>
  <si>
    <t>MANAUS AMBIENTAL S.A</t>
  </si>
  <si>
    <t>FEVEREIRO</t>
  </si>
  <si>
    <t>FEVEREIRO/2022</t>
  </si>
  <si>
    <t>Liquidação da NE n. 2021NE0000580 - Referente a serviço de telefonia móvel a PGJ/AM pela TELEFONICA BRASIL S.A., relativo a novembro de 2021, conforme contrato nº 011/2018/PGJ, Fatura nº 6401397031/2022 e SEI nº 2021.021559.</t>
  </si>
  <si>
    <t>2021.021559</t>
  </si>
  <si>
    <t>6401397031/2022</t>
  </si>
  <si>
    <t xml:space="preserve">05828884000190 </t>
  </si>
  <si>
    <t>ALVES LIRA LTDA</t>
  </si>
  <si>
    <t>Liquidação da NE n. 2021NE0000122 - Referente a locação de imóvel do prédio (André Araújo nº 500) à PGJ/AM por ALVES LIRA LTDA, relativo a dezembro de 2021, contrato nº 016/2020/PGJ, recibo nº 12/2021 e SEI nº 2022.001312.</t>
  </si>
  <si>
    <t>2022.001312</t>
  </si>
  <si>
    <t>02037069000115</t>
  </si>
  <si>
    <t>G REFRIGERAÇAO COM E SERV DE REFRIGERAÇAO LTDA  ME</t>
  </si>
  <si>
    <t>Liquidação da NE n. 2021NE0000467 - Referente a serviços de manutenção em equipamentos de refrigeração à PGJ/AM pela G REFRIGERAÇAO, relativo a dezembro de 2021, conforme contrato nº 010/2017/PGJ, NFSe nº 1994/2022 e SEI nº 2022.000496.</t>
  </si>
  <si>
    <t>1994/2022</t>
  </si>
  <si>
    <t>2022.000496</t>
  </si>
  <si>
    <t>Liquidação da NE nº 2021NE0000122 - Ref. a locação de imóvel da Rua Belo Horizonte, n° 500, Aleixo a PGJ/AM por ALVES LIRA LTDA, relativo ao mês 11/2021, conforme contrato nº 016/2020/PGJ, recibo 11/2021 e SEI nº 2021.021821.</t>
  </si>
  <si>
    <t>2021.021821</t>
  </si>
  <si>
    <t xml:space="preserve">81838018115 </t>
  </si>
  <si>
    <t>SAMUEL MENDES DA SILVA</t>
  </si>
  <si>
    <t>Liquidação da NE nº 2021NE0000289 - Ref. a locação de imóvel na comarca de Juruá a PGJ/AM por SAMUEL MENDES DA SILVA, relativo ao mês 12/2021, conforme contrato nº 004/2021/PGJ, recibo 12/2021 e SEI nº 2021.022170.</t>
  </si>
  <si>
    <t>2021.022170</t>
  </si>
  <si>
    <t xml:space="preserve">03146650215 </t>
  </si>
  <si>
    <t>VANIAS BATISTA MENDONÇA</t>
  </si>
  <si>
    <t>Liquidação da NE nº 2021NE0000125 - Ref. a locação de imóvel da UNAD Aleixo a PGJ/AM por VANIAS BATISTA MENDONÇA, relativo ao mês de Dezembro/2021, conforme contrato nº 033/2019/PGJ, recibo 12/2021 e SEI nº 2022.000079.</t>
  </si>
  <si>
    <t>2022.000079</t>
  </si>
  <si>
    <t xml:space="preserve">28407393215 </t>
  </si>
  <si>
    <t>VERA NEIDE PINTO CAVALCANTE</t>
  </si>
  <si>
    <t>Liquidação da NE nº 2021NE0000632 - Ref. a locação de imóvel da promotoria de justiça de Coari a PGJ/AM pela VERA NEIDE PINTO CAVALCANTE, relativo ao mês 12/2021, conforme contrato nº 019/2018/PGJ, recibo 12/2021 e SEI nº 2022.000104.</t>
  </si>
  <si>
    <t>2022.000104</t>
  </si>
  <si>
    <t>Liquidação da NE nº 2022NE0000055 - Ref. a locação de imóvel da UNAD Aleixo a PGJ/AM por VANIAS BATISTA MENDONÇA, relativo ao mês de Janeiro/2022, conforme contrato nº 033/2019/PGJ, recibo 01/2022 e SEI nº 2022.002078.</t>
  </si>
  <si>
    <t>2022.002078</t>
  </si>
  <si>
    <t>Liquidação da NE nº 2022NE0000077 - Ref. a locação de imóvel na comarca de Juruá a PGJ/AM por SAMUEL MENDES DA SILVA, relativo ao mês 01/2022, conforme contrato nº 004/2021/PGJ, recibo 01/2022 e SEI nº 2022.002054.</t>
  </si>
  <si>
    <t>2022.002054</t>
  </si>
  <si>
    <t xml:space="preserve">84468636000152 </t>
  </si>
  <si>
    <t>COENCIL EMPREENDIMENTOS IMOBILIÁRIOS LTDA</t>
  </si>
  <si>
    <t>Liquidação da NE nº 2022NE0000086 - Ref. a locação de imóvel da UNAD Adrianópolis a PGJ/AM pela COENCIL EMPREENDIMENTOS IMOBILIARIOS LTDA, relativo ao mês 01/2021, conforme contrato nº 032/2018/PGJ, recibo 40/2022 e SEI nº 2022.002076.</t>
  </si>
  <si>
    <t>2022.002076</t>
  </si>
  <si>
    <t xml:space="preserve">07273545000110 </t>
  </si>
  <si>
    <t>DAHORA PUBLICIADE, SERVIÇOS GRAFICOS E EVENTOS EIRELI</t>
  </si>
  <si>
    <t>Liquidação da NE nº 2021NE0001312 - Ref. Aquisição de Placas de Mesa a PGJ/AM por DAHORA PUBLICIDADE, SERVIÇOS GRAFICOS E EVENTOS EIRELI, conf. NF-e nº 9/2021 e SEI nº 2021.021094.</t>
  </si>
  <si>
    <t>2021.021094</t>
  </si>
  <si>
    <t xml:space="preserve"> 9/2021</t>
  </si>
  <si>
    <t xml:space="preserve">37685672000198 </t>
  </si>
  <si>
    <t>RCK SOLUÇÕES E NEGÓCIOS EIRELI</t>
  </si>
  <si>
    <t>Liquidação da NE n. 2021NE0001707 - Referente a aquisição de 1 (um) boroscópio e um kit ferramentas e amperímetro, tombo nº 18604, pela RCK, objetivando atender às necessidades de utilização da ASI, conforme NFe nº 83/2021 e SEI nº 2022.001338.</t>
  </si>
  <si>
    <t>2022.001338</t>
  </si>
  <si>
    <t>83/2021</t>
  </si>
  <si>
    <t xml:space="preserve">41718113000104 </t>
  </si>
  <si>
    <t>MULTIPLOS COMERCIO E EQUIPAMENTOS LTDA</t>
  </si>
  <si>
    <t>Liquidação da NE n. 2021NE0001708 - Ref. a fornecimento de 1 (um) detector de metais bosch gms 120, tombo nº 18601, pela MULTIPLOS COMERCIO, objetivando atender às necessidades de utilização da ASI, conf. NFe nº 31/2021 e SEI nº 2022.001330.</t>
  </si>
  <si>
    <t>2022.001330</t>
  </si>
  <si>
    <t>31/2021</t>
  </si>
  <si>
    <t xml:space="preserve">06983736000103 </t>
  </si>
  <si>
    <t>LABOR INDUSTRIA DE MOVEIS PARA ESCRITORIO EIRELI</t>
  </si>
  <si>
    <t>Liquidação da NE n. 2021NE0001813 - Ref. a fornec. de 3 (três) gaveteiros, tombos nº 18640 a 18642, pela LABOR, objetivando atender às necessidades de utilização da 77ª PJPP, conf. PE n° 4.013/2021-CPL/MP/PGJ, NFe nº 2133/2021 e SEI nº 2022.001154.</t>
  </si>
  <si>
    <t>2022.001154</t>
  </si>
  <si>
    <t>2133/2021</t>
  </si>
  <si>
    <t>Liquidação da NE n. 2021NE0001854 - Ref.  aquisição de 100 (cem) convites especiais a PGJ/AM, por DAHORA PUBLICIDADE, SERVIÇOS GRAFICOS E EVENTOS EIRELI, conf. PE Nº 4.010/2020-CPL/MP/PGJ, NF-e nº 13/2021 e SEI nº  2021.022101.</t>
  </si>
  <si>
    <t>13/2021</t>
  </si>
  <si>
    <t>2021.022101</t>
  </si>
  <si>
    <t xml:space="preserve">23791227000106 </t>
  </si>
  <si>
    <t>Liquidação da NE n. 2021NE0001831 - Referente a  aquisição de 50 unidades de imagem à PGJ/AM pela Mil Print Informática Eireli, conforme PE nº 4.032/2020 CPL/MP/PGJ, NFe nº  7881/2021 e SEI nº 2022.001264.</t>
  </si>
  <si>
    <t>MIL PRINT INFORMÁTICA EIRELI</t>
  </si>
  <si>
    <t>7881/2021</t>
  </si>
  <si>
    <t>2022.001264</t>
  </si>
  <si>
    <t xml:space="preserve">34028316000375 </t>
  </si>
  <si>
    <t>EMPRESA BRASILEIRA DE CORREIOS E TELEGRAFOS EBCT</t>
  </si>
  <si>
    <t>Liquidação da NE n. 2021NE0000070 - Referente a serviços postais à PGJ/AM pela EBCT, relativo a dezembro de 2021, conforme contrato nº 043/2018/PGJ, fatura nº 59887/2022 e SEI nº 2022.001019.</t>
  </si>
  <si>
    <t>59887/2022</t>
  </si>
  <si>
    <t>2022.001019</t>
  </si>
  <si>
    <t>Liquidação da NE n. 2021NE0000070 - Referente a serviços postais à PGJ/AM pela EBCT, relativo a novembro de 2021, conforme contrato nº 043/2018/PGJ, fatura nº 59363/2021 e SEI nº 2021.021831.</t>
  </si>
  <si>
    <t>2021.021831</t>
  </si>
  <si>
    <t>59363/2021</t>
  </si>
  <si>
    <t xml:space="preserve">37216782000100 </t>
  </si>
  <si>
    <t>MARIA CLEOFAS SAMPAIO ARAUJO</t>
  </si>
  <si>
    <t>Liquidação da NE n. 2021NE0001505 - Ref. a aquisição de material de informática e headsets a PGJ/AM por MARIA CLEOFAS SAMPAIO ARAUJO, conf. Pregão Eletrônico nº 4.031/2020-CPL/MP/PGJ, NF-e nº 69/2021 e SEI nº 2022.000220.</t>
  </si>
  <si>
    <t>2022.000220</t>
  </si>
  <si>
    <t>69/2021</t>
  </si>
  <si>
    <t xml:space="preserve">05206385000676 </t>
  </si>
  <si>
    <t>HUGHES TELECOMUNICACOES DO BRASIL LTDA</t>
  </si>
  <si>
    <t>Liquidação da NE n. 2021NE0000313 - Referente a serviço de comunicação nacional à PGJ/AM pela HUGHES, relativo a 5 dias de dezembro de 2021, conforme contrato nº 031/2016/PGJ, NFSe nº 175/2022 e SEI nº 2022.000300.</t>
  </si>
  <si>
    <t>2022.000300</t>
  </si>
  <si>
    <t xml:space="preserve"> 175/2022</t>
  </si>
  <si>
    <t>Liquidação da NE n. 2021NE0002132 - Referente a serviço de comunicação nacional à PGJ/AM pela HUGHES, relativo a 25 dias de dezembro de 2021, conforme contrato nº 031/2016/PGJ, NFSe nº 175/2022 e SEI nº 2022.000300.</t>
  </si>
  <si>
    <t>Liquidação da NE n. 2021NE0000314 - Referente a serviço de locação de equipamentos à PGJ/AM pela HUGHES, relativo a 5 dias de dezembro de 2021, conforme contrato nº 031/2016/PGJ, fatura nº 159/2022 e SEI nº 2022.000300.</t>
  </si>
  <si>
    <t>159/2022</t>
  </si>
  <si>
    <t>Liquidação da NE n. 2021NE0002133 - Referente a serviço de locação de equipamentos à PGJ/AM pela HUGHES, relativo a 25 dias de dezembro de 2021, conforme contrato nº 031/2016/PGJ, fatura nº 159/2022 e SEI nº 2022.000300.</t>
  </si>
  <si>
    <t xml:space="preserve">10855056000181 </t>
  </si>
  <si>
    <t xml:space="preserve">ANDRE DE VASCONCELOS GITIRANA </t>
  </si>
  <si>
    <t>Liquidação da NE n. 2021NE0001833 - Referente a fornecimento de 1 (um) frigobar, tombo 18602, à PGJ/AM por ANDRE DE VASCONCELOS GITIRANA, conforme PE Nº 4.029/2020/CPL/MP/PGJ, NF-e nº 1427/2021 e SEI nº 2022.001495.</t>
  </si>
  <si>
    <t>1427/2021</t>
  </si>
  <si>
    <t>2022.001495</t>
  </si>
  <si>
    <t xml:space="preserve">14711258000100 </t>
  </si>
  <si>
    <t>ORBITY COMÉRCIO DE MATERIAL PUBLICITÁRIO LTDA - EPP</t>
  </si>
  <si>
    <t>Liquidação da NE nº 2021NE0000639 - Ref. Aquisição de placas de identificação de salas a PGJ/AM por ORBITY COMÉRCIO DE MATERIAL PUBLICITÁRIO LTDA - EPP, conforme NF-e nº 1124/2021 e SEI nº 2021.021256.</t>
  </si>
  <si>
    <t>1124/2021</t>
  </si>
  <si>
    <t>2021.021256</t>
  </si>
  <si>
    <t>Liquidação da NE nº 2021NE0000751 - Ref. Aquisição de placas de identificação de salas a PGJ/AM por ORBITY COMÉRCIO DE MATERIAL PUBLICITÁRIO LTDA - EPP, conforme NF-e nº 1125/2021 e SEI nº 2021.021259.</t>
  </si>
  <si>
    <t>2021.021259</t>
  </si>
  <si>
    <t>1125/2021</t>
  </si>
  <si>
    <t>Liquidação da NE nº 2021NE0000782 - Ref. Aquisição de placas de identificação de salas a PGJ/AM por ORBITY COMÉRCIO DE MATERIAL PUBLICITÁRIO LTDA - EPP, conforme NF-e nº 1126/2021 e SEI nº 2021.021260.</t>
  </si>
  <si>
    <t>1126/2021</t>
  </si>
  <si>
    <t>2021.021260</t>
  </si>
  <si>
    <t>Liquidação da NE nº 2021NE0000914 - Ref. Aquisição de placas de identificação de salas a PGJ/AM por ORBITY COMÉRCIO DE MATERIAL PUBLICITÁRIO LTDA - EPP, conforme NF-e nº 1135/2021 e SEI nº 2021.021262.</t>
  </si>
  <si>
    <t>2021.021262</t>
  </si>
  <si>
    <t>1135/2021</t>
  </si>
  <si>
    <t>Liquidação da NE nº 2021NE0001073 - Ref. Aquisição de placas de identificação de salas a PGJ/AM por ORBITY COMÉRCIO DE MATERIAL PUBLICITÁRIO LTDA - EPP, conforme NF-e nº 1159/2021 e SEI nº 2021.021264.</t>
  </si>
  <si>
    <t>2021.021264</t>
  </si>
  <si>
    <t>1159/2021</t>
  </si>
  <si>
    <t xml:space="preserve">10181964000137 </t>
  </si>
  <si>
    <t>OCA  VIAGENS E TURISMO DA AMAZONIA LIMITADA</t>
  </si>
  <si>
    <t>Liquidação da NE nº 2021NE0001543 - Ref. a serv. de agenciamento de viagens a PGJ/AM pela OCA VIAGENS E TURISMO DA AMAZONIA LIMITADA, relativo a Outubro/2021, conforme contrato nº 023/2021/PGJ, Fatura nº 55238/2021 e SEI nº 2021.020391.</t>
  </si>
  <si>
    <t>55238/2021</t>
  </si>
  <si>
    <t>2021.020391</t>
  </si>
  <si>
    <t>Liquidação da NE nº 2021NE0001543 - Ref. a serv. de agenciamento de viagens a PGJ/AM pela OCA VIAGENS E TURISMO DA AMAZONIA LIMITADA, relativo a Novembro/2021, conforme contrato nº 023/2021/PGJ, Fatura nº 55315/2021 e SEI nº 2021.021429.</t>
  </si>
  <si>
    <t>2021.021429</t>
  </si>
  <si>
    <t xml:space="preserve"> 55315/2021</t>
  </si>
  <si>
    <t xml:space="preserve">19877285000252 </t>
  </si>
  <si>
    <t>LANLINK SOLUCOES E COMERCIALIZACAO EM INFORMATICA S/A</t>
  </si>
  <si>
    <t>Liquidação da NE n. 2021NE0001877 - Ref. Subscrição de licenças do MS Office 365 (em nuvem), migração e treinamentos a PGJ/AM pela LANLINK SOLUCOES E COMERCIALIZACAO EM INFORMATICA S/A, conf. CT nº 017/2020/PGJ, NF-e nº 5882/2021 e SEI nº 2022.000128</t>
  </si>
  <si>
    <t>2022.000128</t>
  </si>
  <si>
    <t>5882/2021</t>
  </si>
  <si>
    <t xml:space="preserve">05885398000104 </t>
  </si>
  <si>
    <t>MAPROTEM MANAUS VIG. E PROTEÇAO ELET. MONITORADA LTDA</t>
  </si>
  <si>
    <t>Liquidação da NE nº 2021NE0000445 - Ref. a serv. de manutenção preventiva e/ou corretiva a PGJ/AM pela MAPROTEM EIRELI - EPP, relativo a Dezembro/2021, conforme contrato nº 006/2021/PGJ, NFSe nº 5333/2021 e SEI nº 2022.000727.</t>
  </si>
  <si>
    <t>2022.000727</t>
  </si>
  <si>
    <t>5333/2021</t>
  </si>
  <si>
    <t xml:space="preserve">33179565000137 </t>
  </si>
  <si>
    <t>SENCINET BRASIL SERVICOS DE TELECOMUNICACOES LTDA</t>
  </si>
  <si>
    <t>Liquidação da NE n. 2021NE0001135 - Referente a serviços de comunicação de dados à PGJ/AM pela SENCINET BRASIL, relativo a dezembro de 2021, conforme contrato nº 013/2021/PGJ, NFSC nº 5068/2022 e SEI nº 2022.001009.</t>
  </si>
  <si>
    <t>2022.001009</t>
  </si>
  <si>
    <t>5068/2022</t>
  </si>
  <si>
    <t xml:space="preserve">78126950001126 </t>
  </si>
  <si>
    <t>MICROSENS S A</t>
  </si>
  <si>
    <t>Liquidação da NE n. 2021NE0001832 - Referente a  aquisição de 30 unidades de imagem à PGJ/AM,  pela Microsens S.A, conforme PE nº 4.032/2020-CPL/MP/PGJ, NFe nº  13701/2021 e SEI nº 2022.001845.</t>
  </si>
  <si>
    <t>2022.001845</t>
  </si>
  <si>
    <t>13701/2021</t>
  </si>
  <si>
    <t>Liquidação da NE n. 2021NE0001135 - Referente a serviços de valor adicionado à PGJ/AM pela SENCINET BRASIL, relativo a dezembro de 2021, conforme contrato nº 013/2021/PGJ, NFSe nº 9881/2022 e SEI nº 2022.001009.</t>
  </si>
  <si>
    <t>9881/2022</t>
  </si>
  <si>
    <t>Liquidação da NE n. 2021NE0001136 - Referente a locação de equipamentos de rede à PGJ/AM pela SENCINET BRASIL, relativo a dezembro de 2021, conforme contrato nº 013/2021/PGJ, fatura nº 15178/2022 e SEI nº 2022.001009.</t>
  </si>
  <si>
    <t xml:space="preserve"> 2022.001009</t>
  </si>
  <si>
    <t>15178/2022</t>
  </si>
  <si>
    <t xml:space="preserve">26605545000115 </t>
  </si>
  <si>
    <t>SIDI SERVIÇOS DE COMUNICAÇAO LTDA  ME</t>
  </si>
  <si>
    <t>Liquidação da NE n. 2021NE0000102 - Ref. a serviço de conectividade ponto a ponto em fibra óptica à PGJ/AM pela SIDI, relativo a novembro de 2021, conforme contrato nº 002/2020/PGJ, NFSe nº 5965/2021 e SEI nº 2021.022024.</t>
  </si>
  <si>
    <t>2021.022024</t>
  </si>
  <si>
    <t xml:space="preserve">5965/2021 </t>
  </si>
  <si>
    <t>Liquidação da NE n. 2021NE0000149 - Ref. a serviço de acesso à internet através de link de dados à PGJ/AM pela SIDI, relativo a novembro de 2021, conforme contrato nº 044/2018/PGJ, NFSe nº 5966/2021 e SEI nº 2021.022023.</t>
  </si>
  <si>
    <t>2021.022023</t>
  </si>
  <si>
    <t>5966/2021</t>
  </si>
  <si>
    <t>Liquidação da NE n. 2021NE0000313 - Referente a serviço de comunicação nacional à PGJ/AM pela HUGHES, relativo a novembro de 2021, conforme contrato nº 031/2016/PGJ, NFST nº 169/2021 e SEI nº 2021.021786.</t>
  </si>
  <si>
    <t>2021.021786</t>
  </si>
  <si>
    <t xml:space="preserve">169/2021 </t>
  </si>
  <si>
    <t>Liquidação da NE n. 2021NE0000314 - Referente a serviço de locação de equipamentos à PGJ/AM pela HUGHES, relativo a novembro de 2021, conforme contrato nº 031/2016/PGJ, fatura nº 157/2021 e SEI nº 2021.021786.</t>
  </si>
  <si>
    <t>157/2021</t>
  </si>
  <si>
    <t xml:space="preserve">07259712000179 </t>
  </si>
  <si>
    <t>BERKANA TECNOLOGIA EM SEGURANÇA LTDA</t>
  </si>
  <si>
    <t>Liquidação da NE n. 2021NE0001674 - Ref. ao fornecimento de analisador de espectro, a PGJ/AM pela BERKANA TECNOLOGIA EM SEGURANÇA LTDA, conf. contrato nº 024/2021-MP/PGJ, NF-e nº 1558/2022 e SEI nº 2022.000519.</t>
  </si>
  <si>
    <t>2022.000519</t>
  </si>
  <si>
    <t>1558/2022</t>
  </si>
  <si>
    <t xml:space="preserve">10602740000151 </t>
  </si>
  <si>
    <t>ELEVADORES BRASIL LTDA - EPP</t>
  </si>
  <si>
    <t>Liquidação da NE n. 2022NE0000067 - Referente a serviço de manutenção de elevadores à PGJ/AM pela ELEVADORES BRASIL, relativo a janeiro de 2022, conforme contrato nº 004/2018/PGJ, NFSe nº 3817/2022 e SEI nº 2022.002249.</t>
  </si>
  <si>
    <t>2022.002249</t>
  </si>
  <si>
    <t>3817/2022</t>
  </si>
  <si>
    <t xml:space="preserve">03264927000127 </t>
  </si>
  <si>
    <t>Liquidação da NE n. 2021NE0000636 - Referente a abastecimento de água e esgotamento sanitário a PGJ/AM pela MANAUS AMBIENTAL S.A, relativo a Dezembro/2021, conforme contrato nº 008/2021/PGJ, Fatura nº 14290/2022 e SEI nº 2022.001158.</t>
  </si>
  <si>
    <t>2022.001158</t>
  </si>
  <si>
    <t>14290/2022</t>
  </si>
  <si>
    <t xml:space="preserve">76535764000143 </t>
  </si>
  <si>
    <t>Liquidação da NE n. 2022NE0000080 - Referente a serviço de telefonia fixa a PGJ/AM pela OI S.A., relativo a janeiro de 2022, conforme contrato nº 035/2018–MP/PGJ, Fatura nº 0300039224745/2022 e SEI nº 2022.001485.</t>
  </si>
  <si>
    <t>0300039224745</t>
  </si>
  <si>
    <t>2022.001485</t>
  </si>
  <si>
    <t>Liquidação da NE n. 2022NE0000082 - Ref. a serviço de internet (TC VPN IP) e aluguel de equipamento à PGJ/AM pela Oi S/A, relativo a janeiro de 2022, conforme contrato nº 018/2019/PGJ , fatura nº  0300039230269 e SEI nº 2022.002041.</t>
  </si>
  <si>
    <t>2022.002041</t>
  </si>
  <si>
    <t xml:space="preserve"> 0300039230269</t>
  </si>
  <si>
    <t xml:space="preserve">82845322000104 </t>
  </si>
  <si>
    <t>SOFTPLAN PLANEJAMENTO E SISTEMAS LTDA</t>
  </si>
  <si>
    <t>Liquidação da NE nº 2021NE0001727 - Referente a serviço de suporte de primeiro nível a PGJ/AM pela SOFTPLAN LTDA, relativo a Outubro/2021, conforme contrato nº 019/2021/PGJ, NFSe nº 408016/2021 e SEI nº 2021.021166.</t>
  </si>
  <si>
    <t>2021.021166</t>
  </si>
  <si>
    <t>408016/2021</t>
  </si>
  <si>
    <t xml:space="preserve">59456277000176 </t>
  </si>
  <si>
    <t>ORACLE DO BRASIL SISTEMAS LTDA</t>
  </si>
  <si>
    <t>Liquidação da NE nº 2021NE0000188 - Referente a serviço de suporte técnico e atualização técnica a PGJ/AM pela ORACLE DO BRASIL SISTEMAS LTDA, relativo a parc. 09/12, conforme contrato nº 001/2017/PGJ, NFSe nº 385309/2021 e SEI nº 2021.021772.</t>
  </si>
  <si>
    <t>2021.021772</t>
  </si>
  <si>
    <t>385309/2021</t>
  </si>
  <si>
    <t>Liquidação da NE nº 2021NE0000188 - Ref. a Licenças de uso Oracle Database 11G Standard a PGJ/AM pela ORACLE DO BRASIL SISTEMAS LTDA, relativo a parc. 09/12, conforme contrato nº 001/2017/PGJ, NFSe nº 385292/2021 e SEI nº 2021.021772.</t>
  </si>
  <si>
    <t>385292/2021</t>
  </si>
  <si>
    <t>Liquidação da NE nº 2021NE0000188 - Referente a serviço de suporte técnico e atualização técnica a PGJ/AM pela ORACLE DO BRASIL SISTEMAS LTDA, relativo a parc. 10/12, conforme contrato nº 001/2017/PGJ, NFSe nº 389866/2021 e SEI nº 2022.001321.</t>
  </si>
  <si>
    <t>389866/2021</t>
  </si>
  <si>
    <t>2022.001321</t>
  </si>
  <si>
    <t>Liquidação da NE nº 2021NE0000188 - Ref. a Licenças de uso Oracle Database 11G Standard a PGJ/AM pela ORACLE DO BRASIL SISTEMAS LTDA, relativo a parc. 10/12, conforme contrato nº 001/2017/PGJ, NFSe nº 389818/2021 e SEI nº 2022.001321.</t>
  </si>
  <si>
    <t>389818/2021</t>
  </si>
  <si>
    <t xml:space="preserve">12715889000172 </t>
  </si>
  <si>
    <t>CASA NOVA ENGENHARIA E CONSULTORIA LTDA  ME</t>
  </si>
  <si>
    <t>Liquidação da NE nº 2021NE0000723 - Ref. a serv. de manutenção da Estação de Tratamentos de Efluentes - ETE a PGJ/AM pela CASA NOVA ENGENHARIA LTDA, ref. a 7 medição 27/11 a 27/12/2021, conf. CT nº 008/2021/PGJ, NFSe nº 13/2022 e SEI 2022.000144.</t>
  </si>
  <si>
    <t>2022.000144</t>
  </si>
  <si>
    <t>13/2022</t>
  </si>
  <si>
    <t xml:space="preserve">08584308000133 </t>
  </si>
  <si>
    <t>ECOSEGM E CONSULTORIA AMBIENTAL LTDA ME</t>
  </si>
  <si>
    <t>Liquidação da NE nº 2021NE0000418 - Referente a serviço de analise laboratoriais a PGJ/AM pela ECOSEGME CONSULTORIA AMBIENTAL LTDA ME, relativo a Dezembro/2021, conforme contrato nº 003/2020/PGJ, NFSe nº 2606/2022 e SEI nº 2022.002329.</t>
  </si>
  <si>
    <t>2022.002329</t>
  </si>
  <si>
    <t>2606/2022</t>
  </si>
  <si>
    <t>Liquidação da NE n. 2022NE0000080 - Ref. a serviço de telefonia fixa a PGJ/AM pela OI S.A., relativo a Janeiro/2022, conforme contrato nº 035/2018/PGJ, Fatura nº 300039224744 e SEI nº 2022.001486.</t>
  </si>
  <si>
    <t>2022.001486</t>
  </si>
  <si>
    <t>300039224744</t>
  </si>
  <si>
    <t xml:space="preserve">02558157000162 </t>
  </si>
  <si>
    <t>Liquidação da NE n. 2022NE0000053 - Referente a serviço de telefonia móvel a PGJ/AM pela TELEFONICA BRASIL S.A., relativo a Janeiro/2022, conforme contrato nº 011/2018/PGJ, Fatura nº 0345991343/2021 e SEI nº 2022.002217.</t>
  </si>
  <si>
    <t>2022.002217</t>
  </si>
  <si>
    <t>0345991343/2021</t>
  </si>
  <si>
    <t>Liquidação da NE n. 2021NE0000102 - Ref. a serviço de conectividade ponto a ponto em fibra óptica à PGJ/AM pela SIDI, relativo a dezembro de 2021, conforme contrato nº 002/2020/PGJ, NFSe nº 6197/2022 e SEI nº 2022.000638.</t>
  </si>
  <si>
    <t>2022.000638</t>
  </si>
  <si>
    <t>6197/2022</t>
  </si>
  <si>
    <t>Liquidação da NE n. 2021NE0000149 - Ref. a serviço de acesso à internet através de link de dados à PGJ/AM pela SIDI, relativo a 11 dias de dezembro de 2021, conforme contrato nº 044/2018/PGJ, NFSe nº 6200/2022 e SEI nº 2022.000637.</t>
  </si>
  <si>
    <t>2022.000637</t>
  </si>
  <si>
    <t>6200/2022</t>
  </si>
  <si>
    <t>Liquidação da NE n. 2021NE0001662 - Ref. a serviço de acesso à internet através de link de dados à PGJ/AM pela SIDI, relativo a 19 dias de dezembro de 2021, conforme contrato nº 044/2018/PGJ, NFSe nº 6200/2022 e SEI nº 2022.000637.</t>
  </si>
  <si>
    <t xml:space="preserve"> 6200/2022</t>
  </si>
  <si>
    <t>Liquidação da NE n. 2021NE0000897 - Ref. a serviço de internet (TC VPN IP) e aluguel de equipamento à PGJ/AM pela Oi S/A, relativo a novembro de 2021, conforme contrato nº 018/2019/PGJ , fatura nº 300039214703 e SEI nº 2022.002238</t>
  </si>
  <si>
    <t>2022.002238</t>
  </si>
  <si>
    <t>300039214703</t>
  </si>
  <si>
    <t>Liquidação da NE n. 2021NE0000897 - Ref. a serviço de internet (TC VPN IP) e aluguel de equipamento à PGJ/AM pela Oi S/A, relativo a novembro de 2021, conforme contrato nº 018/2019/PGJ, fatura nº 30630 e SEI nº 2022.002238.</t>
  </si>
  <si>
    <t xml:space="preserve">30630 </t>
  </si>
  <si>
    <t xml:space="preserve">07244008000223 </t>
  </si>
  <si>
    <t>EYES NWHERE SISTEMAS INTELIGENTES DE IMAGEM LTDA</t>
  </si>
  <si>
    <t>Liquidação da NE n. 2021NE0000147 - Ref. a serviço de conectividade ponto a ponto de unidades jurisdicionadas da capital à PGJ/AM pela Eyes Nwhere, relativo a dezembro de 2021, conforme contrato nº 001/2021/PGJ, NFSC nº 6193/2022 e SEI nº 2022.000070</t>
  </si>
  <si>
    <t>2022.000070</t>
  </si>
  <si>
    <t>6193/2022</t>
  </si>
  <si>
    <t>Liquidação da NE n. 2021NE0001727 - Referente a serviço de sustentação à PGJ/AM pela SOFTPLAN, relativo a setembro de 2021, conforme contrato nº 019/2021/PGJ, NFSe nº 414224/2021 e SEI nº 2021.021792.</t>
  </si>
  <si>
    <t>2021.021792</t>
  </si>
  <si>
    <t>414224/2021</t>
  </si>
  <si>
    <t>Liquidação da NE n. 2022NE0000204 - Referente a serviços postais à PGJ/AM pela EBCT, relativo a dezembro de 2021, conforme contrato nº 035/2021/PGJ, fatura nº 59850/2022 e SEI nº 2022.001026.</t>
  </si>
  <si>
    <t>59850/2022</t>
  </si>
  <si>
    <t>2022.001026</t>
  </si>
  <si>
    <t>Liquidação da NE n. 2021NE0001727 - Referente a serviço de sustentação à PGJ/AM pela SOFTPLAN, relativo a outubro de 2021, conforme contrato nº 019/2021/PGJ, NFSe nº 414225/2021 e SEI nº 2021.021794.</t>
  </si>
  <si>
    <t>2021.021794</t>
  </si>
  <si>
    <t>414225/2021</t>
  </si>
  <si>
    <t xml:space="preserve">00604122000197 </t>
  </si>
  <si>
    <t>TRIVALE INSTITUICAO DE PAGAMENTO LTDA</t>
  </si>
  <si>
    <t>Liquidação da NE n. 2022NE0000044 - Ref. a gerenciamento e fornecimento de vale-alimentação de servidores da PGJ/AM pela TRIVALE, relativo a janeiro de 2022, conf. contrato nº 015/2020/PGJ, NFSe nº 1821077/2022 e SEI nº 2022.002761.</t>
  </si>
  <si>
    <t>2022.002761</t>
  </si>
  <si>
    <t>1821077/2022</t>
  </si>
  <si>
    <t>Liquidação da NE n. 2022NE0000044 - Ref. a gerenciamento e fornecimento de vale-alimentação (complemento) de servidores da PGJ/AM pela TRIVALE, relativo a janeiro de 2022, conf. contrato nº 015/2020/PGJ, NFSe nº 1825942/2022 e SEI nº 2022.002764.</t>
  </si>
  <si>
    <t>2022.002764</t>
  </si>
  <si>
    <t>1825942/2022</t>
  </si>
  <si>
    <t>Liquidação da NE n. 2021NE0001023- Ref. a serv. de instal. e config. de link dedicado e serv. Anti-DDoS para maior velocidade internet PGJ/AM pela Eyes Nwhere, rel. a dez/2021, conf. contrato nº 003/2021/PGJ, NFSC nº 6194/2022 e SEI nº 2022.000071.</t>
  </si>
  <si>
    <t>2022.000071</t>
  </si>
  <si>
    <t>6194/2022</t>
  </si>
  <si>
    <t>Liquidação da NE n. 2021NE0001727 - Referente a serviço de suporte de primeiro nível à PGJ/AM pela SOFTPLAN, relativo a novembro de 2021, conforme contrato nº 019/2021/PGJ, NFSe nº 414226/2021 e SEI nº 2021.021808.</t>
  </si>
  <si>
    <t>2021.021808</t>
  </si>
  <si>
    <t>414226/2021</t>
  </si>
  <si>
    <t>Liquidação da NE n. 2021NE0001727 - Referente a serviço de garantia de evolução tecnológica e funcional à PGJ/AM pela SOFTPLAN, relativo a novembro de 2021, conforme contrato nº 019/2021/PGJ, NFSe nº 414227/2021 e SEI nº 2021.021810.</t>
  </si>
  <si>
    <t>2021.021810</t>
  </si>
  <si>
    <t>414227/2021</t>
  </si>
  <si>
    <t>Liquidação da NE n. 2021NE0001727 - Referente a serviço de sustentação à PGJ/AM pela SOFTPLAN, relativo a novembro de 2021, conforme contrato nº 019/2021/PGJ, NFSe nº 414228/2021 e SEI nº 2021.021813.</t>
  </si>
  <si>
    <t>2021.021813</t>
  </si>
  <si>
    <t>414228/2021</t>
  </si>
  <si>
    <t>Liquidação da NE nº 2021NE0001478 - Ref. a serv. de Inst. e Ativação de circuitos de transmissão de dados bidirecional, a PGJ/AM pela SENCINET BRASIL SERV. DE TELEC. LTDA, rel. 11/2021, conf. CT nº 022/2021/PGJ, NFSe nº 9850/2021 e SEI nº 2021.022099</t>
  </si>
  <si>
    <t>9850/2021</t>
  </si>
  <si>
    <t>2021.022099</t>
  </si>
  <si>
    <t>Liquidação da NE nº 2021NE0001479 - Ref. a Comunic. de Dados e Circuitos Dedicados a transmissão de dados, a PGJ/AM pela SENCINET BRASIL SERV. DE TELEC. LTDA, rel. 11/2021, conf. CT nº 022/2021/PGJ, Fatura nº 5030/2021 e SEI nº 2021.022099.</t>
  </si>
  <si>
    <t>5030/2021</t>
  </si>
  <si>
    <t>Liquidação da NE nº 2021NE0001480 - Ref. Parcela  de Locação de Bens Móveis, a PGJ/AM pela SENCINET BRASIL SERVICOS DE TELECOMUNICACOES LTDA, rel. 11/2021, conf. CT nº 022/2021/PGJ, Fatura nº 15147/2021 e SEI nº 2021.022099.</t>
  </si>
  <si>
    <t>15147/2021</t>
  </si>
  <si>
    <t>Liquidação da NE n. 2021NE0001728 - Referente a serviço sobre a infraestrutura à PGJ/AM pela SOFTPLAN, relativo a novembro de 2021, conforme contrato nº 019/2021/PGJ, NFSe nº 414229/2021 e SEI nº 2021.021819.</t>
  </si>
  <si>
    <t>2021.021819</t>
  </si>
  <si>
    <t>414229/2021</t>
  </si>
  <si>
    <t>Liquidação da NE n. 2021NE0001772-  Ref. ao fornecimento de Kit de Vigilância Remota, a PGJ/AM pela BERKANA TECNOLOGIA EM SEGURANÇA LTDA, conf. NF-e nº 1559/2022 e SEI nº 2022.000810.</t>
  </si>
  <si>
    <t>2022.000810</t>
  </si>
  <si>
    <t>1559/2022</t>
  </si>
  <si>
    <t>Liquidação da NE n. 2021NE0001478 - Ref. a Comunic. de Dados e Circuitos Dedicados a transmissão de dados, a PGJ/AM pela SENCINET BRASIL SERV. DE TELEC. LTDA, rel. 12/2021, conf. CT nº 022/2021/PGJ, Fatura nº 5069/2022 e SEI nº 2022.001013</t>
  </si>
  <si>
    <t>2022.001013</t>
  </si>
  <si>
    <t xml:space="preserve">5069/2022 </t>
  </si>
  <si>
    <t>Liquidação da NE n. 2021NE0001479 - Ref. Parcela  de Locação de Bens Móveis, a PGJ/AM pela SENCINET BRASIL SERVICOS DE TELECOMUNICACOES LTDA, rel. 12/2021, conf. CT nº 022/2021/PGJ, Fatura nº 15179/2022 e SEI nº 2022.001013.</t>
  </si>
  <si>
    <t>15179/2022</t>
  </si>
  <si>
    <t>Liquidação da NE n. 2021NE0001480 - Ref. a serv. de Inst. e Ativação de circuitos de transmissão de dados bidirecional, a PGJ/AM pela SENCINET BRASIL SERV. DE TELEC. LTDA, rel. 12/2021, conf. CT nº 022/2021/PGJ, NFSe nº 9882/2021 e SEI nº 2022.001013</t>
  </si>
  <si>
    <t>9882/2021</t>
  </si>
  <si>
    <t xml:space="preserve">04407920000180 </t>
  </si>
  <si>
    <t>PRODAM PROCESSAMENTO DE DADOS AMAZONAS SA</t>
  </si>
  <si>
    <t>Liquidação da NE nº 2021NE0000141 - Referente a serviço de execução do sistema de RH à PGJ/AM pela PRODAM, rel. a 12/2021, conf. cont. nº 003/2020/PGJ, Nfse nº 26422, SEI nº 2022.000096.</t>
  </si>
  <si>
    <t>2022.000096</t>
  </si>
  <si>
    <t>26422</t>
  </si>
  <si>
    <t>Liquidação da NE nº 2021NE0000750 - Referente a serviço de execução do sistema AJURI à PGJ/AM pela PRODAM, rel. a 12/2021, conf. contrato. nº 012/2021/PGJ, Nfse nº 26425, SEI nº 2022.000100.</t>
  </si>
  <si>
    <t>2022.000100</t>
  </si>
  <si>
    <t>26425</t>
  </si>
  <si>
    <t>Liquidação da NE nº 2022NE0000059 - Referente a serviço de execução do sistema AJURI à PGJ/AM pela PRODAM, rel. a 01/2022, conf. contrato. nº 012/2021/PGJ, Nfse nº 27077, SEI nº 2022.002485.</t>
  </si>
  <si>
    <t>27077</t>
  </si>
  <si>
    <t>2022.002485</t>
  </si>
  <si>
    <t>Liquidação da NE nº 2021NE0001135 - Ref. a serv. de Comunicação de Dados e Circuitos Dedicados, a PGJ/AM pela SENCINET BRASIL SERV. DE TELEC. LTDA, rel. 11/2021, conf. CT nº 013/2021/PGJ, NFSe nº 5029/2021 e SEI nº 2021.022100.</t>
  </si>
  <si>
    <t>2021.022100</t>
  </si>
  <si>
    <t>5029/2021</t>
  </si>
  <si>
    <t>Liquidação da NE nº 2021NE0001135 - Ref. a serv. de Comunicação de Dados e Circuitos Dedicados, a PGJ/AM pela SENCINET BRASIL SERV. DE TELEC. LTDA, rel. 11/2021, conf. CT nº 013/2021/PGJ, NFSe nº 9848/2021 e SEI nº 2021.022100.</t>
  </si>
  <si>
    <t>9848/2021</t>
  </si>
  <si>
    <t>Liquidação da NE nº 2021NE0001136 - Ref. Parc. de Prestação de Serv. de Locação de equipam. para links de comunicação, a PGJ/AM pela SENCINET BRASIL SERV. DE TELEC. LTDA, rel. 11/2021, conf. CT nº 013/2021/PGJ, Fatura nº 15146/2021 e SEI 2021.022100.</t>
  </si>
  <si>
    <t>15146/2021</t>
  </si>
  <si>
    <t>Liquidação da NE nº 2021NE0001137 - Ref. a Serviço de Instalação e Ativação, a PGJ/AM pela SENCINET BRASIL SERVICOS DE TELECOMUNICACOES LTDA, rel. 11/2021, conf. CT nº 013/2021/PGJ, NFSe nº 9848/2021 e SEI nº 2021.022100.</t>
  </si>
  <si>
    <t>Justificamos o  pagamento tardio da NL 112/2022, devido à inconsistência no pagamento em data anterior, com o intuito de assegurar a integridade do patrimônio público ou para manter o funcionamento das atividades finalísticas deste órgão.</t>
  </si>
  <si>
    <t xml:space="preserve">24361223000142 </t>
  </si>
  <si>
    <t>FRANCISCO IDOMARK RABELO DAMASCENO</t>
  </si>
  <si>
    <t>Liquidação da NE n. 2021NE0001701 - Referente a serviço de substituição e revisão de vidros quebrados e portas à PGJ/AM por FRANCISCO IDOMARK, relativo a janeiro de 2022, conforme NFSe nº 500029/2022 e SEI nº 2022.001273.</t>
  </si>
  <si>
    <t>2022.001273</t>
  </si>
  <si>
    <t>500029/2022</t>
  </si>
  <si>
    <t xml:space="preserve">29926189000120 </t>
  </si>
  <si>
    <t>SIS COMERCIO DE MATERIAIS E EQUIPAMENTOS</t>
  </si>
  <si>
    <t>Liquidação da NE n. 2021NE0001553 - Ref. a fornecimento de quadro de avisos e quadro de planejamento mensal ao CAO-CRIMO, pelo SIS COMERCIO DE MATERIAIS E EQUIPAMENTOS, conf. PE Nº 4.003/2021-CPL/MP/PGJ-SRP, NFe nº 2815/2022 e SEI nº 2022.002535.</t>
  </si>
  <si>
    <t>2022.002535</t>
  </si>
  <si>
    <t>2815/2022</t>
  </si>
  <si>
    <t xml:space="preserve">08329433000105 </t>
  </si>
  <si>
    <t>GIBBOR BRASIL PUBLICIDADE E PROPAGANDA LTDA</t>
  </si>
  <si>
    <t>Liquidação da NE n. 2021NE0000919 - Ref. a serviço de publicação dos atos oficiais a PGJ/AM pela GIBBOR BRASIL PUBLICIDADE E PROPAGANDA LTDA, relativo à Dezembro/2021, conf. contrato nº 011/2021/PGJ, NFSe nº 623/2022 e SEI nº 2022.000073.</t>
  </si>
  <si>
    <t>2022.000073</t>
  </si>
  <si>
    <t>623/2022</t>
  </si>
  <si>
    <t>Liquidação da NE n. 2022NE0000064 - Ref. a serviço de publicação dos atos oficiais a PGJ/AM pela GIBBOR BRASIL PUBLICIDADE E PROPAGANDA LTDA, relativo à JANEIRO/2022, conf. contrato nº 011/2021/PGJ, NFSe nº 863/2022 e SEI nº 2022.002706.</t>
  </si>
  <si>
    <t>2022.002706</t>
  </si>
  <si>
    <t xml:space="preserve">863/2022 </t>
  </si>
  <si>
    <t xml:space="preserve">32183517000150 </t>
  </si>
  <si>
    <t>LAR E COZINHA COMERCIAL LTDA</t>
  </si>
  <si>
    <t>Liquidação da NE n. 2021NE0001711 - Referente a fornecimento de 1 (um) refrigerador duplex, branco, 110 V, tombo nº 18628, à PGJ/AM, conforme PE Nº 4.029/2020-CPL, NFe nº 1275/2021 e SEI nº 2022.002278.</t>
  </si>
  <si>
    <t>2022.002278</t>
  </si>
  <si>
    <t>1275/2021</t>
  </si>
  <si>
    <t>Liquidação da NE n. 2021NE0001712 - Ref. ao fornecimento de micro-ondas à UNAD, pela Lar e Cozinha Comercial LTDA, conforme PE nº 4.029/2020-CPL, NF-e nº 1276/2021 e SEI nº 2022.002318.</t>
  </si>
  <si>
    <t>2022.002318</t>
  </si>
  <si>
    <t>1276/2021</t>
  </si>
  <si>
    <t>Liquidação da NE n. 2021NE0001664 - Ref. a fornec. de 1 (um) refrigerador duplex e 1 (um) forno de micro-ondas, tombos nº 18579 e 18631, à PGJ/AM pela LAR E COZINHA, conf. PE Nº 4.029/2020-CPL, NFe nº 1274/2021 e SEI nº 2022.002297.</t>
  </si>
  <si>
    <t>2022.002297</t>
  </si>
  <si>
    <t xml:space="preserve"> 1274/2021</t>
  </si>
  <si>
    <t>Liquidação da NE nº 2022NE0000047 - Ref. a serviço emergencial de proteção Anti-DDOS a PGJ/AM pela EYES NWHERE SISTEMAS INTELIGENTES DE IMAGEM LTDA, rel. a Janeiro/2022, conf. contrato nº 003/2021/PGJ, NFSe nº 475/2022 e SEI nº 2022.002946.</t>
  </si>
  <si>
    <t>2022.002946</t>
  </si>
  <si>
    <t xml:space="preserve"> 475/2022</t>
  </si>
  <si>
    <t>Liquidação da NE nº 2022NE0000063 - Ref. a serv. de conectividade ponto a ponto em fibra óptica a PGJ/AM pela EYES NWHERE SISTEMAS INTELIGENTES DE IMAGEM LTDA, rel. a Janeiro/2022, conf. CT nº 001/2021/PGJ, NFSe nº 474/2022 e SEI nº 2022.002943.</t>
  </si>
  <si>
    <t>2022.002943</t>
  </si>
  <si>
    <t>474/2022</t>
  </si>
  <si>
    <t>04406195000125</t>
  </si>
  <si>
    <t>COSAMA COMPANHIA DE SANEAMENTO DO AMAZONAS</t>
  </si>
  <si>
    <t>Liquidação da NE n. 2022NE0000056 - Referente a serviço de água/esgoto Carauari/AM à PGJ/AM pela COSAMA, relativo à Janeiro de 2022, conforme contrato nº 004/2021/PGJ, fatura nº 17246012022-0 e SEI nº 2022.002957.</t>
  </si>
  <si>
    <t>17246012022-0</t>
  </si>
  <si>
    <t xml:space="preserve"> 2022.002957</t>
  </si>
  <si>
    <t>Liquidação da NE n. 2022NE0000056 - Referente a serviço de água/esgoto Autazes/AM à PGJ/AM pela COSAMA, relativo à Janeiro de 2022, conforme contrato nº 004/2021/PGJ, fatura nº 22098012022-8 e SEI nº 2022.002957.</t>
  </si>
  <si>
    <t>Liquidação da NE n. 2022NE0000056 - Referente a serviço de água/esgoto Codajás/AM à PGJ/AM pela COSAMA, relativo à Janeiro de 2022, conforme contrato nº 004/2021/PGJ, fatura nº 28487012022-7 e SEI nº 2022.002957.</t>
  </si>
  <si>
    <t>28487012022-7</t>
  </si>
  <si>
    <t>Liquidação da NE n. 2022NE0000058 - Referente a serviço de rede e acesso ao METROMAO à PGJ/AM pela PRODAM, relativo a janeiro de 2022, conforme contrato nº 018/2020/PGJ, NFSe nº 27076/2022 e SEI nº 2022.002480.</t>
  </si>
  <si>
    <t>2022.002480</t>
  </si>
  <si>
    <t>27076/2022</t>
  </si>
  <si>
    <t>Liquidação da NE n. 2022NE0000056 - Referente a serviço de água/esgoto Tabatinga/AM à PGJ/AM pela COSAMA, relativo à Janeiro de 2022, conforme contrato nº 004/2021/PGJ, fatura nº 04943012022-7 e SEI nº 2022.002957.</t>
  </si>
  <si>
    <t>2022.002957</t>
  </si>
  <si>
    <t>04943012022-7</t>
  </si>
  <si>
    <t>Liquidação da NE n. 2022NE0000057 - Referente a locação de equipamentos de rede para acesso ao METROMAO à PGJ/AM pela PRODAM, relativo a janeiro de 2022, conforme contrato nº 018/2020/PGJ, recibo nº 130300/2021 e SEI nº 2022.002480.</t>
  </si>
  <si>
    <t>130300/2021</t>
  </si>
  <si>
    <t>Liquidação da NE nº 2022NE0000074 - Ref. a locação de imóvel da promotoria de justiça de Coari a PGJ/AM pela VERA NEIDE PINTO CAVALCANTE, relativo a 10 dias no mês 01/2022, conforme contrato nº 019/2018/PGJ, recibo 01/2022 e SEI nº 2022.003027.</t>
  </si>
  <si>
    <t>2022.003027</t>
  </si>
  <si>
    <t xml:space="preserve">04322541000197 </t>
  </si>
  <si>
    <t>CONSELHO REGIONAL DE ENGENHARIA E AGRONOMIA DO ESTADO DO AMAZONAS</t>
  </si>
  <si>
    <t>Liquidação da NE n. 2022NE0000193 - Referente a pagamento de ART AM20220297316 da fiscalização do contrato 029/2021/PGJ da PGJ/AM ao CREA/AM, conforme solicitado no SEI nº 2022.001640.</t>
  </si>
  <si>
    <t>AM20220297316</t>
  </si>
  <si>
    <t>2022.001640</t>
  </si>
  <si>
    <t>Liquidação da NE n. 2021NE0000628 - Ref. a serviço de limpeza e conservação, copa, garçom, manutenção predial à PGJ/AM pela JF TECNOLOGIA, relativo a Dezembro/2021, conforme contrato nº 010/2020/PGJ, NFSe nº 3385/2022 e SEI nº 2022.000161.</t>
  </si>
  <si>
    <t>3385/2022</t>
  </si>
  <si>
    <t>2022.000161</t>
  </si>
  <si>
    <t xml:space="preserve">06539432000151 </t>
  </si>
  <si>
    <t xml:space="preserve">S G R H SER DE GESTAO DE RECURSOS HUM E CONT LTDA </t>
  </si>
  <si>
    <t>Liquidação da NE n. 2021NE0001287 - Ref. a serv. de reforma de edificação para abrigar a PJ da Comarca de Novo Airão/AM, relativo à 2ª medição, conf. contrato nº 020/2021/PGJ, NFSe nº 179/2022 e SEI nº 2022.001835.</t>
  </si>
  <si>
    <t>2022.001835</t>
  </si>
  <si>
    <t>179/2022</t>
  </si>
  <si>
    <t>Liquidação da NE n. 2021NE0000070 - Referente a serviços postais à PGJ/AM pela EBCT, relativo a dezembro de 2021, conforme contrato nº 043/2018/PGJ, fatura nº 60272/2022 e SEI nº 2022.002595.</t>
  </si>
  <si>
    <t>2022.002595</t>
  </si>
  <si>
    <t>60272/2022</t>
  </si>
  <si>
    <t>Liquidação da NE n. 2022NE0000204 - Referente a serviços postais à PGJ/AM pela EBCT, relativo a janeiro de 2022, conforme contrato nº 035/2021/PGJ, fatura nº 60323/2022 e SEI nº 2022.002599.</t>
  </si>
  <si>
    <t>2022.002599</t>
  </si>
  <si>
    <t>60323/2022</t>
  </si>
  <si>
    <t>Liquidação da NE n. 2021NE0001543 - Ref. a serv. de agenciamento de viagens à PGJ/AM pela OCA VIAGENS E TURISMO, relativo a dezembro de 2021, conforme contrato nº 023/2021/PGJ, fatura nº 55448/2022 e SEI nº 2022.000349.</t>
  </si>
  <si>
    <t>2022.000349</t>
  </si>
  <si>
    <t xml:space="preserve">55448/2022 </t>
  </si>
  <si>
    <t>Liquidação da NE nº 2021NE0002017 - Referente aquisição de um bebedouro tipo coluna, tombo 18635, para Promotoria de Manacapuru/AM pela LAR E COZINHA COMERCIAL LTDA conforme PE Nº 4.029/2020, NF nº 1314/2022 e SEI nº 2022.003220.</t>
  </si>
  <si>
    <t>2022.003220</t>
  </si>
  <si>
    <t>1314/2022</t>
  </si>
  <si>
    <t>Liquidação da NE nº 2022NE0000068 - Ref. a serv. de manutenção da Estação de Tratamentos de Efluentes - ETE a PGJ/AM pela CASA NOVA ENGENHARIA LTDA, ref. a 8 medição - Janeiro/2022, conf. CT nº 008/2021/PGJ, NFSe nº 35/2022 e SEI 2022.002254.</t>
  </si>
  <si>
    <t>2022.002254</t>
  </si>
  <si>
    <t>35/2022</t>
  </si>
  <si>
    <t>Liquidação da NE nº 2021NE0000146 - Ref. a serv. de manutenção preventiva e corretiva de elevadores a PGJ/AM pela ELEVADORES BRASIL LTDA - EPP, rel. a Dezembro/2021, conf. contrato nº 004/2018/PGJ, NFSe nº 3755/2022 e SEI nº 2022.003351.</t>
  </si>
  <si>
    <t>2022.003351</t>
  </si>
  <si>
    <t>3755/2022</t>
  </si>
  <si>
    <t>2021.021978</t>
  </si>
  <si>
    <t>Liquidação da NE n. 2022NE0000282 - Referente a pagamento de ART AM20220300978 da fiscalização do contrato 027/2021/PGJ da PGJ/AM ao CREA/AM, conforme solicitado no SEI nº 2021.021978.</t>
  </si>
  <si>
    <t>AM20220300978</t>
  </si>
  <si>
    <t xml:space="preserve">02341467000120 </t>
  </si>
  <si>
    <t>AMAZONAS ENERGIA S/A</t>
  </si>
  <si>
    <t>Liquidação da NE nº 2022NE0000052 - Referente a fornecimento de energia elétrica a PGJ/AM pela AMAZONAS DISTRIBUIDORA DE ENERGIA S/A, relativo a Janeiro/2022, conforme contrato nº 010/2021/PGJ, Fatura nº 54697989/2022 e SEI nº 2022.002998.</t>
  </si>
  <si>
    <t>2022.002998</t>
  </si>
  <si>
    <t xml:space="preserve"> 54697989/2022</t>
  </si>
  <si>
    <t>Liquidação da NE nº 2022NE0000050 - Ref. a fornecimento de energia elétrica a PGJ/AM pela AMAZONAS DISTRIBUIDORA DE ENERGIA S/A, rel. a Janeiro/2022, conforme contrato nº 002/2019/PGJ, Faturas nº 54698078/2022 e 54698079/2022 e SEI nº 2022.002665.</t>
  </si>
  <si>
    <t>2022.002665</t>
  </si>
  <si>
    <t>54698078/2022</t>
  </si>
  <si>
    <t>Liquidação da NE nº 2022NE0000051 - Referente a fornecimento de energia elétrica a PGJ/AM pela AMAZONAS DISTRIBUIDORA DE ENERGIA S/A, relativo a Janeiro/2022, conforme contrato nº 005/2021/PGJ, Fatura Agrupada nº 0086746-2/2022 e SEI nº 2022.002814.</t>
  </si>
  <si>
    <t>0086746-2/2022</t>
  </si>
  <si>
    <t>2022.002814</t>
  </si>
  <si>
    <t xml:space="preserve">06330703272 </t>
  </si>
  <si>
    <t>GABRIEL AGUIAR DE LIMA</t>
  </si>
  <si>
    <t>Liquidação da NE n. 2022NE0000276 - Ref. a locação de imóvel da PJ de Manacapuru à PGJ/AM por GABRIEL AGUIAR DE LIMA, relativo a janeiro de 2022, conf. contrato nº 031/2021/PGJ, recibo nº 01/2022 e SEI nº 2022.002702.</t>
  </si>
  <si>
    <t>2022.002702</t>
  </si>
  <si>
    <t>Liquidação da NE n. 2021NE0001135 - Ref. a Comunic. de Dados e Circuitos Dedicados a transmissão de dados, a PGJ/AM pela SENCINET BRASIL SERV. DE TELEC. LTDA, rel. 10/2021, conf. CT nº 013/2021/PGJ, Fatura nº 4935/2021 e SEI nº 2021.020363.</t>
  </si>
  <si>
    <t>2021.020363</t>
  </si>
  <si>
    <t>4935/2021</t>
  </si>
  <si>
    <t>Liquidação da NE n. 2021NE0001135 - Ref. a Comunic. de Dados e Circuitos Dedicados a transmissão de dados, a PGJ/AM pela SENCINET BRASIL SERV. DE TELEC. LTDA, rel. 10/2021, conf. CT nº 013/2021/PGJ, NFS-e nº 9776/2021 e SEI nº 2021.020363.</t>
  </si>
  <si>
    <t>9776/2021</t>
  </si>
  <si>
    <t>Liquidação da NE n. 2021NE0001136 - Ref. Parc. de Prestação de Serv. de Locação de equipam. para links de comunicação, a PGJ/AM pela SENCINET BRASIL SERV. DE TELEC. LTDA, rel. 10/2021, conf. CT nº 013/2021/PGJ, Fatura nº 15055/2021 e SEI 2021.020363</t>
  </si>
  <si>
    <t>15055/2021</t>
  </si>
  <si>
    <t>Liquidação da NE n. 2021NE0001137 - Ref. a Serviço de Instalação e Ativação, a PGJ/AM pela SENCINET BRASIL SERVICOS DE TELECOMUNICACOES LTDA, rel. 10/2021, conf. CT nº 013/2021/PGJ, NFSe nº 9775/2021 e SEI nº 2021.020363</t>
  </si>
  <si>
    <t xml:space="preserve"> 9775/2021</t>
  </si>
  <si>
    <t>Liquidação da NE nº 2022NE0000073 - Ref. a serviço de acesso à internet através de link de dados à PGJ/AM pela SIDI, relativo a Janeiro de 2022, conforme contrato nº 044/2018/PGJ, NFSe nº 6550/2022 e SEI nº 2022.002857</t>
  </si>
  <si>
    <t>2022.002857</t>
  </si>
  <si>
    <t>6550/2022</t>
  </si>
  <si>
    <t>Liquidação da NE nº 2022NE0000092 - Ref. a serviço de conectividade ponto a ponto em fibra óptica à PGJ/AM pela SIDI, relativo à Janeiro de 2022, conforme contrato nº 002/2020/PGJ, NFSe nº 6549/2022 e SEI nº 2022.002856.</t>
  </si>
  <si>
    <t>6549/2022</t>
  </si>
  <si>
    <t>2022.002856</t>
  </si>
  <si>
    <t>Liquidação da NE n. 2021NE0001811 - Referente aquisição de um bebedouro tipo coluna, para PGJ/AM pela LAR E COZINHA COMERCIAL LTDA conforme PE Nº 4.029/2020, NF nº 1227/2021 e SEI nº 2022.003212.</t>
  </si>
  <si>
    <t>2022.003212</t>
  </si>
  <si>
    <t>1227/2021</t>
  </si>
  <si>
    <t>Liquidação da NE n. 2021NE0001323 - Ref. ao fornecimento de Placas de Mesa a PGJ/AM por DAHORA PUBLICIDADE, SERVIÇOS GRAFICOS E EVENTOS EIRELI, conf. NF-e nº 6/2021 e SEI nº 2021.021079.</t>
  </si>
  <si>
    <t>2021.021079</t>
  </si>
  <si>
    <t>6/2021</t>
  </si>
  <si>
    <t xml:space="preserve">37322297000111 </t>
  </si>
  <si>
    <t>P B L SERVICOS ELETRICOS E DE REFRIGERACAO E COMERCIO DE COMPONENTES ELETRONICOS LTDA</t>
  </si>
  <si>
    <t>Liquidação da NE n. 2021NE0001810 - Referente ao fornecimento de 1 TV Smart à PGJ/AM, pela  P B L SERVIÇOS ELÉTRICOS E DE REFRIGERAÇÃO E COMERCIO DE COMPONENTES ELETRONICOS LTDA , conforme NF-e nº 12/2022 e SEI nº 2022.002734.</t>
  </si>
  <si>
    <t>2022.002734</t>
  </si>
  <si>
    <t>12/2022</t>
  </si>
  <si>
    <t>Liquidação da NE n. 2021NE0001710 - Referente ao fornecimento de 1 TV Smart à ACAO/MPAM, pela  P B L SERVIÇOS ELÉTRICOS E DE REFRIGERAÇÃO E COMERCIO DE COMPONENTES ELETRONICOS LTDA , conforme NF-e nº 11/2022 e SEI nº 2022.002729.</t>
  </si>
  <si>
    <t>2022.002729</t>
  </si>
  <si>
    <t>11/2022</t>
  </si>
  <si>
    <t>22098012022-8</t>
  </si>
  <si>
    <t>-</t>
  </si>
  <si>
    <t>Liquidação da NE nº 2021NE0001255 - Ref. Aquisição de Placas para Homenagens a PGJ/AM por DAHORA PUBLICIADE, SERVIÇOS GRAFICOS E EVENTOS EIRELI, conforme PE Nº 4.010/2020-CPL/MP/PGJ, NF-e nº 8/2021 e SEI nº 2022.001622.</t>
  </si>
  <si>
    <t>2022.001622</t>
  </si>
  <si>
    <t xml:space="preserve"> 8/2021</t>
  </si>
  <si>
    <t>Liquidação da NE nº 2021NE0001159 - Ref. fornecimento de Placas para Homenagens a PGJ/AM por DAHORA PUBLICIADE, SERVIÇOS GRAFICOS E EVENTOS EIRELI, conforme PE Nº 4.010/2020-CPL/MP/PGJ, NF-e nº 10/2021 e SEI nº 2022.001620.</t>
  </si>
  <si>
    <t>2022.001620</t>
  </si>
  <si>
    <t>10/2021</t>
  </si>
  <si>
    <t>Liquidação da NE nº 2022NE0000239 - Ref. a locação de imóvel da UNAD Adrianópolis a PGJ/AM pela COENCIL EMPREENDIMENTOS IMOBILIARIOS LTDA, relativo ao mês de OUTUBRO/2021, conforme contrato nº 032/2018/PGJ, recibo 37/2021 e SEI nº 2022.001269.</t>
  </si>
  <si>
    <t>2022.001269</t>
  </si>
  <si>
    <t>Liquidação da NE nº 2022NE0000240 - Ref. a locação de imóvel da UNAD Adrianópolis a PGJ/AM pela COENCIL EMPREENDIMENTOS IMOBILIARIOS LTDA, relativo ao mês de Novembro/2021, conforme contrato nº 032/2018/PGJ, recibo 38/2021 e SEI nº 2021.020715.</t>
  </si>
  <si>
    <t>2021.020715</t>
  </si>
  <si>
    <t xml:space="preserve">07234453000121 </t>
  </si>
  <si>
    <t>TOYOLEX AUTOS LTDA</t>
  </si>
  <si>
    <t>Liquidação da NE n. 2021NE0001918 - Referente a revisão dos veículos oficiais de propriedade da PGJ/AM pela TOYOLEX AUTOS LTDA, conforme NFSe nº 58650 a 58655, nº 58657 a 58660 e SEI nº 2022.001502.</t>
  </si>
  <si>
    <t>2022.001502</t>
  </si>
  <si>
    <t xml:space="preserve"> 58650 a 58655, 58657 a 58660</t>
  </si>
  <si>
    <t>Liquidação da NE n. 2021NE0001918 - Referente a fornecimento de peças para os veículos oficiais de propriedade da PGJ/AM pela TOYOLEX AUTOS LTDA, conforme NFe nº 227947 a 227948, nº 227950 a 227953, nº 227956 a 227959 e SEI nº 2022.001502.</t>
  </si>
  <si>
    <t>227947 a 227948, 227950 a 227953, 227956 a 227959</t>
  </si>
  <si>
    <t>Em concordância com a Lei Federal Nº 14.133/2021, Art. 141, Parágrago 1, Inciso III, justifica-se pagamento tardio da NL 222/2022 em razão do serviços necessário ao funcionamento dos sistemas estrtuturantes  (Ordem Bancário não processada pela Instituição Financeira).</t>
  </si>
  <si>
    <t>Em concordância com a Lei Federal Nº 14.133/2021, Art. 141, Parágrago 1, Inciso III, justifica-se pagamento tardio da NL 223/2022  em razão do serviços necessário ao funcionamento dos sistemas estrtuturantes  (Ordem Bancário não processada pela Instituição Financeira).</t>
  </si>
  <si>
    <t>De acordo com o Art. 141 da Lei Federal Nº 14.133/2021, justifica-se o pagamento posterior da NL 226/2022  em razão da fonte diferenciada.</t>
  </si>
  <si>
    <t>De acordo com o Art. 141 da Lei Federal Nº 14.133/2021, justifica-se o pagamento posterior da NL 228/2022  em razão da fonte diferenciada.</t>
  </si>
  <si>
    <t>Em concordância com a Lei Federal Nº 14.133/2021, Art. 141, Parágrago 1, Inciso III, justifica-se pagamento tardio da NL 276/2022  em razão do serviços necessário ao funcionamento dos sistemas estrtuturantes  (Ordem Bancário não processada pela Instituição Financeira).</t>
  </si>
  <si>
    <t>Em concordância com a Lei Federal Nº 14.133/2021, Art. 141, Parágrago 1, Inciso III, justifica-se pagamento tardio da NL 278/2022  em razão do serviços necessário ao funcionamento dos sistemas estrtuturantes  (Ordem Bancário não processada pela Instituição Financeira).</t>
  </si>
  <si>
    <t>ok</t>
  </si>
  <si>
    <t>faltou pagar restante ISS</t>
  </si>
  <si>
    <t>OK</t>
  </si>
  <si>
    <t>9849/2021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</si>
</sst>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d/m/yyyy"/>
    <numFmt numFmtId="167" formatCode="[$-416]d/m/yyyy"/>
    <numFmt numFmtId="168" formatCode="_-* #,##0.00_-;\-* #,##0.00_-;_-* \-??_-;_-@_-"/>
  </numFmts>
  <fonts count="34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b/>
      <sz val="11"/>
      <color rgb="FF1F497D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8000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8">
    <xf numFmtId="0" fontId="0" fillId="0" borderId="0"/>
    <xf numFmtId="168" fontId="27" fillId="0" borderId="0" applyBorder="0" applyProtection="0"/>
    <xf numFmtId="164" fontId="27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27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  <xf numFmtId="0" fontId="33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19" fillId="0" borderId="0" xfId="20" applyFont="1"/>
    <xf numFmtId="0" fontId="21" fillId="0" borderId="0" xfId="20" applyFont="1"/>
    <xf numFmtId="0" fontId="22" fillId="0" borderId="0" xfId="20" applyFont="1"/>
    <xf numFmtId="0" fontId="7" fillId="0" borderId="0" xfId="20"/>
    <xf numFmtId="0" fontId="23" fillId="9" borderId="2" xfId="20" applyFont="1" applyFill="1" applyBorder="1" applyAlignment="1">
      <alignment horizontal="center" vertical="center" wrapText="1"/>
    </xf>
    <xf numFmtId="0" fontId="23" fillId="9" borderId="2" xfId="20" applyFont="1" applyFill="1" applyBorder="1" applyAlignment="1">
      <alignment horizontal="center" vertical="center"/>
    </xf>
    <xf numFmtId="0" fontId="23" fillId="9" borderId="3" xfId="20" applyFont="1" applyFill="1" applyBorder="1" applyAlignment="1">
      <alignment horizontal="center" vertical="center"/>
    </xf>
    <xf numFmtId="0" fontId="0" fillId="0" borderId="2" xfId="0" applyBorder="1"/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1" applyNumberFormat="1" applyFont="1" applyBorder="1" applyProtection="1"/>
    <xf numFmtId="49" fontId="0" fillId="0" borderId="0" xfId="1" applyNumberFormat="1" applyFont="1" applyBorder="1" applyProtection="1"/>
    <xf numFmtId="0" fontId="26" fillId="9" borderId="2" xfId="20" applyFont="1" applyFill="1" applyBorder="1" applyAlignment="1">
      <alignment horizontal="center" vertical="center" wrapText="1"/>
    </xf>
    <xf numFmtId="0" fontId="26" fillId="9" borderId="2" xfId="2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66" fontId="0" fillId="0" borderId="0" xfId="0" applyNumberFormat="1" applyFont="1" applyBorder="1" applyAlignment="1">
      <alignment horizontal="center"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1" fillId="0" borderId="0" xfId="2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18" fillId="0" borderId="0" xfId="20" applyFont="1" applyFill="1" applyAlignment="1">
      <alignment horizontal="left"/>
    </xf>
    <xf numFmtId="0" fontId="17" fillId="0" borderId="0" xfId="20" applyFont="1" applyFill="1" applyAlignment="1">
      <alignment horizontal="left"/>
    </xf>
    <xf numFmtId="0" fontId="17" fillId="0" borderId="0" xfId="20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164" fontId="30" fillId="0" borderId="2" xfId="2" applyFont="1" applyFill="1" applyBorder="1" applyAlignment="1" applyProtection="1">
      <alignment vertical="center"/>
    </xf>
    <xf numFmtId="166" fontId="30" fillId="0" borderId="2" xfId="0" applyNumberFormat="1" applyFont="1" applyFill="1" applyBorder="1" applyAlignment="1">
      <alignment horizontal="center" vertical="center"/>
    </xf>
    <xf numFmtId="164" fontId="30" fillId="0" borderId="2" xfId="2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 wrapText="1"/>
    </xf>
    <xf numFmtId="49" fontId="16" fillId="0" borderId="0" xfId="20" applyNumberFormat="1" applyFont="1" applyBorder="1" applyAlignment="1">
      <alignment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center" wrapText="1"/>
    </xf>
    <xf numFmtId="0" fontId="30" fillId="0" borderId="0" xfId="0" applyFont="1" applyFill="1"/>
    <xf numFmtId="14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0" fillId="0" borderId="0" xfId="0" applyFill="1"/>
    <xf numFmtId="14" fontId="29" fillId="0" borderId="2" xfId="0" applyNumberFormat="1" applyFont="1" applyBorder="1" applyAlignment="1">
      <alignment horizontal="center" vertical="center"/>
    </xf>
    <xf numFmtId="1" fontId="29" fillId="0" borderId="2" xfId="0" applyNumberFormat="1" applyFont="1" applyFill="1" applyBorder="1" applyAlignment="1">
      <alignment vertical="center"/>
    </xf>
    <xf numFmtId="14" fontId="29" fillId="0" borderId="2" xfId="0" applyNumberFormat="1" applyFont="1" applyFill="1" applyBorder="1" applyAlignment="1">
      <alignment horizontal="center" vertical="center"/>
    </xf>
    <xf numFmtId="164" fontId="29" fillId="0" borderId="2" xfId="2" applyFont="1" applyFill="1" applyBorder="1" applyAlignment="1">
      <alignment vertical="center"/>
    </xf>
    <xf numFmtId="49" fontId="29" fillId="0" borderId="2" xfId="1" applyNumberFormat="1" applyFont="1" applyFill="1" applyBorder="1" applyAlignment="1" applyProtection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164" fontId="29" fillId="0" borderId="2" xfId="2" applyFont="1" applyBorder="1" applyAlignment="1" applyProtection="1">
      <alignment vertical="center"/>
    </xf>
    <xf numFmtId="1" fontId="29" fillId="0" borderId="2" xfId="0" applyNumberFormat="1" applyFont="1" applyBorder="1" applyAlignment="1">
      <alignment vertical="center"/>
    </xf>
    <xf numFmtId="164" fontId="29" fillId="0" borderId="2" xfId="2" applyFont="1" applyBorder="1" applyAlignment="1">
      <alignment vertical="center"/>
    </xf>
    <xf numFmtId="49" fontId="29" fillId="0" borderId="2" xfId="1" applyNumberFormat="1" applyFont="1" applyBorder="1" applyAlignment="1" applyProtection="1">
      <alignment horizontal="center" vertical="center"/>
    </xf>
    <xf numFmtId="49" fontId="16" fillId="0" borderId="0" xfId="2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17" fillId="0" borderId="0" xfId="20" applyFont="1" applyFill="1" applyBorder="1" applyAlignment="1">
      <alignment horizontal="left"/>
    </xf>
    <xf numFmtId="0" fontId="19" fillId="0" borderId="4" xfId="2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33" fillId="0" borderId="2" xfId="27" applyBorder="1" applyAlignment="1">
      <alignment horizontal="center" vertical="center"/>
    </xf>
    <xf numFmtId="49" fontId="33" fillId="0" borderId="2" xfId="27" applyNumberFormat="1" applyFill="1" applyBorder="1" applyAlignment="1">
      <alignment horizontal="center" vertical="center"/>
    </xf>
    <xf numFmtId="14" fontId="33" fillId="0" borderId="2" xfId="27" applyNumberFormat="1" applyBorder="1" applyAlignment="1">
      <alignment horizontal="center" vertical="center"/>
    </xf>
    <xf numFmtId="0" fontId="33" fillId="0" borderId="2" xfId="27" applyFill="1" applyBorder="1" applyAlignment="1">
      <alignment horizontal="center" vertical="center"/>
    </xf>
    <xf numFmtId="49" fontId="33" fillId="0" borderId="2" xfId="27" applyNumberFormat="1" applyFill="1" applyBorder="1" applyAlignment="1">
      <alignment horizontal="center" vertical="center" wrapText="1"/>
    </xf>
  </cellXfs>
  <cellStyles count="28">
    <cellStyle name="Accent 1 5" xfId="3"/>
    <cellStyle name="Accent 2 6" xfId="4"/>
    <cellStyle name="Accent 3 7" xfId="5"/>
    <cellStyle name="Accent 4" xfId="6"/>
    <cellStyle name="Bad 8" xfId="7"/>
    <cellStyle name="Error 9" xfId="8"/>
    <cellStyle name="Error 9 2" xfId="9"/>
    <cellStyle name="Footnote 10" xfId="10"/>
    <cellStyle name="Good 11" xfId="11"/>
    <cellStyle name="Graphics" xfId="12"/>
    <cellStyle name="Heading (user) 12" xfId="13"/>
    <cellStyle name="Heading 1 13" xfId="14"/>
    <cellStyle name="Heading 2 14" xfId="15"/>
    <cellStyle name="Heading1" xfId="16"/>
    <cellStyle name="Hiperlink" xfId="27" builtinId="8"/>
    <cellStyle name="Hyperlink 15" xfId="17"/>
    <cellStyle name="Moeda" xfId="2" builtinId="4"/>
    <cellStyle name="Moeda 2" xfId="18"/>
    <cellStyle name="Neutral 16" xfId="19"/>
    <cellStyle name="Normal" xfId="0" builtinId="0"/>
    <cellStyle name="Normal 2" xfId="20"/>
    <cellStyle name="Note 17" xfId="21"/>
    <cellStyle name="Result" xfId="22"/>
    <cellStyle name="Result2" xfId="23"/>
    <cellStyle name="Status 18" xfId="24"/>
    <cellStyle name="Text 19" xfId="25"/>
    <cellStyle name="Vírgula" xfId="1" builtinId="3"/>
    <cellStyle name="Warning 20" xf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1077480</xdr:colOff>
      <xdr:row>0</xdr:row>
      <xdr:rowOff>1044720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93480" cy="1044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NF_60323_75c23.pdf" TargetMode="External"/><Relationship Id="rId21" Type="http://schemas.openxmlformats.org/officeDocument/2006/relationships/hyperlink" Target="https://www.mpam.mp.br/images/NF_1227_16b2f.pdf" TargetMode="External"/><Relationship Id="rId42" Type="http://schemas.openxmlformats.org/officeDocument/2006/relationships/hyperlink" Target="https://www.mpam.mp.br/images/NF_13_abc1d.PDF" TargetMode="External"/><Relationship Id="rId63" Type="http://schemas.openxmlformats.org/officeDocument/2006/relationships/hyperlink" Target="https://www.mpam.mp.br/images/NF_0300039230269_cd88a.pdf" TargetMode="External"/><Relationship Id="rId84" Type="http://schemas.openxmlformats.org/officeDocument/2006/relationships/hyperlink" Target="https://www.mpam.mp.br/images/NF_6194_7ee1d.pdf" TargetMode="External"/><Relationship Id="rId16" Type="http://schemas.openxmlformats.org/officeDocument/2006/relationships/hyperlink" Target="https://www.mpam.mp.br/images/NF_2815_e780e.pdf" TargetMode="External"/><Relationship Id="rId107" Type="http://schemas.openxmlformats.org/officeDocument/2006/relationships/hyperlink" Target="https://www.mpam.mp.br/images/NF_17246012022-0_71139.pdf" TargetMode="External"/><Relationship Id="rId11" Type="http://schemas.openxmlformats.org/officeDocument/2006/relationships/hyperlink" Target="https://www.mpam.mp.br/images/NF_1135_f47ee.pdf" TargetMode="External"/><Relationship Id="rId32" Type="http://schemas.openxmlformats.org/officeDocument/2006/relationships/hyperlink" Target="V" TargetMode="External"/><Relationship Id="rId37" Type="http://schemas.openxmlformats.org/officeDocument/2006/relationships/hyperlink" Target="https://www.mpam.mp.br/images/NF_23.1269_78815.pdf" TargetMode="External"/><Relationship Id="rId53" Type="http://schemas.openxmlformats.org/officeDocument/2006/relationships/hyperlink" Target="https://www.mpam.mp.br/images/NF_5068_347c1.pdf" TargetMode="External"/><Relationship Id="rId58" Type="http://schemas.openxmlformats.org/officeDocument/2006/relationships/hyperlink" Target="https://www.mpam.mp.br/images/NF_169_7e0b7.pdf" TargetMode="External"/><Relationship Id="rId74" Type="http://schemas.openxmlformats.org/officeDocument/2006/relationships/hyperlink" Target="https://www.mpam.mp.br/images/NF_6200_b329a.pdf" TargetMode="External"/><Relationship Id="rId79" Type="http://schemas.openxmlformats.org/officeDocument/2006/relationships/hyperlink" Target="https://www.mpam.mp.br/images/NF_414224_12c06.pdf" TargetMode="External"/><Relationship Id="rId102" Type="http://schemas.openxmlformats.org/officeDocument/2006/relationships/hyperlink" Target="https://www.mpam.mp.br/images/NF_500029_ba89b.pdf" TargetMode="External"/><Relationship Id="rId123" Type="http://schemas.openxmlformats.org/officeDocument/2006/relationships/hyperlink" Target="https://www.mpam.mp.br/images/NF_54698078_5b00c.pdf" TargetMode="External"/><Relationship Id="rId128" Type="http://schemas.openxmlformats.org/officeDocument/2006/relationships/hyperlink" Target="https://www.mpam.mp.br/images/NF_9775_d6f19.pdf" TargetMode="External"/><Relationship Id="rId5" Type="http://schemas.openxmlformats.org/officeDocument/2006/relationships/hyperlink" Target="https://www.mpam.mp.br/images/NF_7881_95206.pdf" TargetMode="External"/><Relationship Id="rId90" Type="http://schemas.openxmlformats.org/officeDocument/2006/relationships/hyperlink" Target="V" TargetMode="External"/><Relationship Id="rId95" Type="http://schemas.openxmlformats.org/officeDocument/2006/relationships/hyperlink" Target="https://www.mpam.mp.br/images/NF_26422_2c871.pdf%5b" TargetMode="External"/><Relationship Id="rId22" Type="http://schemas.openxmlformats.org/officeDocument/2006/relationships/hyperlink" Target="https://www.mpam.mp.br/images/NF_6_f25d2.pdf" TargetMode="External"/><Relationship Id="rId27" Type="http://schemas.openxmlformats.org/officeDocument/2006/relationships/hyperlink" Target="https://www.mpam.mp.br/images/NF_07_a5738.pdf" TargetMode="External"/><Relationship Id="rId43" Type="http://schemas.openxmlformats.org/officeDocument/2006/relationships/hyperlink" Target="https://www.mpam.mp.br/images/NF_59887_abf17.PDF" TargetMode="External"/><Relationship Id="rId48" Type="http://schemas.openxmlformats.org/officeDocument/2006/relationships/hyperlink" Target="https://www.mpam.mp.br/images/NF_159_83b14.pdf" TargetMode="External"/><Relationship Id="rId64" Type="http://schemas.openxmlformats.org/officeDocument/2006/relationships/hyperlink" Target="V" TargetMode="External"/><Relationship Id="rId69" Type="http://schemas.openxmlformats.org/officeDocument/2006/relationships/hyperlink" Target="https://www.mpam.mp.br/images/NF_13_f8286.PDF" TargetMode="External"/><Relationship Id="rId113" Type="http://schemas.openxmlformats.org/officeDocument/2006/relationships/hyperlink" Target="https://www.mpam.mp.br/images/NF_AM20220297316_9a004.pdf" TargetMode="External"/><Relationship Id="rId118" Type="http://schemas.openxmlformats.org/officeDocument/2006/relationships/hyperlink" Target="https://www.mpam.mp.br/images/NF_55448_997bd.pdf" TargetMode="External"/><Relationship Id="rId134" Type="http://schemas.openxmlformats.org/officeDocument/2006/relationships/drawing" Target="../drawings/drawing1.xml"/><Relationship Id="rId80" Type="http://schemas.openxmlformats.org/officeDocument/2006/relationships/hyperlink" Target="https://www.mpam.mp.br/images/NF_59850_2d157.PDF" TargetMode="External"/><Relationship Id="rId85" Type="http://schemas.openxmlformats.org/officeDocument/2006/relationships/hyperlink" Target="https://www.mpam.mp.br/images/NF_414226_718b8.pdf" TargetMode="External"/><Relationship Id="rId12" Type="http://schemas.openxmlformats.org/officeDocument/2006/relationships/hyperlink" Target="https://www.mpam.mp.br/images/NF_1159_a3c85.pdf" TargetMode="External"/><Relationship Id="rId17" Type="http://schemas.openxmlformats.org/officeDocument/2006/relationships/hyperlink" Target="https://www.mpam.mp.br/images/NF_1275_69f3f.pdf" TargetMode="External"/><Relationship Id="rId33" Type="http://schemas.openxmlformats.org/officeDocument/2006/relationships/hyperlink" Target="https://www.mpam.mp.br/images/NF_08.2054_4ee7d.pdf" TargetMode="External"/><Relationship Id="rId38" Type="http://schemas.openxmlformats.org/officeDocument/2006/relationships/hyperlink" Target="https://www.mpam.mp.br/images/NF_23.715_df09d.pdf" TargetMode="External"/><Relationship Id="rId59" Type="http://schemas.openxmlformats.org/officeDocument/2006/relationships/hyperlink" Target="https://www.mpam.mp.br/images/NF_157_49ffc.pdf" TargetMode="External"/><Relationship Id="rId103" Type="http://schemas.openxmlformats.org/officeDocument/2006/relationships/hyperlink" Target="https://www.mpam.mp.br/images/NF_623_315d5.pdf" TargetMode="External"/><Relationship Id="rId108" Type="http://schemas.openxmlformats.org/officeDocument/2006/relationships/hyperlink" Target="https://www.mpam.mp.br/images/NF_22098012022-8_3b723.pdf" TargetMode="External"/><Relationship Id="rId124" Type="http://schemas.openxmlformats.org/officeDocument/2006/relationships/hyperlink" Target="https://www.mpam.mp.br/images/NF_0086746-2_69f8f.pdf" TargetMode="External"/><Relationship Id="rId129" Type="http://schemas.openxmlformats.org/officeDocument/2006/relationships/hyperlink" Target="https://www.mpam.mp.br/images/NF_6550_26d57.pdf" TargetMode="External"/><Relationship Id="rId54" Type="http://schemas.openxmlformats.org/officeDocument/2006/relationships/hyperlink" Target="https://www.mpam.mp.br/images/NF_9881_4ad15.pdf" TargetMode="External"/><Relationship Id="rId70" Type="http://schemas.openxmlformats.org/officeDocument/2006/relationships/hyperlink" Target="https://www.mpam.mp.br/images/NF_2606_b28a4.pdf" TargetMode="External"/><Relationship Id="rId75" Type="http://schemas.openxmlformats.org/officeDocument/2006/relationships/hyperlink" Target="https://www.mpam.mp.br/images/NF_6200_b329a.pdf" TargetMode="External"/><Relationship Id="rId91" Type="http://schemas.openxmlformats.org/officeDocument/2006/relationships/hyperlink" Target="https://www.mpam.mp.br/images/NF_414229_01917.pdf" TargetMode="External"/><Relationship Id="rId96" Type="http://schemas.openxmlformats.org/officeDocument/2006/relationships/hyperlink" Target="https://www.mpam.mp.br/images/NF_26425_e7780.pdf" TargetMode="External"/><Relationship Id="rId1" Type="http://schemas.openxmlformats.org/officeDocument/2006/relationships/hyperlink" Target="https://www.mpam.mp.br/images/NF_9_31aa0.pdf" TargetMode="External"/><Relationship Id="rId6" Type="http://schemas.openxmlformats.org/officeDocument/2006/relationships/hyperlink" Target="https://www.mpam.mp.br/images/NF_69_03ad0.pdf" TargetMode="External"/><Relationship Id="rId23" Type="http://schemas.openxmlformats.org/officeDocument/2006/relationships/hyperlink" Target="https://www.mpam.mp.br/images/NF_12_03c0d.pdf" TargetMode="External"/><Relationship Id="rId28" Type="http://schemas.openxmlformats.org/officeDocument/2006/relationships/hyperlink" Target="https://www.mpam.mp.br/images/NF_08.821_ee641.pdf" TargetMode="External"/><Relationship Id="rId49" Type="http://schemas.openxmlformats.org/officeDocument/2006/relationships/hyperlink" Target="https://www.mpam.mp.br/images/NF_55238_32f4d.pdf" TargetMode="External"/><Relationship Id="rId114" Type="http://schemas.openxmlformats.org/officeDocument/2006/relationships/hyperlink" Target="https://www.mpam.mp.br/images/NF_3385_31a2a.pdf" TargetMode="External"/><Relationship Id="rId119" Type="http://schemas.openxmlformats.org/officeDocument/2006/relationships/hyperlink" Target="https://www.mpam.mp.br/images/NF_35_a3f31.pdf" TargetMode="External"/><Relationship Id="rId44" Type="http://schemas.openxmlformats.org/officeDocument/2006/relationships/hyperlink" Target="https://www.mpam.mp.br/images/NF_59363_ecc76.PDF" TargetMode="External"/><Relationship Id="rId60" Type="http://schemas.openxmlformats.org/officeDocument/2006/relationships/hyperlink" Target="https://www.mpam.mp.br/images/NF_3817_82238.pdf" TargetMode="External"/><Relationship Id="rId65" Type="http://schemas.openxmlformats.org/officeDocument/2006/relationships/hyperlink" Target="https://www.mpam.mp.br/images/NF_385309_299db.pdf" TargetMode="External"/><Relationship Id="rId81" Type="http://schemas.openxmlformats.org/officeDocument/2006/relationships/hyperlink" Target="https://www.mpam.mp.br/images/NF_414225_94993.pdf" TargetMode="External"/><Relationship Id="rId86" Type="http://schemas.openxmlformats.org/officeDocument/2006/relationships/hyperlink" Target="https://www.mpam.mp.br/images/NF_414227_f5ae1.pdf" TargetMode="External"/><Relationship Id="rId130" Type="http://schemas.openxmlformats.org/officeDocument/2006/relationships/hyperlink" Target="https://www.mpam.mp.br/images/NF_6549_50348.pdf" TargetMode="External"/><Relationship Id="rId13" Type="http://schemas.openxmlformats.org/officeDocument/2006/relationships/hyperlink" Target="https://www.mpam.mp.br/images/NF_13701_d0799.pdf" TargetMode="External"/><Relationship Id="rId18" Type="http://schemas.openxmlformats.org/officeDocument/2006/relationships/hyperlink" Target="https://www.mpam.mp.br/images/NF_1276_73304.pdf" TargetMode="External"/><Relationship Id="rId39" Type="http://schemas.openxmlformats.org/officeDocument/2006/relationships/hyperlink" Target="https://www.mpam.mp.br/images/NF_3365_53999.pdf" TargetMode="External"/><Relationship Id="rId109" Type="http://schemas.openxmlformats.org/officeDocument/2006/relationships/hyperlink" Target="https://www.mpam.mp.br/images/NF_28487012022-7_1ae66.pdf" TargetMode="External"/><Relationship Id="rId34" Type="http://schemas.openxmlformats.org/officeDocument/2006/relationships/hyperlink" Target="https://www.mpam.mp.br/images/NF_08.2076_a91db.pdf" TargetMode="External"/><Relationship Id="rId50" Type="http://schemas.openxmlformats.org/officeDocument/2006/relationships/hyperlink" Target="https://www.mpam.mp.br/images/NF_55315_ae0a6.pdf" TargetMode="External"/><Relationship Id="rId55" Type="http://schemas.openxmlformats.org/officeDocument/2006/relationships/hyperlink" Target="https://www.mpam.mp.br/images/NF_15178_37f60.pdf" TargetMode="External"/><Relationship Id="rId76" Type="http://schemas.openxmlformats.org/officeDocument/2006/relationships/hyperlink" Target="https://www.mpam.mp.br/images/NF_300039214703_63d93.pdf" TargetMode="External"/><Relationship Id="rId97" Type="http://schemas.openxmlformats.org/officeDocument/2006/relationships/hyperlink" Target="https://www.mpam.mp.br/images/NF_27077_26d8c.pdf" TargetMode="External"/><Relationship Id="rId104" Type="http://schemas.openxmlformats.org/officeDocument/2006/relationships/hyperlink" Target="https://www.mpam.mp.br/images/NF_863_9810b.pdf" TargetMode="External"/><Relationship Id="rId120" Type="http://schemas.openxmlformats.org/officeDocument/2006/relationships/hyperlink" Target="https://www.mpam.mp.br/images/NF_3755_1eef7.pdf" TargetMode="External"/><Relationship Id="rId125" Type="http://schemas.openxmlformats.org/officeDocument/2006/relationships/hyperlink" Target="https://www.mpam.mp.br/images/NF_4935_f42a1.pdf" TargetMode="External"/><Relationship Id="rId7" Type="http://schemas.openxmlformats.org/officeDocument/2006/relationships/hyperlink" Target="https://www.mpam.mp.br/images/NF_1427_a06e6.pdf" TargetMode="External"/><Relationship Id="rId71" Type="http://schemas.openxmlformats.org/officeDocument/2006/relationships/hyperlink" Target="https://www.mpam.mp.br/images/NF_300039224744_79279.pdf" TargetMode="External"/><Relationship Id="rId92" Type="http://schemas.openxmlformats.org/officeDocument/2006/relationships/hyperlink" Target="V" TargetMode="External"/><Relationship Id="rId2" Type="http://schemas.openxmlformats.org/officeDocument/2006/relationships/hyperlink" Target="https://www.mpam.mp.br/images/NF_83_68071.pdf" TargetMode="External"/><Relationship Id="rId29" Type="http://schemas.openxmlformats.org/officeDocument/2006/relationships/hyperlink" Target="https://www.mpam.mp.br/images/NF_08.170_28406.pdf" TargetMode="External"/><Relationship Id="rId24" Type="http://schemas.openxmlformats.org/officeDocument/2006/relationships/hyperlink" Target="https://www.mpam.mp.br/images/NF_11_ec313.pdf" TargetMode="External"/><Relationship Id="rId40" Type="http://schemas.openxmlformats.org/officeDocument/2006/relationships/hyperlink" Target="https://www.mpam.mp.br/images/NF_6401397031_56c53.pdf" TargetMode="External"/><Relationship Id="rId45" Type="http://schemas.openxmlformats.org/officeDocument/2006/relationships/hyperlink" Target="https://www.mpam.mp.br/images/NF_175_c8b22.pdf" TargetMode="External"/><Relationship Id="rId66" Type="http://schemas.openxmlformats.org/officeDocument/2006/relationships/hyperlink" Target="https://www.mpam.mp.br/images/NF_385292_5e942.pdf" TargetMode="External"/><Relationship Id="rId87" Type="http://schemas.openxmlformats.org/officeDocument/2006/relationships/hyperlink" Target="https://www.mpam.mp.br/images/NF_414228_e6ded.pdf" TargetMode="External"/><Relationship Id="rId110" Type="http://schemas.openxmlformats.org/officeDocument/2006/relationships/hyperlink" Target="https://www.mpam.mp.br/images/NF_27076_cd253.pdf" TargetMode="External"/><Relationship Id="rId115" Type="http://schemas.openxmlformats.org/officeDocument/2006/relationships/hyperlink" Target="https://www.mpam.mp.br/images/NF_179_7a46f.pdf" TargetMode="External"/><Relationship Id="rId131" Type="http://schemas.openxmlformats.org/officeDocument/2006/relationships/hyperlink" Target="https://www.mpam.mp.br/images/banners/NF_58650-58660_6628c.pdf" TargetMode="External"/><Relationship Id="rId61" Type="http://schemas.openxmlformats.org/officeDocument/2006/relationships/hyperlink" Target="https://www.mpam.mp.br/images/NF_14290_9a9ed.pdf" TargetMode="External"/><Relationship Id="rId82" Type="http://schemas.openxmlformats.org/officeDocument/2006/relationships/hyperlink" Target="https://www.mpam.mp.br/images/NF_182121077_6c52e.pdf" TargetMode="External"/><Relationship Id="rId19" Type="http://schemas.openxmlformats.org/officeDocument/2006/relationships/hyperlink" Target="https://www.mpam.mp.br/images/NF_1274_148bf.pdf" TargetMode="External"/><Relationship Id="rId14" Type="http://schemas.openxmlformats.org/officeDocument/2006/relationships/hyperlink" Target="https://www.mpam.mp.br/images/NF_1558_e861e.pdf" TargetMode="External"/><Relationship Id="rId30" Type="http://schemas.openxmlformats.org/officeDocument/2006/relationships/hyperlink" Target="V" TargetMode="External"/><Relationship Id="rId35" Type="http://schemas.openxmlformats.org/officeDocument/2006/relationships/hyperlink" Target="https://www.mpam.mp.br/images/NF_18_ace7a.pdf" TargetMode="External"/><Relationship Id="rId56" Type="http://schemas.openxmlformats.org/officeDocument/2006/relationships/hyperlink" Target="https://www.mpam.mp.br/images/NF_5965_ca4bb.pdf" TargetMode="External"/><Relationship Id="rId77" Type="http://schemas.openxmlformats.org/officeDocument/2006/relationships/hyperlink" Target="V" TargetMode="External"/><Relationship Id="rId100" Type="http://schemas.openxmlformats.org/officeDocument/2006/relationships/hyperlink" Target="https://www.mpam.mp.br/images/NF_15146_5565f.pdf" TargetMode="External"/><Relationship Id="rId105" Type="http://schemas.openxmlformats.org/officeDocument/2006/relationships/hyperlink" Target="https://www.mpam.mp.br/images/NF_475_8fd2a.pdf" TargetMode="External"/><Relationship Id="rId126" Type="http://schemas.openxmlformats.org/officeDocument/2006/relationships/hyperlink" Target="https://www.mpam.mp.br/images/NF_9776_f38ce.pdf" TargetMode="External"/><Relationship Id="rId8" Type="http://schemas.openxmlformats.org/officeDocument/2006/relationships/hyperlink" Target="https://www.mpam.mp.br/images/NF_1124_b5376.pdf" TargetMode="External"/><Relationship Id="rId51" Type="http://schemas.openxmlformats.org/officeDocument/2006/relationships/hyperlink" Target="https://www.mpam.mp.br/images/NF_5882_05f3d.pdf" TargetMode="External"/><Relationship Id="rId72" Type="http://schemas.openxmlformats.org/officeDocument/2006/relationships/hyperlink" Target="https://www.mpam.mp.br/images/NF_0345991343_3eb4b.pdf" TargetMode="External"/><Relationship Id="rId93" Type="http://schemas.openxmlformats.org/officeDocument/2006/relationships/hyperlink" Target="https://www.mpam.mp.br/images/NF_15179_ee258.pdf" TargetMode="External"/><Relationship Id="rId98" Type="http://schemas.openxmlformats.org/officeDocument/2006/relationships/hyperlink" Target="https://www.mpam.mp.br/images/NF_5029_28652.pdf" TargetMode="External"/><Relationship Id="rId121" Type="http://schemas.openxmlformats.org/officeDocument/2006/relationships/hyperlink" Target="https://www.mpam.mp.br/images/NF_AM20220300978_cdefd.pdf" TargetMode="External"/><Relationship Id="rId3" Type="http://schemas.openxmlformats.org/officeDocument/2006/relationships/hyperlink" Target="https://www.mpam.mp.br/images/NF_31_37e15.pdf" TargetMode="External"/><Relationship Id="rId25" Type="http://schemas.openxmlformats.org/officeDocument/2006/relationships/hyperlink" Target="https://www.mpam.mp.br/images/NF_8_23021.PDF" TargetMode="External"/><Relationship Id="rId46" Type="http://schemas.openxmlformats.org/officeDocument/2006/relationships/hyperlink" Target="https://www.mpam.mp.br/images/NF_175_c8b22.pdf%5d" TargetMode="External"/><Relationship Id="rId67" Type="http://schemas.openxmlformats.org/officeDocument/2006/relationships/hyperlink" Target="https://www.mpam.mp.br/images/NF_389866_b3753.pdf" TargetMode="External"/><Relationship Id="rId116" Type="http://schemas.openxmlformats.org/officeDocument/2006/relationships/hyperlink" Target="https://www.mpam.mp.br/images/NF_60272_06939.pdf" TargetMode="External"/><Relationship Id="rId20" Type="http://schemas.openxmlformats.org/officeDocument/2006/relationships/hyperlink" Target="https://www.mpam.mp.br/images/NF_1314_ab3c8.pdf" TargetMode="External"/><Relationship Id="rId41" Type="http://schemas.openxmlformats.org/officeDocument/2006/relationships/hyperlink" Target="https://www.mpam.mp.br/images/NF_1994_9e175.pdf" TargetMode="External"/><Relationship Id="rId62" Type="http://schemas.openxmlformats.org/officeDocument/2006/relationships/hyperlink" Target="https://www.mpam.mp.br/images/NF_0300039224745_426f8.pdf" TargetMode="External"/><Relationship Id="rId83" Type="http://schemas.openxmlformats.org/officeDocument/2006/relationships/hyperlink" Target="https://www.mpam.mp.br/images/NF_1825942_eb1ad.pdf" TargetMode="External"/><Relationship Id="rId88" Type="http://schemas.openxmlformats.org/officeDocument/2006/relationships/hyperlink" Target="https://www.mpam.mp.br/images/NF_9850_27b2c.pdf" TargetMode="External"/><Relationship Id="rId111" Type="http://schemas.openxmlformats.org/officeDocument/2006/relationships/hyperlink" Target="https://www.mpam.mp.br/images/NF_04943012022-7_5c43a.pdf" TargetMode="External"/><Relationship Id="rId132" Type="http://schemas.openxmlformats.org/officeDocument/2006/relationships/hyperlink" Target="https://www.mpam.mp.br/images/banners/NF_227947-227959_62b24.pdf" TargetMode="External"/><Relationship Id="rId15" Type="http://schemas.openxmlformats.org/officeDocument/2006/relationships/hyperlink" Target="https://www.mpam.mp.br/images/NF_1559_37fe8.pdf" TargetMode="External"/><Relationship Id="rId36" Type="http://schemas.openxmlformats.org/officeDocument/2006/relationships/hyperlink" Target="https://www.mpam.mp.br/images/NF_22_18536.pdf" TargetMode="External"/><Relationship Id="rId57" Type="http://schemas.openxmlformats.org/officeDocument/2006/relationships/hyperlink" Target="https://www.mpam.mp.br/images/NF_5966_62c0f.pdf" TargetMode="External"/><Relationship Id="rId106" Type="http://schemas.openxmlformats.org/officeDocument/2006/relationships/hyperlink" Target="https://www.mpam.mp.br/images/NF_474_a305a.pdf" TargetMode="External"/><Relationship Id="rId127" Type="http://schemas.openxmlformats.org/officeDocument/2006/relationships/hyperlink" Target="https://www.mpam.mp.br/images/NF_15055_b05f3.pdf" TargetMode="External"/><Relationship Id="rId10" Type="http://schemas.openxmlformats.org/officeDocument/2006/relationships/hyperlink" Target="https://www.mpam.mp.br/images/banners/NF_1126_7a234.pdf" TargetMode="External"/><Relationship Id="rId31" Type="http://schemas.openxmlformats.org/officeDocument/2006/relationships/hyperlink" Target="https://www.mpam.mp.br/images/NF_08.104_bef00.pdf" TargetMode="External"/><Relationship Id="rId52" Type="http://schemas.openxmlformats.org/officeDocument/2006/relationships/hyperlink" Target="https://www.mpam.mp.br/images/NF_5333_dff56.pdf" TargetMode="External"/><Relationship Id="rId73" Type="http://schemas.openxmlformats.org/officeDocument/2006/relationships/hyperlink" Target="https://www.mpam.mp.br/images/NF_6197_49a84.pdf" TargetMode="External"/><Relationship Id="rId78" Type="http://schemas.openxmlformats.org/officeDocument/2006/relationships/hyperlink" Target="V" TargetMode="External"/><Relationship Id="rId94" Type="http://schemas.openxmlformats.org/officeDocument/2006/relationships/hyperlink" Target="https://www.mpam.mp.br/images/NF_9882_d8537.pdf" TargetMode="External"/><Relationship Id="rId99" Type="http://schemas.openxmlformats.org/officeDocument/2006/relationships/hyperlink" Target="https://www.mpam.mp.br/images/NF_9848_170e3.pdf" TargetMode="External"/><Relationship Id="rId101" Type="http://schemas.openxmlformats.org/officeDocument/2006/relationships/hyperlink" Target="https://www.mpam.mp.br/images/NF_9849-8_f8e8c.pdf" TargetMode="External"/><Relationship Id="rId122" Type="http://schemas.openxmlformats.org/officeDocument/2006/relationships/hyperlink" Target="https://www.mpam.mp.br/images/NF_54697989_cfbda.pdf" TargetMode="External"/><Relationship Id="rId4" Type="http://schemas.openxmlformats.org/officeDocument/2006/relationships/hyperlink" Target="https://www.mpam.mp.br/images/NF_2133_c9d5a.pdf" TargetMode="External"/><Relationship Id="rId9" Type="http://schemas.openxmlformats.org/officeDocument/2006/relationships/hyperlink" Target="https://www.mpam.mp.br/images/NF_1125_d9785.pdf" TargetMode="External"/><Relationship Id="rId26" Type="http://schemas.openxmlformats.org/officeDocument/2006/relationships/hyperlink" Target="https://www.mpam.mp.br/images/NF_10_8f7ef.PDF" TargetMode="External"/><Relationship Id="rId47" Type="http://schemas.openxmlformats.org/officeDocument/2006/relationships/hyperlink" Target="https://www.mpam.mp.br/images/NF_159_83b14.pdf" TargetMode="External"/><Relationship Id="rId68" Type="http://schemas.openxmlformats.org/officeDocument/2006/relationships/hyperlink" Target="https://www.mpam.mp.br/images/NF_389818_86ebb.pdf" TargetMode="External"/><Relationship Id="rId89" Type="http://schemas.openxmlformats.org/officeDocument/2006/relationships/hyperlink" Target="V" TargetMode="External"/><Relationship Id="rId112" Type="http://schemas.openxmlformats.org/officeDocument/2006/relationships/hyperlink" Target="https://www.mpam.mp.br/images/NF_130300_12b08.pdf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164"/>
  <sheetViews>
    <sheetView tabSelected="1" view="pageBreakPreview" topLeftCell="D148" zoomScale="80" zoomScaleNormal="70" zoomScaleSheetLayoutView="80" workbookViewId="0">
      <selection activeCell="G56" sqref="G56:G149"/>
    </sheetView>
  </sheetViews>
  <sheetFormatPr defaultRowHeight="18.75"/>
  <cols>
    <col min="1" max="1" width="28.5703125" customWidth="1"/>
    <col min="2" max="2" width="16" customWidth="1"/>
    <col min="3" max="3" width="33.5703125" hidden="1" customWidth="1"/>
    <col min="4" max="4" width="33.5703125" style="26" customWidth="1"/>
    <col min="5" max="5" width="45.28515625" customWidth="1"/>
    <col min="6" max="6" width="29.5703125" customWidth="1"/>
    <col min="7" max="7" width="18.7109375" style="1" bestFit="1" customWidth="1"/>
    <col min="8" max="8" width="16.28515625" style="1" hidden="1" customWidth="1"/>
    <col min="9" max="9" width="24.5703125" style="1" customWidth="1"/>
    <col min="10" max="10" width="25.5703125" style="26" customWidth="1"/>
    <col min="11" max="11" width="27.7109375" customWidth="1"/>
    <col min="12" max="12" width="23.28515625" customWidth="1"/>
    <col min="13" max="13" width="19" customWidth="1"/>
    <col min="14" max="14" width="8.7109375" style="40" customWidth="1"/>
    <col min="15" max="1027" width="8.7109375" customWidth="1"/>
  </cols>
  <sheetData>
    <row r="1" spans="1:15" ht="82.5" customHeight="1"/>
    <row r="2" spans="1:15" ht="18">
      <c r="A2" s="76" t="s">
        <v>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49"/>
      <c r="O2" s="49"/>
    </row>
    <row r="3" spans="1:15" ht="20.25">
      <c r="A3" s="79" t="s">
        <v>0</v>
      </c>
      <c r="B3" s="79"/>
      <c r="C3" s="79"/>
      <c r="D3" s="79"/>
      <c r="E3" s="79"/>
      <c r="F3" s="79"/>
    </row>
    <row r="4" spans="1:15" ht="20.25">
      <c r="A4" s="38"/>
      <c r="B4" s="38"/>
      <c r="C4" s="38"/>
      <c r="D4" s="39"/>
      <c r="E4" s="37"/>
      <c r="F4" s="38"/>
    </row>
    <row r="5" spans="1:15">
      <c r="A5" s="2" t="s">
        <v>1</v>
      </c>
      <c r="B5" s="3"/>
      <c r="C5" s="3"/>
      <c r="D5" s="30"/>
      <c r="E5" s="4"/>
      <c r="F5" s="5"/>
    </row>
    <row r="6" spans="1:15" ht="31.5" customHeight="1">
      <c r="A6" s="6" t="s">
        <v>2</v>
      </c>
      <c r="B6" s="6" t="s">
        <v>3</v>
      </c>
      <c r="C6" s="7" t="s">
        <v>4</v>
      </c>
      <c r="D6" s="7" t="s">
        <v>24</v>
      </c>
      <c r="E6" s="7" t="s">
        <v>5</v>
      </c>
      <c r="F6" s="7" t="s">
        <v>6</v>
      </c>
      <c r="G6" s="6" t="s">
        <v>7</v>
      </c>
      <c r="H6" s="6" t="s">
        <v>27</v>
      </c>
      <c r="I6" s="6" t="s">
        <v>8</v>
      </c>
      <c r="J6" s="7" t="s">
        <v>9</v>
      </c>
      <c r="K6" s="7" t="s">
        <v>10</v>
      </c>
      <c r="L6" s="8" t="s">
        <v>11</v>
      </c>
      <c r="M6" s="7" t="s">
        <v>12</v>
      </c>
    </row>
    <row r="7" spans="1:15" ht="124.5" customHeight="1">
      <c r="A7" s="66" t="s">
        <v>37</v>
      </c>
      <c r="B7" s="67">
        <v>1</v>
      </c>
      <c r="C7" s="73"/>
      <c r="D7" s="69" t="s">
        <v>73</v>
      </c>
      <c r="E7" s="71" t="s">
        <v>74</v>
      </c>
      <c r="F7" s="71" t="s">
        <v>75</v>
      </c>
      <c r="G7" s="82" t="s">
        <v>77</v>
      </c>
      <c r="H7" s="67"/>
      <c r="I7" s="61">
        <v>44600</v>
      </c>
      <c r="J7" s="61">
        <v>44601</v>
      </c>
      <c r="K7" s="67" t="s">
        <v>465</v>
      </c>
      <c r="L7" s="74">
        <v>243.57</v>
      </c>
      <c r="M7" s="75" t="s">
        <v>76</v>
      </c>
      <c r="N7" s="40" t="s">
        <v>491</v>
      </c>
    </row>
    <row r="8" spans="1:15" ht="150.75" customHeight="1">
      <c r="A8" s="66" t="s">
        <v>37</v>
      </c>
      <c r="B8" s="67">
        <v>2</v>
      </c>
      <c r="C8" s="73"/>
      <c r="D8" s="69" t="s">
        <v>78</v>
      </c>
      <c r="E8" s="71" t="s">
        <v>79</v>
      </c>
      <c r="F8" s="71" t="s">
        <v>80</v>
      </c>
      <c r="G8" s="82" t="s">
        <v>82</v>
      </c>
      <c r="H8" s="67"/>
      <c r="I8" s="61">
        <v>44600</v>
      </c>
      <c r="J8" s="61">
        <v>44602</v>
      </c>
      <c r="K8" s="67" t="s">
        <v>465</v>
      </c>
      <c r="L8" s="74">
        <v>1431.69</v>
      </c>
      <c r="M8" s="75" t="s">
        <v>81</v>
      </c>
      <c r="N8" s="40" t="s">
        <v>491</v>
      </c>
    </row>
    <row r="9" spans="1:15" ht="150.75" customHeight="1">
      <c r="A9" s="66" t="s">
        <v>37</v>
      </c>
      <c r="B9" s="67">
        <v>3</v>
      </c>
      <c r="C9" s="73"/>
      <c r="D9" s="69" t="s">
        <v>83</v>
      </c>
      <c r="E9" s="71" t="s">
        <v>84</v>
      </c>
      <c r="F9" s="71" t="s">
        <v>85</v>
      </c>
      <c r="G9" s="82" t="s">
        <v>87</v>
      </c>
      <c r="H9" s="67"/>
      <c r="I9" s="61">
        <v>44600</v>
      </c>
      <c r="J9" s="61">
        <v>44602</v>
      </c>
      <c r="K9" s="67" t="s">
        <v>465</v>
      </c>
      <c r="L9" s="74">
        <v>575</v>
      </c>
      <c r="M9" s="75" t="s">
        <v>86</v>
      </c>
      <c r="N9" s="40" t="s">
        <v>491</v>
      </c>
    </row>
    <row r="10" spans="1:15" ht="150.75" customHeight="1">
      <c r="A10" s="66" t="s">
        <v>37</v>
      </c>
      <c r="B10" s="67">
        <v>4</v>
      </c>
      <c r="C10" s="73"/>
      <c r="D10" s="69" t="s">
        <v>88</v>
      </c>
      <c r="E10" s="71" t="s">
        <v>89</v>
      </c>
      <c r="F10" s="71" t="s">
        <v>90</v>
      </c>
      <c r="G10" s="82" t="s">
        <v>92</v>
      </c>
      <c r="H10" s="67"/>
      <c r="I10" s="61">
        <v>44600</v>
      </c>
      <c r="J10" s="61">
        <v>44602</v>
      </c>
      <c r="K10" s="67" t="s">
        <v>465</v>
      </c>
      <c r="L10" s="74">
        <v>1317</v>
      </c>
      <c r="M10" s="75" t="s">
        <v>91</v>
      </c>
      <c r="N10" s="40" t="s">
        <v>491</v>
      </c>
    </row>
    <row r="11" spans="1:15" ht="150.75" customHeight="1">
      <c r="A11" s="66" t="s">
        <v>37</v>
      </c>
      <c r="B11" s="67">
        <v>5</v>
      </c>
      <c r="C11" s="73"/>
      <c r="D11" s="69" t="s">
        <v>96</v>
      </c>
      <c r="E11" s="71" t="s">
        <v>98</v>
      </c>
      <c r="F11" s="71" t="s">
        <v>97</v>
      </c>
      <c r="G11" s="82" t="s">
        <v>99</v>
      </c>
      <c r="H11" s="67"/>
      <c r="I11" s="61">
        <v>44601</v>
      </c>
      <c r="J11" s="61">
        <v>44602</v>
      </c>
      <c r="K11" s="67" t="s">
        <v>465</v>
      </c>
      <c r="L11" s="74">
        <v>19155.5</v>
      </c>
      <c r="M11" s="75" t="s">
        <v>100</v>
      </c>
      <c r="N11" s="40" t="s">
        <v>491</v>
      </c>
    </row>
    <row r="12" spans="1:15" ht="150.75" customHeight="1">
      <c r="A12" s="66" t="s">
        <v>37</v>
      </c>
      <c r="B12" s="67">
        <v>6</v>
      </c>
      <c r="C12" s="73"/>
      <c r="D12" s="69" t="s">
        <v>109</v>
      </c>
      <c r="E12" s="71" t="s">
        <v>110</v>
      </c>
      <c r="F12" s="71" t="s">
        <v>111</v>
      </c>
      <c r="G12" s="82" t="s">
        <v>113</v>
      </c>
      <c r="H12" s="67"/>
      <c r="I12" s="61">
        <v>44601</v>
      </c>
      <c r="J12" s="61">
        <v>44602</v>
      </c>
      <c r="K12" s="67" t="s">
        <v>465</v>
      </c>
      <c r="L12" s="74">
        <v>11715</v>
      </c>
      <c r="M12" s="75" t="s">
        <v>112</v>
      </c>
      <c r="N12" s="40" t="s">
        <v>491</v>
      </c>
    </row>
    <row r="13" spans="1:15" ht="150.75" customHeight="1">
      <c r="A13" s="66" t="s">
        <v>37</v>
      </c>
      <c r="B13" s="67">
        <v>7</v>
      </c>
      <c r="C13" s="73"/>
      <c r="D13" s="69" t="s">
        <v>123</v>
      </c>
      <c r="E13" s="71" t="s">
        <v>124</v>
      </c>
      <c r="F13" s="71" t="s">
        <v>125</v>
      </c>
      <c r="G13" s="82" t="s">
        <v>126</v>
      </c>
      <c r="H13" s="67"/>
      <c r="I13" s="61">
        <v>44601</v>
      </c>
      <c r="J13" s="61">
        <v>44602</v>
      </c>
      <c r="K13" s="67" t="s">
        <v>465</v>
      </c>
      <c r="L13" s="74">
        <v>1329.96</v>
      </c>
      <c r="M13" s="75" t="s">
        <v>127</v>
      </c>
      <c r="N13" s="40" t="s">
        <v>491</v>
      </c>
    </row>
    <row r="14" spans="1:15" ht="150.75" customHeight="1">
      <c r="A14" s="66" t="s">
        <v>37</v>
      </c>
      <c r="B14" s="67">
        <v>8</v>
      </c>
      <c r="C14" s="73"/>
      <c r="D14" s="69" t="s">
        <v>128</v>
      </c>
      <c r="E14" s="71" t="s">
        <v>129</v>
      </c>
      <c r="F14" s="71" t="s">
        <v>130</v>
      </c>
      <c r="G14" s="82" t="s">
        <v>131</v>
      </c>
      <c r="H14" s="67"/>
      <c r="I14" s="61">
        <v>44602</v>
      </c>
      <c r="J14" s="61">
        <v>44602</v>
      </c>
      <c r="K14" s="67" t="s">
        <v>465</v>
      </c>
      <c r="L14" s="74">
        <f>1.23+23.37</f>
        <v>24.6</v>
      </c>
      <c r="M14" s="75" t="s">
        <v>132</v>
      </c>
      <c r="N14" s="40" t="s">
        <v>491</v>
      </c>
    </row>
    <row r="15" spans="1:15" ht="150.75" customHeight="1">
      <c r="A15" s="66" t="s">
        <v>37</v>
      </c>
      <c r="B15" s="67">
        <v>9</v>
      </c>
      <c r="C15" s="73"/>
      <c r="D15" s="69" t="s">
        <v>128</v>
      </c>
      <c r="E15" s="71" t="s">
        <v>129</v>
      </c>
      <c r="F15" s="71" t="s">
        <v>133</v>
      </c>
      <c r="G15" s="82" t="s">
        <v>135</v>
      </c>
      <c r="H15" s="67"/>
      <c r="I15" s="61">
        <v>44602</v>
      </c>
      <c r="J15" s="61">
        <v>44602</v>
      </c>
      <c r="K15" s="67" t="s">
        <v>465</v>
      </c>
      <c r="L15" s="74">
        <f>6.15+116.85</f>
        <v>123</v>
      </c>
      <c r="M15" s="75" t="s">
        <v>134</v>
      </c>
      <c r="N15" s="40" t="s">
        <v>491</v>
      </c>
    </row>
    <row r="16" spans="1:15" ht="150.75" customHeight="1">
      <c r="A16" s="66" t="s">
        <v>37</v>
      </c>
      <c r="B16" s="67">
        <v>10</v>
      </c>
      <c r="C16" s="73"/>
      <c r="D16" s="69" t="s">
        <v>128</v>
      </c>
      <c r="E16" s="71" t="s">
        <v>129</v>
      </c>
      <c r="F16" s="71" t="s">
        <v>136</v>
      </c>
      <c r="G16" s="82" t="s">
        <v>137</v>
      </c>
      <c r="H16" s="67"/>
      <c r="I16" s="61">
        <v>44602</v>
      </c>
      <c r="J16" s="61">
        <v>44602</v>
      </c>
      <c r="K16" s="67" t="s">
        <v>465</v>
      </c>
      <c r="L16" s="74">
        <f>1.23+23.37</f>
        <v>24.6</v>
      </c>
      <c r="M16" s="75" t="s">
        <v>138</v>
      </c>
      <c r="N16" s="40" t="s">
        <v>491</v>
      </c>
    </row>
    <row r="17" spans="1:14" ht="150.75" customHeight="1">
      <c r="A17" s="66" t="s">
        <v>37</v>
      </c>
      <c r="B17" s="67">
        <v>11</v>
      </c>
      <c r="C17" s="73"/>
      <c r="D17" s="69" t="s">
        <v>128</v>
      </c>
      <c r="E17" s="71" t="s">
        <v>129</v>
      </c>
      <c r="F17" s="71" t="s">
        <v>139</v>
      </c>
      <c r="G17" s="82" t="s">
        <v>141</v>
      </c>
      <c r="H17" s="67"/>
      <c r="I17" s="61">
        <v>44602</v>
      </c>
      <c r="J17" s="61">
        <v>44602</v>
      </c>
      <c r="K17" s="67" t="s">
        <v>465</v>
      </c>
      <c r="L17" s="74">
        <f>8.61+163.59</f>
        <v>172.2</v>
      </c>
      <c r="M17" s="75" t="s">
        <v>140</v>
      </c>
      <c r="N17" s="40" t="s">
        <v>491</v>
      </c>
    </row>
    <row r="18" spans="1:14" ht="150.75" customHeight="1">
      <c r="A18" s="66" t="s">
        <v>37</v>
      </c>
      <c r="B18" s="67">
        <v>12</v>
      </c>
      <c r="C18" s="73"/>
      <c r="D18" s="69" t="s">
        <v>128</v>
      </c>
      <c r="E18" s="71" t="s">
        <v>129</v>
      </c>
      <c r="F18" s="71" t="s">
        <v>142</v>
      </c>
      <c r="G18" s="82" t="s">
        <v>144</v>
      </c>
      <c r="H18" s="67"/>
      <c r="I18" s="61">
        <v>44602</v>
      </c>
      <c r="J18" s="61">
        <v>44602</v>
      </c>
      <c r="K18" s="67" t="s">
        <v>465</v>
      </c>
      <c r="L18" s="74">
        <f>4.92+93.48</f>
        <v>98.4</v>
      </c>
      <c r="M18" s="75" t="s">
        <v>143</v>
      </c>
      <c r="N18" s="40" t="s">
        <v>491</v>
      </c>
    </row>
    <row r="19" spans="1:14" ht="150.75" customHeight="1">
      <c r="A19" s="66" t="s">
        <v>37</v>
      </c>
      <c r="B19" s="67">
        <v>13</v>
      </c>
      <c r="C19" s="73"/>
      <c r="D19" s="69" t="s">
        <v>168</v>
      </c>
      <c r="E19" s="71" t="s">
        <v>169</v>
      </c>
      <c r="F19" s="71" t="s">
        <v>170</v>
      </c>
      <c r="G19" s="82" t="s">
        <v>172</v>
      </c>
      <c r="H19" s="67"/>
      <c r="I19" s="61">
        <v>44602</v>
      </c>
      <c r="J19" s="61">
        <v>44606</v>
      </c>
      <c r="K19" s="67" t="s">
        <v>465</v>
      </c>
      <c r="L19" s="74">
        <v>4200</v>
      </c>
      <c r="M19" s="75" t="s">
        <v>171</v>
      </c>
      <c r="N19" s="40" t="s">
        <v>491</v>
      </c>
    </row>
    <row r="20" spans="1:14" ht="150.75" customHeight="1">
      <c r="A20" s="66" t="s">
        <v>37</v>
      </c>
      <c r="B20" s="67">
        <v>14</v>
      </c>
      <c r="C20" s="73"/>
      <c r="D20" s="42" t="s">
        <v>191</v>
      </c>
      <c r="E20" s="43" t="s">
        <v>192</v>
      </c>
      <c r="F20" s="43" t="s">
        <v>193</v>
      </c>
      <c r="G20" s="83" t="s">
        <v>195</v>
      </c>
      <c r="H20" s="42"/>
      <c r="I20" s="61">
        <v>44602</v>
      </c>
      <c r="J20" s="61">
        <v>44606</v>
      </c>
      <c r="K20" s="41" t="s">
        <v>465</v>
      </c>
      <c r="L20" s="44">
        <v>430200</v>
      </c>
      <c r="M20" s="42" t="s">
        <v>194</v>
      </c>
      <c r="N20" s="40" t="s">
        <v>491</v>
      </c>
    </row>
    <row r="21" spans="1:14" ht="150.75" customHeight="1">
      <c r="A21" s="66" t="s">
        <v>37</v>
      </c>
      <c r="B21" s="67">
        <v>15</v>
      </c>
      <c r="C21" s="73"/>
      <c r="D21" s="42" t="s">
        <v>191</v>
      </c>
      <c r="E21" s="43" t="s">
        <v>192</v>
      </c>
      <c r="F21" s="43" t="s">
        <v>303</v>
      </c>
      <c r="G21" s="83" t="s">
        <v>305</v>
      </c>
      <c r="H21" s="42"/>
      <c r="I21" s="61">
        <v>44606</v>
      </c>
      <c r="J21" s="61">
        <v>44608</v>
      </c>
      <c r="K21" s="41" t="s">
        <v>465</v>
      </c>
      <c r="L21" s="44">
        <v>150954.75</v>
      </c>
      <c r="M21" s="42" t="s">
        <v>304</v>
      </c>
      <c r="N21" s="40" t="s">
        <v>491</v>
      </c>
    </row>
    <row r="22" spans="1:14" ht="150.75" customHeight="1">
      <c r="A22" s="66" t="s">
        <v>37</v>
      </c>
      <c r="B22" s="67">
        <v>16</v>
      </c>
      <c r="C22" s="73"/>
      <c r="D22" s="42" t="s">
        <v>338</v>
      </c>
      <c r="E22" s="43" t="s">
        <v>339</v>
      </c>
      <c r="F22" s="43" t="s">
        <v>340</v>
      </c>
      <c r="G22" s="83" t="s">
        <v>342</v>
      </c>
      <c r="H22" s="42"/>
      <c r="I22" s="61">
        <v>44609</v>
      </c>
      <c r="J22" s="61">
        <v>44610</v>
      </c>
      <c r="K22" s="41" t="s">
        <v>465</v>
      </c>
      <c r="L22" s="44">
        <v>397.88</v>
      </c>
      <c r="M22" s="42" t="s">
        <v>341</v>
      </c>
      <c r="N22" s="40" t="s">
        <v>491</v>
      </c>
    </row>
    <row r="23" spans="1:14" ht="150.75" customHeight="1">
      <c r="A23" s="66" t="s">
        <v>37</v>
      </c>
      <c r="B23" s="67">
        <v>17</v>
      </c>
      <c r="C23" s="73"/>
      <c r="D23" s="42" t="s">
        <v>351</v>
      </c>
      <c r="E23" s="43" t="s">
        <v>352</v>
      </c>
      <c r="F23" s="43" t="s">
        <v>353</v>
      </c>
      <c r="G23" s="83" t="s">
        <v>355</v>
      </c>
      <c r="H23" s="42"/>
      <c r="I23" s="61">
        <v>44609</v>
      </c>
      <c r="J23" s="61">
        <v>44610</v>
      </c>
      <c r="K23" s="41" t="s">
        <v>465</v>
      </c>
      <c r="L23" s="44">
        <v>2503.96</v>
      </c>
      <c r="M23" s="42" t="s">
        <v>354</v>
      </c>
      <c r="N23" s="40" t="s">
        <v>491</v>
      </c>
    </row>
    <row r="24" spans="1:14" ht="150.75" customHeight="1">
      <c r="A24" s="66" t="s">
        <v>37</v>
      </c>
      <c r="B24" s="67">
        <v>18</v>
      </c>
      <c r="C24" s="73"/>
      <c r="D24" s="42" t="s">
        <v>351</v>
      </c>
      <c r="E24" s="43" t="s">
        <v>352</v>
      </c>
      <c r="F24" s="43" t="s">
        <v>356</v>
      </c>
      <c r="G24" s="83" t="s">
        <v>358</v>
      </c>
      <c r="H24" s="42"/>
      <c r="I24" s="61">
        <v>44609</v>
      </c>
      <c r="J24" s="61">
        <v>44610</v>
      </c>
      <c r="K24" s="41" t="s">
        <v>465</v>
      </c>
      <c r="L24" s="44">
        <v>1383.84</v>
      </c>
      <c r="M24" s="42" t="s">
        <v>357</v>
      </c>
      <c r="N24" s="40" t="s">
        <v>491</v>
      </c>
    </row>
    <row r="25" spans="1:14" ht="150.75" customHeight="1">
      <c r="A25" s="66" t="s">
        <v>37</v>
      </c>
      <c r="B25" s="67">
        <v>19</v>
      </c>
      <c r="C25" s="73"/>
      <c r="D25" s="42" t="s">
        <v>351</v>
      </c>
      <c r="E25" s="43" t="s">
        <v>352</v>
      </c>
      <c r="F25" s="43" t="s">
        <v>359</v>
      </c>
      <c r="G25" s="83" t="s">
        <v>361</v>
      </c>
      <c r="H25" s="42"/>
      <c r="I25" s="61">
        <v>44609</v>
      </c>
      <c r="J25" s="61">
        <v>44610</v>
      </c>
      <c r="K25" s="41" t="s">
        <v>465</v>
      </c>
      <c r="L25" s="44">
        <v>3195.88</v>
      </c>
      <c r="M25" s="42" t="s">
        <v>360</v>
      </c>
      <c r="N25" s="40" t="s">
        <v>491</v>
      </c>
    </row>
    <row r="26" spans="1:14" ht="150.75" customHeight="1">
      <c r="A26" s="66" t="s">
        <v>37</v>
      </c>
      <c r="B26" s="67">
        <v>20</v>
      </c>
      <c r="C26" s="73"/>
      <c r="D26" s="42" t="s">
        <v>351</v>
      </c>
      <c r="E26" s="43" t="s">
        <v>352</v>
      </c>
      <c r="F26" s="43" t="s">
        <v>408</v>
      </c>
      <c r="G26" s="83" t="s">
        <v>410</v>
      </c>
      <c r="H26" s="42"/>
      <c r="I26" s="61">
        <v>44614</v>
      </c>
      <c r="J26" s="61">
        <v>44614</v>
      </c>
      <c r="K26" s="41" t="s">
        <v>465</v>
      </c>
      <c r="L26" s="44">
        <v>677.62</v>
      </c>
      <c r="M26" s="42" t="s">
        <v>409</v>
      </c>
      <c r="N26" s="40" t="s">
        <v>491</v>
      </c>
    </row>
    <row r="27" spans="1:14" ht="150.75" customHeight="1">
      <c r="A27" s="66" t="s">
        <v>37</v>
      </c>
      <c r="B27" s="67">
        <v>21</v>
      </c>
      <c r="C27" s="73"/>
      <c r="D27" s="42" t="s">
        <v>351</v>
      </c>
      <c r="E27" s="43" t="s">
        <v>352</v>
      </c>
      <c r="F27" s="43" t="s">
        <v>450</v>
      </c>
      <c r="G27" s="83" t="s">
        <v>452</v>
      </c>
      <c r="H27" s="42"/>
      <c r="I27" s="61">
        <v>44614</v>
      </c>
      <c r="J27" s="61">
        <v>44615</v>
      </c>
      <c r="K27" s="41" t="s">
        <v>465</v>
      </c>
      <c r="L27" s="44">
        <v>677.62</v>
      </c>
      <c r="M27" s="42" t="s">
        <v>451</v>
      </c>
      <c r="N27" s="40" t="s">
        <v>491</v>
      </c>
    </row>
    <row r="28" spans="1:14" ht="150.75" customHeight="1">
      <c r="A28" s="66" t="s">
        <v>37</v>
      </c>
      <c r="B28" s="67">
        <v>22</v>
      </c>
      <c r="C28" s="73"/>
      <c r="D28" s="42" t="s">
        <v>73</v>
      </c>
      <c r="E28" s="43" t="s">
        <v>74</v>
      </c>
      <c r="F28" s="43" t="s">
        <v>453</v>
      </c>
      <c r="G28" s="83" t="s">
        <v>455</v>
      </c>
      <c r="H28" s="42"/>
      <c r="I28" s="61">
        <v>44614</v>
      </c>
      <c r="J28" s="61">
        <v>44615</v>
      </c>
      <c r="K28" s="41" t="s">
        <v>465</v>
      </c>
      <c r="L28" s="44">
        <v>487.14</v>
      </c>
      <c r="M28" s="42" t="s">
        <v>454</v>
      </c>
      <c r="N28" s="40" t="s">
        <v>491</v>
      </c>
    </row>
    <row r="29" spans="1:14" ht="150.75" customHeight="1">
      <c r="A29" s="66" t="s">
        <v>37</v>
      </c>
      <c r="B29" s="67">
        <v>23</v>
      </c>
      <c r="C29" s="73"/>
      <c r="D29" s="42" t="s">
        <v>456</v>
      </c>
      <c r="E29" s="43" t="s">
        <v>457</v>
      </c>
      <c r="F29" s="43" t="s">
        <v>458</v>
      </c>
      <c r="G29" s="83" t="s">
        <v>460</v>
      </c>
      <c r="H29" s="42"/>
      <c r="I29" s="61">
        <v>44614</v>
      </c>
      <c r="J29" s="61">
        <v>44615</v>
      </c>
      <c r="K29" s="41" t="s">
        <v>465</v>
      </c>
      <c r="L29" s="44">
        <v>2400</v>
      </c>
      <c r="M29" s="42" t="s">
        <v>459</v>
      </c>
      <c r="N29" s="40" t="s">
        <v>491</v>
      </c>
    </row>
    <row r="30" spans="1:14" ht="150.75" customHeight="1">
      <c r="A30" s="66" t="s">
        <v>37</v>
      </c>
      <c r="B30" s="67">
        <v>24</v>
      </c>
      <c r="C30" s="73"/>
      <c r="D30" s="42" t="s">
        <v>456</v>
      </c>
      <c r="E30" s="43" t="s">
        <v>457</v>
      </c>
      <c r="F30" s="43" t="s">
        <v>461</v>
      </c>
      <c r="G30" s="83" t="s">
        <v>463</v>
      </c>
      <c r="H30" s="42"/>
      <c r="I30" s="61">
        <v>44614</v>
      </c>
      <c r="J30" s="61">
        <v>44615</v>
      </c>
      <c r="K30" s="41" t="s">
        <v>465</v>
      </c>
      <c r="L30" s="44">
        <v>2400</v>
      </c>
      <c r="M30" s="42" t="s">
        <v>462</v>
      </c>
      <c r="N30" s="40" t="s">
        <v>491</v>
      </c>
    </row>
    <row r="31" spans="1:14" ht="150.75" customHeight="1">
      <c r="A31" s="66" t="s">
        <v>37</v>
      </c>
      <c r="B31" s="67">
        <v>25</v>
      </c>
      <c r="C31" s="73"/>
      <c r="D31" s="42" t="s">
        <v>73</v>
      </c>
      <c r="E31" s="43" t="s">
        <v>74</v>
      </c>
      <c r="F31" s="43" t="s">
        <v>466</v>
      </c>
      <c r="G31" s="83" t="s">
        <v>468</v>
      </c>
      <c r="H31" s="42"/>
      <c r="I31" s="61">
        <v>44615</v>
      </c>
      <c r="J31" s="61">
        <v>44615</v>
      </c>
      <c r="K31" s="41" t="s">
        <v>465</v>
      </c>
      <c r="L31" s="44">
        <v>692.1</v>
      </c>
      <c r="M31" s="42" t="s">
        <v>467</v>
      </c>
      <c r="N31" s="40" t="s">
        <v>491</v>
      </c>
    </row>
    <row r="32" spans="1:14" ht="150.75" customHeight="1">
      <c r="A32" s="66" t="s">
        <v>37</v>
      </c>
      <c r="B32" s="67">
        <v>26</v>
      </c>
      <c r="C32" s="73"/>
      <c r="D32" s="42" t="s">
        <v>73</v>
      </c>
      <c r="E32" s="43" t="s">
        <v>74</v>
      </c>
      <c r="F32" s="43" t="s">
        <v>469</v>
      </c>
      <c r="G32" s="83" t="s">
        <v>471</v>
      </c>
      <c r="H32" s="42"/>
      <c r="I32" s="61">
        <v>44615</v>
      </c>
      <c r="J32" s="61">
        <v>44615</v>
      </c>
      <c r="K32" s="41" t="s">
        <v>465</v>
      </c>
      <c r="L32" s="44">
        <v>692.1</v>
      </c>
      <c r="M32" s="42" t="s">
        <v>470</v>
      </c>
      <c r="N32" s="40" t="s">
        <v>491</v>
      </c>
    </row>
    <row r="33" spans="1:14">
      <c r="A33" s="78" t="s">
        <v>17</v>
      </c>
      <c r="B33" s="78"/>
      <c r="C33" s="78"/>
      <c r="D33" s="78"/>
      <c r="E33" s="78"/>
      <c r="F33" s="19"/>
      <c r="G33" s="21"/>
      <c r="H33" s="21"/>
      <c r="I33" s="24"/>
      <c r="J33" s="34"/>
      <c r="K33" s="21"/>
      <c r="L33" s="19"/>
      <c r="M33" s="14"/>
    </row>
    <row r="34" spans="1:14" ht="15.95" customHeight="1">
      <c r="A34" s="32" t="s">
        <v>25</v>
      </c>
      <c r="B34" s="33">
        <v>44628</v>
      </c>
      <c r="C34" s="18"/>
      <c r="D34" s="31"/>
    </row>
    <row r="36" spans="1:14">
      <c r="A36" s="80" t="s">
        <v>18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4" ht="28.5" customHeight="1">
      <c r="A37" s="6" t="s">
        <v>2</v>
      </c>
      <c r="B37" s="6" t="s">
        <v>3</v>
      </c>
      <c r="C37" s="7" t="s">
        <v>4</v>
      </c>
      <c r="D37" s="7" t="s">
        <v>24</v>
      </c>
      <c r="E37" s="7" t="s">
        <v>5</v>
      </c>
      <c r="F37" s="7" t="s">
        <v>6</v>
      </c>
      <c r="G37" s="6" t="s">
        <v>7</v>
      </c>
      <c r="H37" s="6" t="s">
        <v>27</v>
      </c>
      <c r="I37" s="6" t="s">
        <v>8</v>
      </c>
      <c r="J37" s="7" t="s">
        <v>9</v>
      </c>
      <c r="K37" s="7" t="s">
        <v>10</v>
      </c>
      <c r="L37" s="7" t="s">
        <v>11</v>
      </c>
      <c r="M37" s="7" t="s">
        <v>12</v>
      </c>
    </row>
    <row r="38" spans="1:14" ht="132" customHeight="1">
      <c r="A38" s="66" t="s">
        <v>37</v>
      </c>
      <c r="B38" s="67">
        <v>1</v>
      </c>
      <c r="C38" s="68"/>
      <c r="D38" s="69" t="s">
        <v>42</v>
      </c>
      <c r="E38" s="70" t="s">
        <v>43</v>
      </c>
      <c r="F38" s="71" t="s">
        <v>44</v>
      </c>
      <c r="G38" s="84">
        <v>44599</v>
      </c>
      <c r="H38" s="69"/>
      <c r="I38" s="61">
        <v>44599</v>
      </c>
      <c r="J38" s="61">
        <v>44600</v>
      </c>
      <c r="K38" s="67" t="s">
        <v>465</v>
      </c>
      <c r="L38" s="72">
        <v>75000</v>
      </c>
      <c r="M38" s="69" t="s">
        <v>45</v>
      </c>
      <c r="N38" s="40" t="s">
        <v>489</v>
      </c>
    </row>
    <row r="39" spans="1:14" ht="132" customHeight="1">
      <c r="A39" s="66" t="s">
        <v>37</v>
      </c>
      <c r="B39" s="67">
        <v>2</v>
      </c>
      <c r="C39" s="68"/>
      <c r="D39" s="69" t="s">
        <v>42</v>
      </c>
      <c r="E39" s="70" t="s">
        <v>43</v>
      </c>
      <c r="F39" s="71" t="s">
        <v>51</v>
      </c>
      <c r="G39" s="84">
        <v>44600</v>
      </c>
      <c r="H39" s="69"/>
      <c r="I39" s="61">
        <v>44600</v>
      </c>
      <c r="J39" s="61">
        <v>44600</v>
      </c>
      <c r="K39" s="67" t="s">
        <v>465</v>
      </c>
      <c r="L39" s="72">
        <v>75000</v>
      </c>
      <c r="M39" s="69" t="s">
        <v>52</v>
      </c>
      <c r="N39" s="40" t="s">
        <v>489</v>
      </c>
    </row>
    <row r="40" spans="1:14" ht="132" customHeight="1">
      <c r="A40" s="66" t="s">
        <v>37</v>
      </c>
      <c r="B40" s="67">
        <v>3</v>
      </c>
      <c r="C40" s="68"/>
      <c r="D40" s="69" t="s">
        <v>53</v>
      </c>
      <c r="E40" s="70" t="s">
        <v>54</v>
      </c>
      <c r="F40" s="71" t="s">
        <v>55</v>
      </c>
      <c r="G40" s="84">
        <v>44600</v>
      </c>
      <c r="H40" s="69"/>
      <c r="I40" s="61">
        <v>44600</v>
      </c>
      <c r="J40" s="61">
        <v>44600</v>
      </c>
      <c r="K40" s="67" t="s">
        <v>465</v>
      </c>
      <c r="L40" s="72">
        <v>2500</v>
      </c>
      <c r="M40" s="69" t="s">
        <v>56</v>
      </c>
      <c r="N40" s="40" t="s">
        <v>489</v>
      </c>
    </row>
    <row r="41" spans="1:14" ht="132" customHeight="1">
      <c r="A41" s="66" t="s">
        <v>37</v>
      </c>
      <c r="B41" s="67">
        <v>4</v>
      </c>
      <c r="C41" s="68"/>
      <c r="D41" s="69" t="s">
        <v>57</v>
      </c>
      <c r="E41" s="70" t="s">
        <v>58</v>
      </c>
      <c r="F41" s="71" t="s">
        <v>59</v>
      </c>
      <c r="G41" s="84">
        <v>44600</v>
      </c>
      <c r="H41" s="69"/>
      <c r="I41" s="61">
        <v>44600</v>
      </c>
      <c r="J41" s="61">
        <v>44600</v>
      </c>
      <c r="K41" s="67" t="s">
        <v>465</v>
      </c>
      <c r="L41" s="72">
        <f>5180.63+16819.37</f>
        <v>22000</v>
      </c>
      <c r="M41" s="69" t="s">
        <v>60</v>
      </c>
      <c r="N41" s="40" t="s">
        <v>489</v>
      </c>
    </row>
    <row r="42" spans="1:14" ht="150" customHeight="1">
      <c r="A42" s="66" t="s">
        <v>37</v>
      </c>
      <c r="B42" s="67">
        <v>5</v>
      </c>
      <c r="C42" s="68"/>
      <c r="D42" s="69" t="s">
        <v>61</v>
      </c>
      <c r="E42" s="70" t="s">
        <v>62</v>
      </c>
      <c r="F42" s="71" t="s">
        <v>63</v>
      </c>
      <c r="G42" s="84">
        <v>44600</v>
      </c>
      <c r="H42" s="69"/>
      <c r="I42" s="61">
        <v>44600</v>
      </c>
      <c r="J42" s="61">
        <v>44601</v>
      </c>
      <c r="K42" s="67" t="s">
        <v>465</v>
      </c>
      <c r="L42" s="72">
        <f>505.64+4494.36</f>
        <v>5000</v>
      </c>
      <c r="M42" s="69" t="s">
        <v>64</v>
      </c>
      <c r="N42" s="40" t="s">
        <v>489</v>
      </c>
    </row>
    <row r="43" spans="1:14" ht="150" customHeight="1">
      <c r="A43" s="66" t="s">
        <v>37</v>
      </c>
      <c r="B43" s="67">
        <v>6</v>
      </c>
      <c r="C43" s="68"/>
      <c r="D43" s="69" t="s">
        <v>57</v>
      </c>
      <c r="E43" s="70" t="s">
        <v>58</v>
      </c>
      <c r="F43" s="71" t="s">
        <v>65</v>
      </c>
      <c r="G43" s="84">
        <v>44600</v>
      </c>
      <c r="H43" s="69"/>
      <c r="I43" s="61">
        <v>44600</v>
      </c>
      <c r="J43" s="61">
        <v>44601</v>
      </c>
      <c r="K43" s="67" t="s">
        <v>465</v>
      </c>
      <c r="L43" s="72">
        <f>5180.63+16819.37</f>
        <v>22000</v>
      </c>
      <c r="M43" s="69" t="s">
        <v>66</v>
      </c>
      <c r="N43" s="40" t="s">
        <v>489</v>
      </c>
    </row>
    <row r="44" spans="1:14" ht="150" customHeight="1">
      <c r="A44" s="66" t="s">
        <v>37</v>
      </c>
      <c r="B44" s="67">
        <v>7</v>
      </c>
      <c r="C44" s="68"/>
      <c r="D44" s="69" t="s">
        <v>53</v>
      </c>
      <c r="E44" s="70" t="s">
        <v>54</v>
      </c>
      <c r="F44" s="71" t="s">
        <v>67</v>
      </c>
      <c r="G44" s="84">
        <v>44600</v>
      </c>
      <c r="H44" s="69"/>
      <c r="I44" s="61">
        <v>44600</v>
      </c>
      <c r="J44" s="61">
        <v>44601</v>
      </c>
      <c r="K44" s="67" t="s">
        <v>465</v>
      </c>
      <c r="L44" s="72">
        <v>2500</v>
      </c>
      <c r="M44" s="69" t="s">
        <v>68</v>
      </c>
      <c r="N44" s="40" t="s">
        <v>489</v>
      </c>
    </row>
    <row r="45" spans="1:14" ht="150" customHeight="1">
      <c r="A45" s="66" t="s">
        <v>37</v>
      </c>
      <c r="B45" s="67">
        <v>8</v>
      </c>
      <c r="C45" s="68"/>
      <c r="D45" s="42" t="s">
        <v>69</v>
      </c>
      <c r="E45" s="43" t="s">
        <v>70</v>
      </c>
      <c r="F45" s="43" t="s">
        <v>71</v>
      </c>
      <c r="G45" s="84">
        <v>44600</v>
      </c>
      <c r="H45" s="42"/>
      <c r="I45" s="61">
        <v>44600</v>
      </c>
      <c r="J45" s="61">
        <v>44601</v>
      </c>
      <c r="K45" s="41" t="s">
        <v>465</v>
      </c>
      <c r="L45" s="44">
        <v>89219.09</v>
      </c>
      <c r="M45" s="42" t="s">
        <v>72</v>
      </c>
      <c r="N45" s="40" t="s">
        <v>489</v>
      </c>
    </row>
    <row r="46" spans="1:14" ht="150" customHeight="1">
      <c r="A46" s="66" t="s">
        <v>37</v>
      </c>
      <c r="B46" s="67">
        <v>9</v>
      </c>
      <c r="C46" s="68"/>
      <c r="D46" s="42" t="s">
        <v>61</v>
      </c>
      <c r="E46" s="43" t="s">
        <v>62</v>
      </c>
      <c r="F46" s="43" t="s">
        <v>384</v>
      </c>
      <c r="G46" s="84">
        <v>44610</v>
      </c>
      <c r="H46" s="42"/>
      <c r="I46" s="61">
        <v>44610</v>
      </c>
      <c r="J46" s="61">
        <v>44610</v>
      </c>
      <c r="K46" s="41" t="s">
        <v>465</v>
      </c>
      <c r="L46" s="44">
        <f>505.64+4494.36</f>
        <v>5000</v>
      </c>
      <c r="M46" s="42" t="s">
        <v>385</v>
      </c>
      <c r="N46" s="40" t="s">
        <v>489</v>
      </c>
    </row>
    <row r="47" spans="1:14" ht="150" customHeight="1">
      <c r="A47" s="66" t="s">
        <v>37</v>
      </c>
      <c r="B47" s="67">
        <v>10</v>
      </c>
      <c r="C47" s="68"/>
      <c r="D47" s="42" t="s">
        <v>431</v>
      </c>
      <c r="E47" s="43" t="s">
        <v>432</v>
      </c>
      <c r="F47" s="43" t="s">
        <v>433</v>
      </c>
      <c r="G47" s="84">
        <v>44614</v>
      </c>
      <c r="H47" s="42"/>
      <c r="I47" s="61">
        <v>44614</v>
      </c>
      <c r="J47" s="61">
        <v>44614</v>
      </c>
      <c r="K47" s="41" t="s">
        <v>465</v>
      </c>
      <c r="L47" s="44">
        <f>1055.64+5944.36</f>
        <v>7000</v>
      </c>
      <c r="M47" s="42" t="s">
        <v>434</v>
      </c>
      <c r="N47" s="40" t="s">
        <v>489</v>
      </c>
    </row>
    <row r="48" spans="1:14" ht="150" customHeight="1">
      <c r="A48" s="66" t="s">
        <v>37</v>
      </c>
      <c r="B48" s="67">
        <v>11</v>
      </c>
      <c r="C48" s="68"/>
      <c r="D48" s="42" t="s">
        <v>69</v>
      </c>
      <c r="E48" s="43" t="s">
        <v>70</v>
      </c>
      <c r="F48" s="43" t="s">
        <v>472</v>
      </c>
      <c r="G48" s="84">
        <v>44615</v>
      </c>
      <c r="H48" s="42"/>
      <c r="I48" s="61">
        <v>44615</v>
      </c>
      <c r="J48" s="61">
        <v>44615</v>
      </c>
      <c r="K48" s="41" t="s">
        <v>465</v>
      </c>
      <c r="L48" s="44">
        <v>89219.09</v>
      </c>
      <c r="M48" s="42" t="s">
        <v>473</v>
      </c>
      <c r="N48" s="40" t="s">
        <v>489</v>
      </c>
    </row>
    <row r="49" spans="1:14" ht="150" customHeight="1">
      <c r="A49" s="66" t="s">
        <v>37</v>
      </c>
      <c r="B49" s="67">
        <v>12</v>
      </c>
      <c r="C49" s="68"/>
      <c r="D49" s="42" t="s">
        <v>69</v>
      </c>
      <c r="E49" s="43" t="s">
        <v>70</v>
      </c>
      <c r="F49" s="43" t="s">
        <v>474</v>
      </c>
      <c r="G49" s="84">
        <v>44615</v>
      </c>
      <c r="H49" s="42"/>
      <c r="I49" s="61">
        <v>44615</v>
      </c>
      <c r="J49" s="61">
        <v>44615</v>
      </c>
      <c r="K49" s="41" t="s">
        <v>465</v>
      </c>
      <c r="L49" s="44">
        <v>89219.09</v>
      </c>
      <c r="M49" s="42" t="s">
        <v>475</v>
      </c>
      <c r="N49" s="40" t="s">
        <v>489</v>
      </c>
    </row>
    <row r="50" spans="1:14">
      <c r="A50" s="78" t="s">
        <v>17</v>
      </c>
      <c r="B50" s="78"/>
      <c r="C50" s="78"/>
      <c r="D50" s="78"/>
      <c r="E50" s="18"/>
      <c r="F50" s="23"/>
      <c r="G50" s="22"/>
      <c r="H50" s="22"/>
      <c r="I50" s="24"/>
      <c r="J50" s="35"/>
      <c r="K50" s="21"/>
      <c r="L50" s="25"/>
      <c r="M50" s="22"/>
    </row>
    <row r="51" spans="1:14">
      <c r="A51" s="18" t="str">
        <f>A34</f>
        <v>Data da última atualização:</v>
      </c>
      <c r="B51" s="33">
        <v>44628</v>
      </c>
      <c r="C51" s="18"/>
      <c r="D51" s="31"/>
      <c r="E51" s="18"/>
      <c r="F51" s="23"/>
      <c r="G51" s="22"/>
      <c r="H51" s="22"/>
      <c r="I51" s="24"/>
      <c r="J51" s="35"/>
      <c r="K51" s="21"/>
      <c r="L51" s="25"/>
      <c r="M51" s="22"/>
    </row>
    <row r="52" spans="1:14">
      <c r="E52" s="20"/>
      <c r="F52" s="19"/>
      <c r="G52" s="21"/>
      <c r="H52" s="21"/>
      <c r="I52" s="21"/>
      <c r="J52" s="34"/>
      <c r="K52" s="19"/>
      <c r="L52" s="19"/>
      <c r="M52" s="19"/>
    </row>
    <row r="54" spans="1:14">
      <c r="A54" s="80" t="s">
        <v>19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</row>
    <row r="55" spans="1:14" ht="35.25" customHeight="1">
      <c r="A55" s="6" t="s">
        <v>2</v>
      </c>
      <c r="B55" s="6" t="s">
        <v>3</v>
      </c>
      <c r="C55" s="7" t="s">
        <v>4</v>
      </c>
      <c r="D55" s="7" t="s">
        <v>24</v>
      </c>
      <c r="E55" s="7" t="s">
        <v>5</v>
      </c>
      <c r="F55" s="7" t="s">
        <v>6</v>
      </c>
      <c r="G55" s="6" t="s">
        <v>7</v>
      </c>
      <c r="H55" s="6" t="s">
        <v>27</v>
      </c>
      <c r="I55" s="6" t="s">
        <v>8</v>
      </c>
      <c r="J55" s="7" t="s">
        <v>9</v>
      </c>
      <c r="K55" s="7" t="s">
        <v>10</v>
      </c>
      <c r="L55" s="7" t="s">
        <v>11</v>
      </c>
      <c r="M55" s="7" t="s">
        <v>12</v>
      </c>
    </row>
    <row r="56" spans="1:14" s="54" customFormat="1" ht="150">
      <c r="A56" s="50" t="s">
        <v>37</v>
      </c>
      <c r="B56" s="51">
        <v>1</v>
      </c>
      <c r="C56" s="51">
        <v>1</v>
      </c>
      <c r="D56" s="52" t="s">
        <v>31</v>
      </c>
      <c r="E56" s="53" t="s">
        <v>32</v>
      </c>
      <c r="F56" s="53" t="s">
        <v>33</v>
      </c>
      <c r="G56" s="83" t="s">
        <v>34</v>
      </c>
      <c r="H56" s="52"/>
      <c r="I56" s="55">
        <v>44581</v>
      </c>
      <c r="J56" s="55">
        <v>44596</v>
      </c>
      <c r="K56" s="56" t="s">
        <v>332</v>
      </c>
      <c r="L56" s="46">
        <f>12000.54+1836.93+9184.65+160670.88</f>
        <v>183693</v>
      </c>
      <c r="M56" s="52" t="s">
        <v>35</v>
      </c>
      <c r="N56" s="57" t="s">
        <v>489</v>
      </c>
    </row>
    <row r="57" spans="1:14" ht="135">
      <c r="A57" s="47" t="s">
        <v>37</v>
      </c>
      <c r="B57" s="51">
        <v>2</v>
      </c>
      <c r="C57" s="42"/>
      <c r="D57" s="42" t="s">
        <v>30</v>
      </c>
      <c r="E57" s="43" t="s">
        <v>29</v>
      </c>
      <c r="F57" s="43" t="s">
        <v>39</v>
      </c>
      <c r="G57" s="83" t="s">
        <v>41</v>
      </c>
      <c r="H57" s="42"/>
      <c r="I57" s="61">
        <v>44599</v>
      </c>
      <c r="J57" s="61">
        <v>44600</v>
      </c>
      <c r="K57" s="41" t="s">
        <v>465</v>
      </c>
      <c r="L57" s="44">
        <v>1896.81</v>
      </c>
      <c r="M57" s="42" t="s">
        <v>40</v>
      </c>
      <c r="N57" s="40" t="s">
        <v>489</v>
      </c>
    </row>
    <row r="58" spans="1:14" ht="150">
      <c r="A58" s="47" t="s">
        <v>37</v>
      </c>
      <c r="B58" s="51">
        <v>3</v>
      </c>
      <c r="C58" s="42"/>
      <c r="D58" s="42" t="s">
        <v>46</v>
      </c>
      <c r="E58" s="43" t="s">
        <v>47</v>
      </c>
      <c r="F58" s="43" t="s">
        <v>48</v>
      </c>
      <c r="G58" s="83" t="s">
        <v>49</v>
      </c>
      <c r="H58" s="42"/>
      <c r="I58" s="61">
        <v>44599</v>
      </c>
      <c r="J58" s="61">
        <v>44600</v>
      </c>
      <c r="K58" s="41" t="s">
        <v>465</v>
      </c>
      <c r="L58" s="44">
        <f>400.19+2934.73+1333.97+22010.48</f>
        <v>26679.37</v>
      </c>
      <c r="M58" s="42" t="s">
        <v>50</v>
      </c>
      <c r="N58" s="40" t="s">
        <v>489</v>
      </c>
    </row>
    <row r="59" spans="1:14" s="60" customFormat="1" ht="150.75" customHeight="1">
      <c r="A59" s="47" t="s">
        <v>37</v>
      </c>
      <c r="B59" s="51">
        <v>4</v>
      </c>
      <c r="C59" s="62"/>
      <c r="D59" s="42" t="s">
        <v>73</v>
      </c>
      <c r="E59" s="43" t="s">
        <v>74</v>
      </c>
      <c r="F59" s="43" t="s">
        <v>93</v>
      </c>
      <c r="G59" s="85" t="s">
        <v>94</v>
      </c>
      <c r="H59" s="41"/>
      <c r="I59" s="63">
        <v>44601</v>
      </c>
      <c r="J59" s="63">
        <v>44602</v>
      </c>
      <c r="K59" s="41" t="s">
        <v>465</v>
      </c>
      <c r="L59" s="64">
        <v>1049</v>
      </c>
      <c r="M59" s="65" t="s">
        <v>95</v>
      </c>
      <c r="N59" s="59" t="s">
        <v>491</v>
      </c>
    </row>
    <row r="60" spans="1:14" s="54" customFormat="1" ht="179.25" customHeight="1">
      <c r="A60" s="50" t="s">
        <v>37</v>
      </c>
      <c r="B60" s="51">
        <v>5</v>
      </c>
      <c r="C60" s="52"/>
      <c r="D60" s="52" t="s">
        <v>101</v>
      </c>
      <c r="E60" s="53" t="s">
        <v>102</v>
      </c>
      <c r="F60" s="53" t="s">
        <v>103</v>
      </c>
      <c r="G60" s="83" t="s">
        <v>104</v>
      </c>
      <c r="H60" s="52"/>
      <c r="I60" s="55">
        <v>44601</v>
      </c>
      <c r="J60" s="55">
        <v>44603</v>
      </c>
      <c r="K60" s="56" t="s">
        <v>483</v>
      </c>
      <c r="L60" s="44">
        <v>883.71</v>
      </c>
      <c r="M60" s="52" t="s">
        <v>105</v>
      </c>
      <c r="N60" s="57" t="s">
        <v>489</v>
      </c>
    </row>
    <row r="61" spans="1:14" s="54" customFormat="1" ht="165" customHeight="1">
      <c r="A61" s="50" t="s">
        <v>37</v>
      </c>
      <c r="B61" s="51">
        <v>6</v>
      </c>
      <c r="C61" s="52"/>
      <c r="D61" s="52" t="s">
        <v>101</v>
      </c>
      <c r="E61" s="53" t="s">
        <v>102</v>
      </c>
      <c r="F61" s="53" t="s">
        <v>106</v>
      </c>
      <c r="G61" s="83" t="s">
        <v>108</v>
      </c>
      <c r="H61" s="52"/>
      <c r="I61" s="55">
        <v>44601</v>
      </c>
      <c r="J61" s="55">
        <v>44603</v>
      </c>
      <c r="K61" s="56" t="s">
        <v>484</v>
      </c>
      <c r="L61" s="44">
        <v>2831.03</v>
      </c>
      <c r="M61" s="52" t="s">
        <v>107</v>
      </c>
      <c r="N61" s="57" t="s">
        <v>489</v>
      </c>
    </row>
    <row r="62" spans="1:14" ht="135">
      <c r="A62" s="47" t="s">
        <v>37</v>
      </c>
      <c r="B62" s="51">
        <v>7</v>
      </c>
      <c r="C62" s="42"/>
      <c r="D62" s="42" t="s">
        <v>114</v>
      </c>
      <c r="E62" s="43" t="s">
        <v>115</v>
      </c>
      <c r="F62" s="43" t="s">
        <v>116</v>
      </c>
      <c r="G62" s="83" t="s">
        <v>118</v>
      </c>
      <c r="H62" s="42"/>
      <c r="I62" s="61">
        <v>44601</v>
      </c>
      <c r="J62" s="61">
        <v>44602</v>
      </c>
      <c r="K62" s="41" t="s">
        <v>465</v>
      </c>
      <c r="L62" s="44">
        <v>8469.08</v>
      </c>
      <c r="M62" s="42" t="s">
        <v>117</v>
      </c>
      <c r="N62" s="40" t="s">
        <v>489</v>
      </c>
    </row>
    <row r="63" spans="1:14" s="54" customFormat="1" ht="135">
      <c r="A63" s="50" t="s">
        <v>37</v>
      </c>
      <c r="B63" s="51">
        <v>8</v>
      </c>
      <c r="C63" s="52"/>
      <c r="D63" s="52" t="s">
        <v>114</v>
      </c>
      <c r="E63" s="53" t="s">
        <v>115</v>
      </c>
      <c r="F63" s="53" t="s">
        <v>119</v>
      </c>
      <c r="G63" s="83" t="s">
        <v>118</v>
      </c>
      <c r="H63" s="52"/>
      <c r="I63" s="55">
        <v>44601</v>
      </c>
      <c r="J63" s="55">
        <v>44603</v>
      </c>
      <c r="K63" s="56" t="s">
        <v>485</v>
      </c>
      <c r="L63" s="44">
        <f>621.5+32343</f>
        <v>32964.5</v>
      </c>
      <c r="M63" s="52" t="s">
        <v>117</v>
      </c>
      <c r="N63" s="57" t="s">
        <v>489</v>
      </c>
    </row>
    <row r="64" spans="1:14" ht="135">
      <c r="A64" s="47" t="s">
        <v>37</v>
      </c>
      <c r="B64" s="51">
        <v>9</v>
      </c>
      <c r="C64" s="42"/>
      <c r="D64" s="42" t="s">
        <v>114</v>
      </c>
      <c r="E64" s="43" t="s">
        <v>115</v>
      </c>
      <c r="F64" s="43" t="s">
        <v>120</v>
      </c>
      <c r="G64" s="83" t="s">
        <v>121</v>
      </c>
      <c r="H64" s="42"/>
      <c r="I64" s="61">
        <v>44601</v>
      </c>
      <c r="J64" s="61">
        <v>44602</v>
      </c>
      <c r="K64" s="48"/>
      <c r="L64" s="46">
        <v>2344.1</v>
      </c>
      <c r="M64" s="42" t="s">
        <v>117</v>
      </c>
      <c r="N64" s="40" t="s">
        <v>489</v>
      </c>
    </row>
    <row r="65" spans="1:14" s="54" customFormat="1" ht="135">
      <c r="A65" s="50" t="s">
        <v>37</v>
      </c>
      <c r="B65" s="51">
        <v>10</v>
      </c>
      <c r="C65" s="52"/>
      <c r="D65" s="52" t="s">
        <v>114</v>
      </c>
      <c r="E65" s="53" t="s">
        <v>115</v>
      </c>
      <c r="F65" s="53" t="s">
        <v>122</v>
      </c>
      <c r="G65" s="83" t="s">
        <v>121</v>
      </c>
      <c r="H65" s="52"/>
      <c r="I65" s="55">
        <v>44601</v>
      </c>
      <c r="J65" s="55">
        <v>44603</v>
      </c>
      <c r="K65" s="56" t="s">
        <v>486</v>
      </c>
      <c r="L65" s="44">
        <f>167.02+8623.48</f>
        <v>8790.5</v>
      </c>
      <c r="M65" s="52" t="s">
        <v>117</v>
      </c>
      <c r="N65" s="57" t="s">
        <v>489</v>
      </c>
    </row>
    <row r="66" spans="1:14" ht="150">
      <c r="A66" s="47" t="s">
        <v>37</v>
      </c>
      <c r="B66" s="51">
        <v>11</v>
      </c>
      <c r="C66" s="42"/>
      <c r="D66" s="42" t="s">
        <v>145</v>
      </c>
      <c r="E66" s="43" t="s">
        <v>146</v>
      </c>
      <c r="F66" s="43" t="s">
        <v>147</v>
      </c>
      <c r="G66" s="83" t="s">
        <v>148</v>
      </c>
      <c r="H66" s="42"/>
      <c r="I66" s="45">
        <v>44602</v>
      </c>
      <c r="J66" s="61">
        <v>44602</v>
      </c>
      <c r="K66" s="48" t="s">
        <v>465</v>
      </c>
      <c r="L66" s="44">
        <v>12593.62</v>
      </c>
      <c r="M66" s="42" t="s">
        <v>149</v>
      </c>
      <c r="N66" s="40" t="s">
        <v>489</v>
      </c>
    </row>
    <row r="67" spans="1:14" ht="150">
      <c r="A67" s="47" t="s">
        <v>37</v>
      </c>
      <c r="B67" s="51">
        <v>12</v>
      </c>
      <c r="C67" s="42"/>
      <c r="D67" s="42" t="s">
        <v>145</v>
      </c>
      <c r="E67" s="43" t="s">
        <v>146</v>
      </c>
      <c r="F67" s="43" t="s">
        <v>150</v>
      </c>
      <c r="G67" s="83" t="s">
        <v>152</v>
      </c>
      <c r="H67" s="42"/>
      <c r="I67" s="61">
        <v>44602</v>
      </c>
      <c r="J67" s="61">
        <v>44602</v>
      </c>
      <c r="K67" s="41" t="s">
        <v>465</v>
      </c>
      <c r="L67" s="44">
        <v>36830.15</v>
      </c>
      <c r="M67" s="42" t="s">
        <v>151</v>
      </c>
      <c r="N67" s="40" t="s">
        <v>489</v>
      </c>
    </row>
    <row r="68" spans="1:14" ht="165">
      <c r="A68" s="47" t="s">
        <v>37</v>
      </c>
      <c r="B68" s="51">
        <v>13</v>
      </c>
      <c r="C68" s="42"/>
      <c r="D68" s="42" t="s">
        <v>153</v>
      </c>
      <c r="E68" s="43" t="s">
        <v>154</v>
      </c>
      <c r="F68" s="43" t="s">
        <v>155</v>
      </c>
      <c r="G68" s="83" t="s">
        <v>157</v>
      </c>
      <c r="H68" s="42"/>
      <c r="I68" s="61">
        <v>44602</v>
      </c>
      <c r="J68" s="61">
        <v>44603</v>
      </c>
      <c r="K68" s="48" t="s">
        <v>465</v>
      </c>
      <c r="L68" s="44">
        <v>513475.87</v>
      </c>
      <c r="M68" s="42" t="s">
        <v>156</v>
      </c>
      <c r="N68" s="40" t="s">
        <v>489</v>
      </c>
    </row>
    <row r="69" spans="1:14" ht="154.5" customHeight="1">
      <c r="A69" s="47" t="s">
        <v>37</v>
      </c>
      <c r="B69" s="51">
        <v>14</v>
      </c>
      <c r="C69" s="42"/>
      <c r="D69" s="42" t="s">
        <v>158</v>
      </c>
      <c r="E69" s="43" t="s">
        <v>159</v>
      </c>
      <c r="F69" s="43" t="s">
        <v>160</v>
      </c>
      <c r="G69" s="83" t="s">
        <v>162</v>
      </c>
      <c r="H69" s="42"/>
      <c r="I69" s="61">
        <v>44602</v>
      </c>
      <c r="J69" s="61">
        <v>44603</v>
      </c>
      <c r="K69" s="41" t="s">
        <v>465</v>
      </c>
      <c r="L69" s="44">
        <f>88.62+1943.88</f>
        <v>2032.5</v>
      </c>
      <c r="M69" s="42" t="s">
        <v>161</v>
      </c>
      <c r="N69" s="40" t="s">
        <v>489</v>
      </c>
    </row>
    <row r="70" spans="1:14" ht="140.25" customHeight="1">
      <c r="A70" s="47" t="s">
        <v>37</v>
      </c>
      <c r="B70" s="51">
        <v>15</v>
      </c>
      <c r="C70" s="42"/>
      <c r="D70" s="42" t="s">
        <v>163</v>
      </c>
      <c r="E70" s="43" t="s">
        <v>164</v>
      </c>
      <c r="F70" s="43" t="s">
        <v>165</v>
      </c>
      <c r="G70" s="83" t="s">
        <v>167</v>
      </c>
      <c r="H70" s="42"/>
      <c r="I70" s="61">
        <v>44602</v>
      </c>
      <c r="J70" s="61">
        <v>44606</v>
      </c>
      <c r="K70" s="48" t="s">
        <v>465</v>
      </c>
      <c r="L70" s="44">
        <v>30988.48</v>
      </c>
      <c r="M70" s="42" t="s">
        <v>166</v>
      </c>
      <c r="N70" s="40" t="s">
        <v>489</v>
      </c>
    </row>
    <row r="71" spans="1:14" ht="137.25" customHeight="1">
      <c r="A71" s="47" t="s">
        <v>37</v>
      </c>
      <c r="B71" s="51">
        <v>16</v>
      </c>
      <c r="C71" s="42"/>
      <c r="D71" s="42" t="s">
        <v>163</v>
      </c>
      <c r="E71" s="43" t="s">
        <v>164</v>
      </c>
      <c r="F71" s="43" t="s">
        <v>173</v>
      </c>
      <c r="G71" s="83" t="s">
        <v>174</v>
      </c>
      <c r="H71" s="42"/>
      <c r="I71" s="61">
        <v>44602</v>
      </c>
      <c r="J71" s="61">
        <v>44606</v>
      </c>
      <c r="K71" s="41" t="s">
        <v>465</v>
      </c>
      <c r="L71" s="44">
        <f>3.29+216.03</f>
        <v>219.32</v>
      </c>
      <c r="M71" s="42" t="s">
        <v>166</v>
      </c>
      <c r="N71" s="40" t="s">
        <v>489</v>
      </c>
    </row>
    <row r="72" spans="1:14" ht="135">
      <c r="A72" s="47" t="s">
        <v>37</v>
      </c>
      <c r="B72" s="51">
        <v>17</v>
      </c>
      <c r="C72" s="42"/>
      <c r="D72" s="42" t="s">
        <v>163</v>
      </c>
      <c r="E72" s="43" t="s">
        <v>164</v>
      </c>
      <c r="F72" s="43" t="s">
        <v>175</v>
      </c>
      <c r="G72" s="83" t="s">
        <v>177</v>
      </c>
      <c r="H72" s="42"/>
      <c r="I72" s="61">
        <v>44602</v>
      </c>
      <c r="J72" s="61">
        <v>44606</v>
      </c>
      <c r="K72" s="48" t="s">
        <v>465</v>
      </c>
      <c r="L72" s="44">
        <v>8151.38</v>
      </c>
      <c r="M72" s="42" t="s">
        <v>176</v>
      </c>
      <c r="N72" s="40" t="s">
        <v>489</v>
      </c>
    </row>
    <row r="73" spans="1:14" ht="135">
      <c r="A73" s="47" t="s">
        <v>37</v>
      </c>
      <c r="B73" s="51">
        <v>18</v>
      </c>
      <c r="C73" s="42"/>
      <c r="D73" s="42" t="s">
        <v>178</v>
      </c>
      <c r="E73" s="43" t="s">
        <v>179</v>
      </c>
      <c r="F73" s="43" t="s">
        <v>180</v>
      </c>
      <c r="G73" s="83" t="s">
        <v>182</v>
      </c>
      <c r="H73" s="42"/>
      <c r="I73" s="61">
        <v>44602</v>
      </c>
      <c r="J73" s="61">
        <v>44606</v>
      </c>
      <c r="K73" s="41" t="s">
        <v>465</v>
      </c>
      <c r="L73" s="44">
        <f>331.6+16248.4</f>
        <v>16580</v>
      </c>
      <c r="M73" s="42" t="s">
        <v>181</v>
      </c>
      <c r="N73" s="40" t="s">
        <v>489</v>
      </c>
    </row>
    <row r="74" spans="1:14" ht="134.25" customHeight="1">
      <c r="A74" s="47" t="s">
        <v>37</v>
      </c>
      <c r="B74" s="51">
        <v>19</v>
      </c>
      <c r="C74" s="42"/>
      <c r="D74" s="42" t="s">
        <v>178</v>
      </c>
      <c r="E74" s="43" t="s">
        <v>179</v>
      </c>
      <c r="F74" s="43" t="s">
        <v>183</v>
      </c>
      <c r="G74" s="83" t="s">
        <v>185</v>
      </c>
      <c r="H74" s="42"/>
      <c r="I74" s="61">
        <v>44602</v>
      </c>
      <c r="J74" s="61">
        <v>44606</v>
      </c>
      <c r="K74" s="48" t="s">
        <v>465</v>
      </c>
      <c r="L74" s="44">
        <f>105+5145</f>
        <v>5250</v>
      </c>
      <c r="M74" s="42" t="s">
        <v>184</v>
      </c>
      <c r="N74" s="40" t="s">
        <v>489</v>
      </c>
    </row>
    <row r="75" spans="1:14" ht="138.75" customHeight="1">
      <c r="A75" s="47" t="s">
        <v>37</v>
      </c>
      <c r="B75" s="51">
        <v>20</v>
      </c>
      <c r="C75" s="42"/>
      <c r="D75" s="42" t="s">
        <v>114</v>
      </c>
      <c r="E75" s="43" t="s">
        <v>115</v>
      </c>
      <c r="F75" s="43" t="s">
        <v>186</v>
      </c>
      <c r="G75" s="83" t="s">
        <v>188</v>
      </c>
      <c r="H75" s="42"/>
      <c r="I75" s="61">
        <v>44602</v>
      </c>
      <c r="J75" s="61">
        <v>44606</v>
      </c>
      <c r="K75" s="41" t="s">
        <v>465</v>
      </c>
      <c r="L75" s="44">
        <f>772.53+50729.57</f>
        <v>51502.1</v>
      </c>
      <c r="M75" s="42" t="s">
        <v>187</v>
      </c>
      <c r="N75" s="40" t="s">
        <v>489</v>
      </c>
    </row>
    <row r="76" spans="1:14" ht="138.75" customHeight="1">
      <c r="A76" s="47" t="s">
        <v>37</v>
      </c>
      <c r="B76" s="51">
        <v>21</v>
      </c>
      <c r="C76" s="42"/>
      <c r="D76" s="42" t="s">
        <v>114</v>
      </c>
      <c r="E76" s="43" t="s">
        <v>115</v>
      </c>
      <c r="F76" s="43" t="s">
        <v>189</v>
      </c>
      <c r="G76" s="83" t="s">
        <v>190</v>
      </c>
      <c r="H76" s="42"/>
      <c r="I76" s="61">
        <v>44602</v>
      </c>
      <c r="J76" s="61">
        <v>44606</v>
      </c>
      <c r="K76" s="48" t="s">
        <v>465</v>
      </c>
      <c r="L76" s="44">
        <f>13634.48+207.63</f>
        <v>13842.109999999999</v>
      </c>
      <c r="M76" s="42" t="s">
        <v>187</v>
      </c>
      <c r="N76" s="40" t="s">
        <v>489</v>
      </c>
    </row>
    <row r="77" spans="1:14" ht="138.75" customHeight="1">
      <c r="A77" s="47" t="s">
        <v>37</v>
      </c>
      <c r="B77" s="51">
        <v>22</v>
      </c>
      <c r="C77" s="42"/>
      <c r="D77" s="42" t="s">
        <v>196</v>
      </c>
      <c r="E77" s="43" t="s">
        <v>197</v>
      </c>
      <c r="F77" s="43" t="s">
        <v>198</v>
      </c>
      <c r="G77" s="83" t="s">
        <v>200</v>
      </c>
      <c r="H77" s="42"/>
      <c r="I77" s="61">
        <v>44602</v>
      </c>
      <c r="J77" s="61">
        <v>44606</v>
      </c>
      <c r="K77" s="41" t="s">
        <v>465</v>
      </c>
      <c r="L77" s="44">
        <f>4585.44+214.56</f>
        <v>4800</v>
      </c>
      <c r="M77" s="42" t="s">
        <v>199</v>
      </c>
      <c r="N77" s="40" t="s">
        <v>489</v>
      </c>
    </row>
    <row r="78" spans="1:14" ht="150">
      <c r="A78" s="47" t="s">
        <v>37</v>
      </c>
      <c r="B78" s="51">
        <v>23</v>
      </c>
      <c r="C78" s="42"/>
      <c r="D78" s="42" t="s">
        <v>201</v>
      </c>
      <c r="E78" s="43" t="s">
        <v>36</v>
      </c>
      <c r="F78" s="43" t="s">
        <v>202</v>
      </c>
      <c r="G78" s="83" t="s">
        <v>204</v>
      </c>
      <c r="H78" s="42"/>
      <c r="I78" s="61">
        <v>44602</v>
      </c>
      <c r="J78" s="61">
        <v>44606</v>
      </c>
      <c r="K78" s="48" t="s">
        <v>465</v>
      </c>
      <c r="L78" s="44">
        <v>1931.68</v>
      </c>
      <c r="M78" s="42" t="s">
        <v>203</v>
      </c>
      <c r="N78" s="40" t="s">
        <v>489</v>
      </c>
    </row>
    <row r="79" spans="1:14" ht="138.75" customHeight="1">
      <c r="A79" s="47" t="s">
        <v>37</v>
      </c>
      <c r="B79" s="51">
        <v>24</v>
      </c>
      <c r="C79" s="42"/>
      <c r="D79" s="42" t="s">
        <v>205</v>
      </c>
      <c r="E79" s="43" t="s">
        <v>28</v>
      </c>
      <c r="F79" s="43" t="s">
        <v>206</v>
      </c>
      <c r="G79" s="83" t="s">
        <v>207</v>
      </c>
      <c r="H79" s="42"/>
      <c r="I79" s="61">
        <v>44602</v>
      </c>
      <c r="J79" s="61">
        <v>44606</v>
      </c>
      <c r="K79" s="41" t="s">
        <v>465</v>
      </c>
      <c r="L79" s="44">
        <v>52.19</v>
      </c>
      <c r="M79" s="42" t="s">
        <v>208</v>
      </c>
      <c r="N79" s="40" t="s">
        <v>489</v>
      </c>
    </row>
    <row r="80" spans="1:14" ht="138.75" customHeight="1">
      <c r="A80" s="47" t="s">
        <v>37</v>
      </c>
      <c r="B80" s="51">
        <v>25</v>
      </c>
      <c r="C80" s="42"/>
      <c r="D80" s="42" t="s">
        <v>205</v>
      </c>
      <c r="E80" s="43" t="s">
        <v>28</v>
      </c>
      <c r="F80" s="43" t="s">
        <v>209</v>
      </c>
      <c r="G80" s="83" t="s">
        <v>211</v>
      </c>
      <c r="H80" s="42"/>
      <c r="I80" s="61">
        <v>44602</v>
      </c>
      <c r="J80" s="61">
        <v>44606</v>
      </c>
      <c r="K80" s="48" t="s">
        <v>465</v>
      </c>
      <c r="L80" s="44">
        <v>29938.86</v>
      </c>
      <c r="M80" s="42" t="s">
        <v>210</v>
      </c>
      <c r="N80" s="40" t="s">
        <v>489</v>
      </c>
    </row>
    <row r="81" spans="1:14" ht="138.75" customHeight="1">
      <c r="A81" s="47" t="s">
        <v>37</v>
      </c>
      <c r="B81" s="51">
        <v>26</v>
      </c>
      <c r="C81" s="42"/>
      <c r="D81" s="42" t="s">
        <v>212</v>
      </c>
      <c r="E81" s="43" t="s">
        <v>213</v>
      </c>
      <c r="F81" s="43" t="s">
        <v>214</v>
      </c>
      <c r="G81" s="83" t="s">
        <v>216</v>
      </c>
      <c r="H81" s="42"/>
      <c r="I81" s="61">
        <v>44603</v>
      </c>
      <c r="J81" s="61">
        <v>44606</v>
      </c>
      <c r="K81" s="41" t="s">
        <v>465</v>
      </c>
      <c r="L81" s="44">
        <f>1451.98+95346.56</f>
        <v>96798.54</v>
      </c>
      <c r="M81" s="42" t="s">
        <v>215</v>
      </c>
      <c r="N81" s="40" t="s">
        <v>489</v>
      </c>
    </row>
    <row r="82" spans="1:14" ht="155.25" customHeight="1">
      <c r="A82" s="47" t="s">
        <v>37</v>
      </c>
      <c r="B82" s="51">
        <v>27</v>
      </c>
      <c r="C82" s="42"/>
      <c r="D82" s="42" t="s">
        <v>217</v>
      </c>
      <c r="E82" s="43" t="s">
        <v>218</v>
      </c>
      <c r="F82" s="43" t="s">
        <v>219</v>
      </c>
      <c r="G82" s="83" t="s">
        <v>221</v>
      </c>
      <c r="H82" s="42"/>
      <c r="I82" s="61">
        <v>44603</v>
      </c>
      <c r="J82" s="61">
        <v>44606</v>
      </c>
      <c r="K82" s="48" t="s">
        <v>465</v>
      </c>
      <c r="L82" s="44">
        <v>2350.2600000000002</v>
      </c>
      <c r="M82" s="42" t="s">
        <v>220</v>
      </c>
      <c r="N82" s="40" t="s">
        <v>489</v>
      </c>
    </row>
    <row r="83" spans="1:14" ht="150.75" customHeight="1">
      <c r="A83" s="47" t="s">
        <v>37</v>
      </c>
      <c r="B83" s="51">
        <v>28</v>
      </c>
      <c r="C83" s="42"/>
      <c r="D83" s="42" t="s">
        <v>217</v>
      </c>
      <c r="E83" s="43" t="s">
        <v>218</v>
      </c>
      <c r="F83" s="43" t="s">
        <v>222</v>
      </c>
      <c r="G83" s="83" t="s">
        <v>223</v>
      </c>
      <c r="H83" s="42"/>
      <c r="I83" s="61">
        <v>44603</v>
      </c>
      <c r="J83" s="61">
        <v>44606</v>
      </c>
      <c r="K83" s="41" t="s">
        <v>465</v>
      </c>
      <c r="L83" s="44">
        <v>1106</v>
      </c>
      <c r="M83" s="42" t="s">
        <v>220</v>
      </c>
      <c r="N83" s="40" t="s">
        <v>489</v>
      </c>
    </row>
    <row r="84" spans="1:14" ht="152.25" customHeight="1">
      <c r="A84" s="47" t="s">
        <v>37</v>
      </c>
      <c r="B84" s="51">
        <v>29</v>
      </c>
      <c r="C84" s="42"/>
      <c r="D84" s="42" t="s">
        <v>217</v>
      </c>
      <c r="E84" s="43" t="s">
        <v>218</v>
      </c>
      <c r="F84" s="43" t="s">
        <v>224</v>
      </c>
      <c r="G84" s="83" t="s">
        <v>225</v>
      </c>
      <c r="H84" s="42"/>
      <c r="I84" s="61">
        <v>44603</v>
      </c>
      <c r="J84" s="61">
        <v>44606</v>
      </c>
      <c r="K84" s="48" t="s">
        <v>465</v>
      </c>
      <c r="L84" s="44">
        <v>2350.2600000000002</v>
      </c>
      <c r="M84" s="42" t="s">
        <v>226</v>
      </c>
      <c r="N84" s="40" t="s">
        <v>489</v>
      </c>
    </row>
    <row r="85" spans="1:14" ht="158.25" customHeight="1">
      <c r="A85" s="47" t="s">
        <v>37</v>
      </c>
      <c r="B85" s="51">
        <v>30</v>
      </c>
      <c r="C85" s="42"/>
      <c r="D85" s="42" t="s">
        <v>217</v>
      </c>
      <c r="E85" s="43" t="s">
        <v>218</v>
      </c>
      <c r="F85" s="43" t="s">
        <v>227</v>
      </c>
      <c r="G85" s="83" t="s">
        <v>228</v>
      </c>
      <c r="H85" s="42"/>
      <c r="I85" s="61">
        <v>44603</v>
      </c>
      <c r="J85" s="61">
        <v>44606</v>
      </c>
      <c r="K85" s="41" t="s">
        <v>465</v>
      </c>
      <c r="L85" s="44">
        <v>1106</v>
      </c>
      <c r="M85" s="42" t="s">
        <v>226</v>
      </c>
      <c r="N85" s="40" t="s">
        <v>489</v>
      </c>
    </row>
    <row r="86" spans="1:14" ht="135">
      <c r="A86" s="47" t="s">
        <v>37</v>
      </c>
      <c r="B86" s="51">
        <v>31</v>
      </c>
      <c r="C86" s="42"/>
      <c r="D86" s="42" t="s">
        <v>229</v>
      </c>
      <c r="E86" s="43" t="s">
        <v>230</v>
      </c>
      <c r="F86" s="43" t="s">
        <v>231</v>
      </c>
      <c r="G86" s="83" t="s">
        <v>233</v>
      </c>
      <c r="H86" s="42"/>
      <c r="I86" s="61">
        <v>44603</v>
      </c>
      <c r="J86" s="61">
        <v>44606</v>
      </c>
      <c r="K86" s="48" t="s">
        <v>465</v>
      </c>
      <c r="L86" s="44">
        <f>199.53+3791.13</f>
        <v>3990.6600000000003</v>
      </c>
      <c r="M86" s="42" t="s">
        <v>232</v>
      </c>
      <c r="N86" s="40" t="s">
        <v>489</v>
      </c>
    </row>
    <row r="87" spans="1:14" ht="150.75" customHeight="1">
      <c r="A87" s="47" t="s">
        <v>37</v>
      </c>
      <c r="B87" s="51">
        <v>32</v>
      </c>
      <c r="C87" s="42"/>
      <c r="D87" s="42" t="s">
        <v>234</v>
      </c>
      <c r="E87" s="43" t="s">
        <v>235</v>
      </c>
      <c r="F87" s="43" t="s">
        <v>236</v>
      </c>
      <c r="G87" s="83" t="s">
        <v>238</v>
      </c>
      <c r="H87" s="42"/>
      <c r="I87" s="61">
        <v>44603</v>
      </c>
      <c r="J87" s="61">
        <v>44606</v>
      </c>
      <c r="K87" s="41" t="s">
        <v>465</v>
      </c>
      <c r="L87" s="44">
        <f>53.46+1046.54</f>
        <v>1100</v>
      </c>
      <c r="M87" s="42" t="s">
        <v>237</v>
      </c>
      <c r="N87" s="40" t="s">
        <v>489</v>
      </c>
    </row>
    <row r="88" spans="1:14" ht="138.75" customHeight="1">
      <c r="A88" s="47" t="s">
        <v>37</v>
      </c>
      <c r="B88" s="51">
        <v>33</v>
      </c>
      <c r="C88" s="42"/>
      <c r="D88" s="42" t="s">
        <v>205</v>
      </c>
      <c r="E88" s="43" t="s">
        <v>28</v>
      </c>
      <c r="F88" s="43" t="s">
        <v>239</v>
      </c>
      <c r="G88" s="83" t="s">
        <v>241</v>
      </c>
      <c r="H88" s="42"/>
      <c r="I88" s="61">
        <v>44603</v>
      </c>
      <c r="J88" s="61">
        <v>44606</v>
      </c>
      <c r="K88" s="48" t="s">
        <v>465</v>
      </c>
      <c r="L88" s="44">
        <v>3489.93</v>
      </c>
      <c r="M88" s="42" t="s">
        <v>240</v>
      </c>
      <c r="N88" s="40" t="s">
        <v>489</v>
      </c>
    </row>
    <row r="89" spans="1:14" ht="138.75" customHeight="1">
      <c r="A89" s="47" t="s">
        <v>37</v>
      </c>
      <c r="B89" s="51">
        <v>34</v>
      </c>
      <c r="C89" s="42"/>
      <c r="D89" s="42" t="s">
        <v>242</v>
      </c>
      <c r="E89" s="43" t="s">
        <v>29</v>
      </c>
      <c r="F89" s="43" t="s">
        <v>243</v>
      </c>
      <c r="G89" s="83" t="s">
        <v>245</v>
      </c>
      <c r="H89" s="42"/>
      <c r="I89" s="61">
        <v>44603</v>
      </c>
      <c r="J89" s="61">
        <v>44606</v>
      </c>
      <c r="K89" s="41" t="s">
        <v>465</v>
      </c>
      <c r="L89" s="44">
        <v>1927.08</v>
      </c>
      <c r="M89" s="42" t="s">
        <v>244</v>
      </c>
      <c r="N89" s="40" t="s">
        <v>489</v>
      </c>
    </row>
    <row r="90" spans="1:14" ht="138.75" customHeight="1">
      <c r="A90" s="47" t="s">
        <v>37</v>
      </c>
      <c r="B90" s="51">
        <v>35</v>
      </c>
      <c r="C90" s="42"/>
      <c r="D90" s="42" t="s">
        <v>178</v>
      </c>
      <c r="E90" s="43" t="s">
        <v>179</v>
      </c>
      <c r="F90" s="43" t="s">
        <v>246</v>
      </c>
      <c r="G90" s="83" t="s">
        <v>248</v>
      </c>
      <c r="H90" s="42"/>
      <c r="I90" s="61">
        <v>44603</v>
      </c>
      <c r="J90" s="61">
        <v>44606</v>
      </c>
      <c r="K90" s="48" t="s">
        <v>465</v>
      </c>
      <c r="L90" s="44">
        <f>331.6+16248.4</f>
        <v>16580</v>
      </c>
      <c r="M90" s="42" t="s">
        <v>247</v>
      </c>
      <c r="N90" s="40" t="s">
        <v>489</v>
      </c>
    </row>
    <row r="91" spans="1:14" ht="158.25" customHeight="1">
      <c r="A91" s="47" t="s">
        <v>37</v>
      </c>
      <c r="B91" s="51">
        <v>36</v>
      </c>
      <c r="C91" s="42"/>
      <c r="D91" s="42" t="s">
        <v>178</v>
      </c>
      <c r="E91" s="43" t="s">
        <v>179</v>
      </c>
      <c r="F91" s="43" t="s">
        <v>249</v>
      </c>
      <c r="G91" s="83" t="s">
        <v>251</v>
      </c>
      <c r="H91" s="42"/>
      <c r="I91" s="61">
        <v>44603</v>
      </c>
      <c r="J91" s="61">
        <v>44606</v>
      </c>
      <c r="K91" s="41" t="s">
        <v>465</v>
      </c>
      <c r="L91" s="44">
        <v>1925</v>
      </c>
      <c r="M91" s="42" t="s">
        <v>250</v>
      </c>
      <c r="N91" s="40" t="s">
        <v>489</v>
      </c>
    </row>
    <row r="92" spans="1:14" ht="153" customHeight="1">
      <c r="A92" s="47" t="s">
        <v>37</v>
      </c>
      <c r="B92" s="51">
        <v>37</v>
      </c>
      <c r="C92" s="42"/>
      <c r="D92" s="42" t="s">
        <v>178</v>
      </c>
      <c r="E92" s="43" t="s">
        <v>179</v>
      </c>
      <c r="F92" s="43" t="s">
        <v>252</v>
      </c>
      <c r="G92" s="83" t="s">
        <v>253</v>
      </c>
      <c r="H92" s="42"/>
      <c r="I92" s="61">
        <v>44603</v>
      </c>
      <c r="J92" s="61">
        <v>44606</v>
      </c>
      <c r="K92" s="48" t="s">
        <v>465</v>
      </c>
      <c r="L92" s="44">
        <f>105+3220</f>
        <v>3325</v>
      </c>
      <c r="M92" s="42" t="s">
        <v>250</v>
      </c>
      <c r="N92" s="40" t="s">
        <v>489</v>
      </c>
    </row>
    <row r="93" spans="1:14" ht="138.75" customHeight="1">
      <c r="A93" s="47" t="s">
        <v>37</v>
      </c>
      <c r="B93" s="51">
        <v>38</v>
      </c>
      <c r="C93" s="42"/>
      <c r="D93" s="42" t="s">
        <v>205</v>
      </c>
      <c r="E93" s="43" t="s">
        <v>28</v>
      </c>
      <c r="F93" s="43" t="s">
        <v>254</v>
      </c>
      <c r="G93" s="83" t="s">
        <v>256</v>
      </c>
      <c r="H93" s="42"/>
      <c r="I93" s="61">
        <v>44603</v>
      </c>
      <c r="J93" s="61">
        <v>44606</v>
      </c>
      <c r="K93" s="41" t="s">
        <v>465</v>
      </c>
      <c r="L93" s="44">
        <v>4276.9799999999996</v>
      </c>
      <c r="M93" s="42" t="s">
        <v>255</v>
      </c>
      <c r="N93" s="40" t="s">
        <v>489</v>
      </c>
    </row>
    <row r="94" spans="1:14" ht="138.75" customHeight="1">
      <c r="A94" s="47" t="s">
        <v>37</v>
      </c>
      <c r="B94" s="51">
        <v>39</v>
      </c>
      <c r="C94" s="42"/>
      <c r="D94" s="42" t="s">
        <v>205</v>
      </c>
      <c r="E94" s="43" t="s">
        <v>28</v>
      </c>
      <c r="F94" s="43" t="s">
        <v>257</v>
      </c>
      <c r="G94" s="83" t="s">
        <v>258</v>
      </c>
      <c r="H94" s="42"/>
      <c r="I94" s="61">
        <v>44603</v>
      </c>
      <c r="J94" s="61">
        <v>44606</v>
      </c>
      <c r="K94" s="48" t="s">
        <v>465</v>
      </c>
      <c r="L94" s="44">
        <v>25661.88</v>
      </c>
      <c r="M94" s="42" t="s">
        <v>255</v>
      </c>
      <c r="N94" s="40" t="s">
        <v>489</v>
      </c>
    </row>
    <row r="95" spans="1:14" ht="169.5" customHeight="1">
      <c r="A95" s="47" t="s">
        <v>37</v>
      </c>
      <c r="B95" s="51">
        <v>40</v>
      </c>
      <c r="C95" s="42"/>
      <c r="D95" s="42" t="s">
        <v>259</v>
      </c>
      <c r="E95" s="43" t="s">
        <v>260</v>
      </c>
      <c r="F95" s="43" t="s">
        <v>261</v>
      </c>
      <c r="G95" s="83" t="s">
        <v>263</v>
      </c>
      <c r="H95" s="42"/>
      <c r="I95" s="61">
        <v>44603</v>
      </c>
      <c r="J95" s="61">
        <v>44606</v>
      </c>
      <c r="K95" s="41" t="s">
        <v>465</v>
      </c>
      <c r="L95" s="44">
        <v>3352.63</v>
      </c>
      <c r="M95" s="42" t="s">
        <v>262</v>
      </c>
      <c r="N95" s="40" t="s">
        <v>489</v>
      </c>
    </row>
    <row r="96" spans="1:14" ht="138.75" customHeight="1">
      <c r="A96" s="47" t="s">
        <v>37</v>
      </c>
      <c r="B96" s="51">
        <v>41</v>
      </c>
      <c r="C96" s="42"/>
      <c r="D96" s="42" t="s">
        <v>212</v>
      </c>
      <c r="E96" s="43" t="s">
        <v>213</v>
      </c>
      <c r="F96" s="43" t="s">
        <v>264</v>
      </c>
      <c r="G96" s="83" t="s">
        <v>266</v>
      </c>
      <c r="H96" s="42"/>
      <c r="I96" s="61">
        <v>44603</v>
      </c>
      <c r="J96" s="61">
        <v>44606</v>
      </c>
      <c r="K96" s="48" t="s">
        <v>465</v>
      </c>
      <c r="L96" s="44">
        <f>387.18+25424.82</f>
        <v>25812</v>
      </c>
      <c r="M96" s="42" t="s">
        <v>265</v>
      </c>
      <c r="N96" s="40" t="s">
        <v>489</v>
      </c>
    </row>
    <row r="97" spans="1:14" ht="138.75" customHeight="1">
      <c r="A97" s="47" t="s">
        <v>37</v>
      </c>
      <c r="B97" s="51">
        <v>42</v>
      </c>
      <c r="C97" s="42"/>
      <c r="D97" s="42" t="s">
        <v>101</v>
      </c>
      <c r="E97" s="43" t="s">
        <v>102</v>
      </c>
      <c r="F97" s="43" t="s">
        <v>267</v>
      </c>
      <c r="G97" s="83" t="s">
        <v>268</v>
      </c>
      <c r="H97" s="42"/>
      <c r="I97" s="61">
        <v>44603</v>
      </c>
      <c r="J97" s="61">
        <v>44606</v>
      </c>
      <c r="K97" s="41" t="s">
        <v>465</v>
      </c>
      <c r="L97" s="44">
        <v>706.29</v>
      </c>
      <c r="M97" s="42" t="s">
        <v>269</v>
      </c>
      <c r="N97" s="40" t="s">
        <v>489</v>
      </c>
    </row>
    <row r="98" spans="1:14" ht="138.75" customHeight="1">
      <c r="A98" s="47" t="s">
        <v>37</v>
      </c>
      <c r="B98" s="51">
        <v>43</v>
      </c>
      <c r="C98" s="42"/>
      <c r="D98" s="42" t="s">
        <v>212</v>
      </c>
      <c r="E98" s="43" t="s">
        <v>213</v>
      </c>
      <c r="F98" s="43" t="s">
        <v>270</v>
      </c>
      <c r="G98" s="83" t="s">
        <v>272</v>
      </c>
      <c r="H98" s="42"/>
      <c r="I98" s="61">
        <v>44603</v>
      </c>
      <c r="J98" s="61">
        <v>44606</v>
      </c>
      <c r="K98" s="48" t="s">
        <v>465</v>
      </c>
      <c r="L98" s="44">
        <f>611.34+40144.45</f>
        <v>40755.789999999994</v>
      </c>
      <c r="M98" s="42" t="s">
        <v>271</v>
      </c>
      <c r="N98" s="40" t="s">
        <v>489</v>
      </c>
    </row>
    <row r="99" spans="1:14" s="54" customFormat="1" ht="150">
      <c r="A99" s="50" t="s">
        <v>37</v>
      </c>
      <c r="B99" s="51">
        <v>44</v>
      </c>
      <c r="C99" s="52"/>
      <c r="D99" s="52" t="s">
        <v>273</v>
      </c>
      <c r="E99" s="53" t="s">
        <v>274</v>
      </c>
      <c r="F99" s="53" t="s">
        <v>275</v>
      </c>
      <c r="G99" s="83" t="s">
        <v>277</v>
      </c>
      <c r="H99" s="52"/>
      <c r="I99" s="55">
        <v>44603</v>
      </c>
      <c r="J99" s="55">
        <v>44607</v>
      </c>
      <c r="K99" s="56" t="s">
        <v>487</v>
      </c>
      <c r="L99" s="44">
        <v>262333.67</v>
      </c>
      <c r="M99" s="52" t="s">
        <v>276</v>
      </c>
      <c r="N99" s="57" t="s">
        <v>489</v>
      </c>
    </row>
    <row r="100" spans="1:14" s="54" customFormat="1" ht="177" customHeight="1">
      <c r="A100" s="50" t="s">
        <v>37</v>
      </c>
      <c r="B100" s="51">
        <v>45</v>
      </c>
      <c r="C100" s="52"/>
      <c r="D100" s="52" t="s">
        <v>273</v>
      </c>
      <c r="E100" s="53" t="s">
        <v>274</v>
      </c>
      <c r="F100" s="53" t="s">
        <v>278</v>
      </c>
      <c r="G100" s="83" t="s">
        <v>280</v>
      </c>
      <c r="H100" s="52"/>
      <c r="I100" s="55">
        <v>44603</v>
      </c>
      <c r="J100" s="55">
        <v>44607</v>
      </c>
      <c r="K100" s="56" t="s">
        <v>488</v>
      </c>
      <c r="L100" s="44">
        <v>539672.34</v>
      </c>
      <c r="M100" s="52" t="s">
        <v>279</v>
      </c>
      <c r="N100" s="57" t="s">
        <v>489</v>
      </c>
    </row>
    <row r="101" spans="1:14" ht="155.25" customHeight="1">
      <c r="A101" s="47" t="s">
        <v>37</v>
      </c>
      <c r="B101" s="51">
        <v>46</v>
      </c>
      <c r="C101" s="42"/>
      <c r="D101" s="42" t="s">
        <v>259</v>
      </c>
      <c r="E101" s="43" t="s">
        <v>260</v>
      </c>
      <c r="F101" s="43" t="s">
        <v>281</v>
      </c>
      <c r="G101" s="83" t="s">
        <v>283</v>
      </c>
      <c r="H101" s="42"/>
      <c r="I101" s="61">
        <v>44603</v>
      </c>
      <c r="J101" s="61">
        <v>44606</v>
      </c>
      <c r="K101" s="41" t="s">
        <v>465</v>
      </c>
      <c r="L101" s="44">
        <v>9000</v>
      </c>
      <c r="M101" s="42" t="s">
        <v>282</v>
      </c>
      <c r="N101" s="40" t="s">
        <v>489</v>
      </c>
    </row>
    <row r="102" spans="1:14" ht="138.75" customHeight="1">
      <c r="A102" s="47" t="s">
        <v>37</v>
      </c>
      <c r="B102" s="51">
        <v>47</v>
      </c>
      <c r="C102" s="42"/>
      <c r="D102" s="42" t="s">
        <v>212</v>
      </c>
      <c r="E102" s="43" t="s">
        <v>213</v>
      </c>
      <c r="F102" s="43" t="s">
        <v>284</v>
      </c>
      <c r="G102" s="83" t="s">
        <v>286</v>
      </c>
      <c r="H102" s="42"/>
      <c r="I102" s="61">
        <v>44606</v>
      </c>
      <c r="J102" s="61">
        <v>44608</v>
      </c>
      <c r="K102" s="41" t="s">
        <v>465</v>
      </c>
      <c r="L102" s="44">
        <f>1451.98+95346.56</f>
        <v>96798.54</v>
      </c>
      <c r="M102" s="42" t="s">
        <v>285</v>
      </c>
      <c r="N102" s="40" t="s">
        <v>489</v>
      </c>
    </row>
    <row r="103" spans="1:14" ht="153" customHeight="1">
      <c r="A103" s="47" t="s">
        <v>37</v>
      </c>
      <c r="B103" s="51">
        <v>48</v>
      </c>
      <c r="C103" s="42"/>
      <c r="D103" s="42" t="s">
        <v>212</v>
      </c>
      <c r="E103" s="43" t="s">
        <v>213</v>
      </c>
      <c r="F103" s="43" t="s">
        <v>287</v>
      </c>
      <c r="G103" s="83" t="s">
        <v>289</v>
      </c>
      <c r="H103" s="42"/>
      <c r="I103" s="61">
        <v>44606</v>
      </c>
      <c r="J103" s="61">
        <v>44608</v>
      </c>
      <c r="K103" s="41" t="s">
        <v>465</v>
      </c>
      <c r="L103" s="44">
        <f>1261.13+82814.13</f>
        <v>84075.260000000009</v>
      </c>
      <c r="M103" s="42" t="s">
        <v>288</v>
      </c>
      <c r="N103" s="40" t="s">
        <v>489</v>
      </c>
    </row>
    <row r="104" spans="1:14" ht="153" customHeight="1">
      <c r="A104" s="47" t="s">
        <v>37</v>
      </c>
      <c r="B104" s="51">
        <v>49</v>
      </c>
      <c r="C104" s="42"/>
      <c r="D104" s="42" t="s">
        <v>212</v>
      </c>
      <c r="E104" s="43" t="s">
        <v>213</v>
      </c>
      <c r="F104" s="43" t="s">
        <v>290</v>
      </c>
      <c r="G104" s="83" t="s">
        <v>292</v>
      </c>
      <c r="H104" s="42"/>
      <c r="I104" s="61">
        <v>44606</v>
      </c>
      <c r="J104" s="61">
        <v>44608</v>
      </c>
      <c r="K104" s="41" t="s">
        <v>465</v>
      </c>
      <c r="L104" s="44">
        <f>611.34+40144.45</f>
        <v>40755.789999999994</v>
      </c>
      <c r="M104" s="42" t="s">
        <v>291</v>
      </c>
      <c r="N104" s="40" t="s">
        <v>489</v>
      </c>
    </row>
    <row r="105" spans="1:14" ht="153" customHeight="1">
      <c r="A105" s="47" t="s">
        <v>37</v>
      </c>
      <c r="B105" s="51">
        <v>50</v>
      </c>
      <c r="C105" s="42"/>
      <c r="D105" s="42" t="s">
        <v>163</v>
      </c>
      <c r="E105" s="43" t="s">
        <v>164</v>
      </c>
      <c r="F105" s="43" t="s">
        <v>293</v>
      </c>
      <c r="G105" s="83" t="s">
        <v>294</v>
      </c>
      <c r="H105" s="42"/>
      <c r="I105" s="61">
        <v>44606</v>
      </c>
      <c r="J105" s="61">
        <v>44608</v>
      </c>
      <c r="K105" s="41" t="s">
        <v>465</v>
      </c>
      <c r="L105" s="44">
        <v>22</v>
      </c>
      <c r="M105" s="42" t="s">
        <v>295</v>
      </c>
      <c r="N105" s="40" t="s">
        <v>489</v>
      </c>
    </row>
    <row r="106" spans="1:14" ht="153" customHeight="1">
      <c r="A106" s="47" t="s">
        <v>37</v>
      </c>
      <c r="B106" s="51">
        <v>51</v>
      </c>
      <c r="C106" s="42"/>
      <c r="D106" s="42" t="s">
        <v>163</v>
      </c>
      <c r="E106" s="43" t="s">
        <v>164</v>
      </c>
      <c r="F106" s="43" t="s">
        <v>296</v>
      </c>
      <c r="G106" s="83" t="s">
        <v>297</v>
      </c>
      <c r="H106" s="42"/>
      <c r="I106" s="61">
        <v>44606</v>
      </c>
      <c r="J106" s="61">
        <v>44608</v>
      </c>
      <c r="K106" s="41" t="s">
        <v>465</v>
      </c>
      <c r="L106" s="44">
        <v>4402.17</v>
      </c>
      <c r="M106" s="42" t="s">
        <v>295</v>
      </c>
      <c r="N106" s="40" t="s">
        <v>489</v>
      </c>
    </row>
    <row r="107" spans="1:14" ht="153" customHeight="1">
      <c r="A107" s="47" t="s">
        <v>37</v>
      </c>
      <c r="B107" s="51">
        <v>52</v>
      </c>
      <c r="C107" s="42"/>
      <c r="D107" s="42" t="s">
        <v>163</v>
      </c>
      <c r="E107" s="43" t="s">
        <v>164</v>
      </c>
      <c r="F107" s="43" t="s">
        <v>298</v>
      </c>
      <c r="G107" s="83" t="s">
        <v>299</v>
      </c>
      <c r="H107" s="42"/>
      <c r="I107" s="61">
        <v>44606</v>
      </c>
      <c r="J107" s="61">
        <v>44608</v>
      </c>
      <c r="K107" s="41" t="s">
        <v>465</v>
      </c>
      <c r="L107" s="44">
        <v>1156.95</v>
      </c>
      <c r="M107" s="42" t="s">
        <v>295</v>
      </c>
      <c r="N107" s="40" t="s">
        <v>489</v>
      </c>
    </row>
    <row r="108" spans="1:14" ht="153" customHeight="1">
      <c r="A108" s="47" t="s">
        <v>37</v>
      </c>
      <c r="B108" s="51">
        <v>53</v>
      </c>
      <c r="C108" s="42"/>
      <c r="D108" s="42" t="s">
        <v>212</v>
      </c>
      <c r="E108" s="43" t="s">
        <v>213</v>
      </c>
      <c r="F108" s="43" t="s">
        <v>300</v>
      </c>
      <c r="G108" s="83" t="s">
        <v>302</v>
      </c>
      <c r="H108" s="42"/>
      <c r="I108" s="61">
        <v>44606</v>
      </c>
      <c r="J108" s="61">
        <v>44608</v>
      </c>
      <c r="K108" s="41" t="s">
        <v>465</v>
      </c>
      <c r="L108" s="44">
        <f>822.84+54033.19</f>
        <v>54856.03</v>
      </c>
      <c r="M108" s="42" t="s">
        <v>301</v>
      </c>
      <c r="N108" s="40" t="s">
        <v>489</v>
      </c>
    </row>
    <row r="109" spans="1:14" ht="153" customHeight="1">
      <c r="A109" s="47" t="s">
        <v>37</v>
      </c>
      <c r="B109" s="51">
        <v>54</v>
      </c>
      <c r="C109" s="42"/>
      <c r="D109" s="42" t="s">
        <v>163</v>
      </c>
      <c r="E109" s="43" t="s">
        <v>164</v>
      </c>
      <c r="F109" s="43" t="s">
        <v>306</v>
      </c>
      <c r="G109" s="83" t="s">
        <v>308</v>
      </c>
      <c r="H109" s="42"/>
      <c r="I109" s="61">
        <v>44606</v>
      </c>
      <c r="J109" s="61">
        <v>44609</v>
      </c>
      <c r="K109" s="41" t="s">
        <v>465</v>
      </c>
      <c r="L109" s="44">
        <v>48351.7</v>
      </c>
      <c r="M109" s="42" t="s">
        <v>307</v>
      </c>
      <c r="N109" s="40" t="s">
        <v>489</v>
      </c>
    </row>
    <row r="110" spans="1:14" ht="153" customHeight="1">
      <c r="A110" s="47" t="s">
        <v>37</v>
      </c>
      <c r="B110" s="51">
        <v>55</v>
      </c>
      <c r="C110" s="42"/>
      <c r="D110" s="42" t="s">
        <v>163</v>
      </c>
      <c r="E110" s="43" t="s">
        <v>164</v>
      </c>
      <c r="F110" s="43" t="s">
        <v>309</v>
      </c>
      <c r="G110" s="83" t="s">
        <v>310</v>
      </c>
      <c r="H110" s="42"/>
      <c r="I110" s="61">
        <v>44606</v>
      </c>
      <c r="J110" s="61">
        <v>44609</v>
      </c>
      <c r="K110" s="41" t="s">
        <v>465</v>
      </c>
      <c r="L110" s="44">
        <v>12707.44</v>
      </c>
      <c r="M110" s="42" t="s">
        <v>307</v>
      </c>
      <c r="N110" s="40" t="s">
        <v>489</v>
      </c>
    </row>
    <row r="111" spans="1:14" ht="153" customHeight="1">
      <c r="A111" s="47" t="s">
        <v>37</v>
      </c>
      <c r="B111" s="51">
        <v>56</v>
      </c>
      <c r="C111" s="42"/>
      <c r="D111" s="42" t="s">
        <v>163</v>
      </c>
      <c r="E111" s="43" t="s">
        <v>164</v>
      </c>
      <c r="F111" s="43" t="s">
        <v>311</v>
      </c>
      <c r="G111" s="83" t="s">
        <v>312</v>
      </c>
      <c r="H111" s="42"/>
      <c r="I111" s="61">
        <v>44606</v>
      </c>
      <c r="J111" s="61">
        <v>44609</v>
      </c>
      <c r="K111" s="41" t="s">
        <v>465</v>
      </c>
      <c r="L111" s="44">
        <v>32</v>
      </c>
      <c r="M111" s="42" t="s">
        <v>307</v>
      </c>
      <c r="N111" s="40" t="s">
        <v>489</v>
      </c>
    </row>
    <row r="112" spans="1:14" ht="153" customHeight="1">
      <c r="A112" s="47" t="s">
        <v>37</v>
      </c>
      <c r="B112" s="51">
        <v>57</v>
      </c>
      <c r="C112" s="42"/>
      <c r="D112" s="42" t="s">
        <v>313</v>
      </c>
      <c r="E112" s="43" t="s">
        <v>314</v>
      </c>
      <c r="F112" s="43" t="s">
        <v>315</v>
      </c>
      <c r="G112" s="83" t="s">
        <v>317</v>
      </c>
      <c r="H112" s="42"/>
      <c r="I112" s="61">
        <v>44606</v>
      </c>
      <c r="J112" s="61">
        <v>44609</v>
      </c>
      <c r="K112" s="41" t="s">
        <v>465</v>
      </c>
      <c r="L112" s="44">
        <f>116.6+22979.44</f>
        <v>23096.039999999997</v>
      </c>
      <c r="M112" s="42" t="s">
        <v>316</v>
      </c>
      <c r="N112" s="58" t="s">
        <v>490</v>
      </c>
    </row>
    <row r="113" spans="1:14" ht="153" customHeight="1">
      <c r="A113" s="47" t="s">
        <v>37</v>
      </c>
      <c r="B113" s="51">
        <v>58</v>
      </c>
      <c r="C113" s="42"/>
      <c r="D113" s="42" t="s">
        <v>313</v>
      </c>
      <c r="E113" s="43" t="s">
        <v>314</v>
      </c>
      <c r="F113" s="43" t="s">
        <v>318</v>
      </c>
      <c r="G113" s="83" t="s">
        <v>320</v>
      </c>
      <c r="H113" s="42"/>
      <c r="I113" s="61">
        <v>44606</v>
      </c>
      <c r="J113" s="61">
        <v>44609</v>
      </c>
      <c r="K113" s="41" t="s">
        <v>465</v>
      </c>
      <c r="L113" s="44">
        <f>144.42+2744.05</f>
        <v>2888.4700000000003</v>
      </c>
      <c r="M113" s="42" t="s">
        <v>319</v>
      </c>
      <c r="N113" s="40" t="s">
        <v>489</v>
      </c>
    </row>
    <row r="114" spans="1:14" ht="153" customHeight="1">
      <c r="A114" s="47" t="s">
        <v>37</v>
      </c>
      <c r="B114" s="51">
        <v>59</v>
      </c>
      <c r="C114" s="42"/>
      <c r="D114" s="42" t="s">
        <v>313</v>
      </c>
      <c r="E114" s="43" t="s">
        <v>314</v>
      </c>
      <c r="F114" s="43" t="s">
        <v>321</v>
      </c>
      <c r="G114" s="83" t="s">
        <v>322</v>
      </c>
      <c r="H114" s="42"/>
      <c r="I114" s="61">
        <v>44606</v>
      </c>
      <c r="J114" s="61">
        <v>44609</v>
      </c>
      <c r="K114" s="41" t="s">
        <v>465</v>
      </c>
      <c r="L114" s="44">
        <f>144.42+2744.05</f>
        <v>2888.4700000000003</v>
      </c>
      <c r="M114" s="42" t="s">
        <v>323</v>
      </c>
      <c r="N114" s="40" t="s">
        <v>489</v>
      </c>
    </row>
    <row r="115" spans="1:14" ht="153" customHeight="1">
      <c r="A115" s="47" t="s">
        <v>37</v>
      </c>
      <c r="B115" s="51">
        <v>60</v>
      </c>
      <c r="C115" s="42"/>
      <c r="D115" s="42" t="s">
        <v>163</v>
      </c>
      <c r="E115" s="43" t="s">
        <v>164</v>
      </c>
      <c r="F115" s="43" t="s">
        <v>324</v>
      </c>
      <c r="G115" s="83" t="s">
        <v>326</v>
      </c>
      <c r="H115" s="42"/>
      <c r="I115" s="61">
        <v>44607</v>
      </c>
      <c r="J115" s="61">
        <v>44609</v>
      </c>
      <c r="K115" s="41" t="s">
        <v>465</v>
      </c>
      <c r="L115" s="44">
        <v>28823.48</v>
      </c>
      <c r="M115" s="42" t="s">
        <v>325</v>
      </c>
      <c r="N115" s="40" t="s">
        <v>489</v>
      </c>
    </row>
    <row r="116" spans="1:14" ht="153" customHeight="1">
      <c r="A116" s="47" t="s">
        <v>37</v>
      </c>
      <c r="B116" s="51">
        <v>61</v>
      </c>
      <c r="C116" s="42"/>
      <c r="D116" s="42" t="s">
        <v>163</v>
      </c>
      <c r="E116" s="43" t="s">
        <v>164</v>
      </c>
      <c r="F116" s="43" t="s">
        <v>327</v>
      </c>
      <c r="G116" s="83" t="s">
        <v>328</v>
      </c>
      <c r="H116" s="42"/>
      <c r="I116" s="61">
        <v>44607</v>
      </c>
      <c r="J116" s="61">
        <v>44609</v>
      </c>
      <c r="K116" s="41" t="s">
        <v>465</v>
      </c>
      <c r="L116" s="44">
        <f>3.29+216.03</f>
        <v>219.32</v>
      </c>
      <c r="M116" s="42" t="s">
        <v>325</v>
      </c>
      <c r="N116" s="40" t="s">
        <v>489</v>
      </c>
    </row>
    <row r="117" spans="1:14" ht="153" customHeight="1">
      <c r="A117" s="47" t="s">
        <v>37</v>
      </c>
      <c r="B117" s="51">
        <v>62</v>
      </c>
      <c r="C117" s="42"/>
      <c r="D117" s="42" t="s">
        <v>163</v>
      </c>
      <c r="E117" s="43" t="s">
        <v>164</v>
      </c>
      <c r="F117" s="43" t="s">
        <v>329</v>
      </c>
      <c r="G117" s="83" t="s">
        <v>330</v>
      </c>
      <c r="H117" s="42"/>
      <c r="I117" s="61">
        <v>44607</v>
      </c>
      <c r="J117" s="61">
        <v>44609</v>
      </c>
      <c r="K117" s="41" t="s">
        <v>465</v>
      </c>
      <c r="L117" s="44">
        <v>7582.39</v>
      </c>
      <c r="M117" s="42" t="s">
        <v>325</v>
      </c>
      <c r="N117" s="40" t="s">
        <v>489</v>
      </c>
    </row>
    <row r="118" spans="1:14" ht="153" customHeight="1">
      <c r="A118" s="47" t="s">
        <v>37</v>
      </c>
      <c r="B118" s="51">
        <v>63</v>
      </c>
      <c r="C118" s="42"/>
      <c r="D118" s="42" t="s">
        <v>163</v>
      </c>
      <c r="E118" s="43" t="s">
        <v>164</v>
      </c>
      <c r="F118" s="43" t="s">
        <v>331</v>
      </c>
      <c r="G118" s="83" t="s">
        <v>492</v>
      </c>
      <c r="H118" s="42"/>
      <c r="I118" s="61">
        <v>44607</v>
      </c>
      <c r="J118" s="61">
        <v>44609</v>
      </c>
      <c r="K118" s="41" t="s">
        <v>465</v>
      </c>
      <c r="L118" s="44">
        <v>8</v>
      </c>
      <c r="M118" s="42" t="s">
        <v>325</v>
      </c>
      <c r="N118" s="40" t="s">
        <v>489</v>
      </c>
    </row>
    <row r="119" spans="1:14" ht="153" customHeight="1">
      <c r="A119" s="47" t="s">
        <v>37</v>
      </c>
      <c r="B119" s="51">
        <v>64</v>
      </c>
      <c r="C119" s="42"/>
      <c r="D119" s="42" t="s">
        <v>333</v>
      </c>
      <c r="E119" s="43" t="s">
        <v>334</v>
      </c>
      <c r="F119" s="43" t="s">
        <v>335</v>
      </c>
      <c r="G119" s="83" t="s">
        <v>337</v>
      </c>
      <c r="H119" s="42"/>
      <c r="I119" s="61">
        <v>44609</v>
      </c>
      <c r="J119" s="61">
        <v>44610</v>
      </c>
      <c r="K119" s="41" t="s">
        <v>465</v>
      </c>
      <c r="L119" s="44">
        <f>637.5+12112.5</f>
        <v>12750</v>
      </c>
      <c r="M119" s="42" t="s">
        <v>336</v>
      </c>
      <c r="N119" s="40" t="s">
        <v>491</v>
      </c>
    </row>
    <row r="120" spans="1:14" ht="153" customHeight="1">
      <c r="A120" s="47" t="s">
        <v>37</v>
      </c>
      <c r="B120" s="51">
        <v>65</v>
      </c>
      <c r="C120" s="42"/>
      <c r="D120" s="42" t="s">
        <v>343</v>
      </c>
      <c r="E120" s="43" t="s">
        <v>344</v>
      </c>
      <c r="F120" s="43" t="s">
        <v>345</v>
      </c>
      <c r="G120" s="83" t="s">
        <v>347</v>
      </c>
      <c r="H120" s="42"/>
      <c r="I120" s="61">
        <v>44609</v>
      </c>
      <c r="J120" s="61">
        <v>44610</v>
      </c>
      <c r="K120" s="41" t="s">
        <v>465</v>
      </c>
      <c r="L120" s="44">
        <v>300</v>
      </c>
      <c r="M120" s="42" t="s">
        <v>346</v>
      </c>
      <c r="N120" s="40" t="s">
        <v>491</v>
      </c>
    </row>
    <row r="121" spans="1:14" ht="153" customHeight="1">
      <c r="A121" s="47" t="s">
        <v>37</v>
      </c>
      <c r="B121" s="51">
        <v>66</v>
      </c>
      <c r="C121" s="42"/>
      <c r="D121" s="42" t="s">
        <v>343</v>
      </c>
      <c r="E121" s="43" t="s">
        <v>344</v>
      </c>
      <c r="F121" s="43" t="s">
        <v>348</v>
      </c>
      <c r="G121" s="83" t="s">
        <v>350</v>
      </c>
      <c r="H121" s="42"/>
      <c r="I121" s="61">
        <v>44609</v>
      </c>
      <c r="J121" s="61">
        <v>44610</v>
      </c>
      <c r="K121" s="41" t="s">
        <v>465</v>
      </c>
      <c r="L121" s="44">
        <v>2500</v>
      </c>
      <c r="M121" s="42" t="s">
        <v>349</v>
      </c>
      <c r="N121" s="40" t="s">
        <v>491</v>
      </c>
    </row>
    <row r="122" spans="1:14" ht="153" customHeight="1">
      <c r="A122" s="47" t="s">
        <v>37</v>
      </c>
      <c r="B122" s="51">
        <v>67</v>
      </c>
      <c r="C122" s="42"/>
      <c r="D122" s="42" t="s">
        <v>259</v>
      </c>
      <c r="E122" s="43" t="s">
        <v>260</v>
      </c>
      <c r="F122" s="43" t="s">
        <v>362</v>
      </c>
      <c r="G122" s="83" t="s">
        <v>364</v>
      </c>
      <c r="H122" s="42"/>
      <c r="I122" s="61">
        <v>44610</v>
      </c>
      <c r="J122" s="61">
        <v>44610</v>
      </c>
      <c r="K122" s="41" t="s">
        <v>465</v>
      </c>
      <c r="L122" s="44">
        <v>9000</v>
      </c>
      <c r="M122" s="42" t="s">
        <v>363</v>
      </c>
      <c r="N122" s="40" t="s">
        <v>491</v>
      </c>
    </row>
    <row r="123" spans="1:14" ht="170.25" customHeight="1">
      <c r="A123" s="47" t="s">
        <v>37</v>
      </c>
      <c r="B123" s="51">
        <v>68</v>
      </c>
      <c r="C123" s="42"/>
      <c r="D123" s="42" t="s">
        <v>259</v>
      </c>
      <c r="E123" s="43" t="s">
        <v>260</v>
      </c>
      <c r="F123" s="43" t="s">
        <v>365</v>
      </c>
      <c r="G123" s="83" t="s">
        <v>367</v>
      </c>
      <c r="H123" s="42"/>
      <c r="I123" s="61">
        <v>44610</v>
      </c>
      <c r="J123" s="61">
        <v>44610</v>
      </c>
      <c r="K123" s="41" t="s">
        <v>465</v>
      </c>
      <c r="L123" s="44">
        <v>3352.63</v>
      </c>
      <c r="M123" s="42" t="s">
        <v>366</v>
      </c>
      <c r="N123" s="40" t="s">
        <v>491</v>
      </c>
    </row>
    <row r="124" spans="1:14" ht="170.25" customHeight="1">
      <c r="A124" s="47" t="s">
        <v>37</v>
      </c>
      <c r="B124" s="51">
        <v>69</v>
      </c>
      <c r="C124" s="42"/>
      <c r="D124" s="42" t="s">
        <v>368</v>
      </c>
      <c r="E124" s="43" t="s">
        <v>369</v>
      </c>
      <c r="F124" s="43" t="s">
        <v>370</v>
      </c>
      <c r="G124" s="83" t="s">
        <v>371</v>
      </c>
      <c r="H124" s="42"/>
      <c r="I124" s="61">
        <v>44610</v>
      </c>
      <c r="J124" s="61">
        <v>44610</v>
      </c>
      <c r="K124" s="41" t="s">
        <v>465</v>
      </c>
      <c r="L124" s="44">
        <v>210.44</v>
      </c>
      <c r="M124" s="42" t="s">
        <v>372</v>
      </c>
      <c r="N124" s="40" t="s">
        <v>491</v>
      </c>
    </row>
    <row r="125" spans="1:14" ht="170.25" customHeight="1">
      <c r="A125" s="47" t="s">
        <v>37</v>
      </c>
      <c r="B125" s="51">
        <v>70</v>
      </c>
      <c r="C125" s="42"/>
      <c r="D125" s="42" t="s">
        <v>368</v>
      </c>
      <c r="E125" s="43" t="s">
        <v>369</v>
      </c>
      <c r="F125" s="43" t="s">
        <v>373</v>
      </c>
      <c r="G125" s="83" t="s">
        <v>464</v>
      </c>
      <c r="H125" s="42"/>
      <c r="I125" s="61">
        <v>44610</v>
      </c>
      <c r="J125" s="61">
        <v>44610</v>
      </c>
      <c r="K125" s="41" t="s">
        <v>465</v>
      </c>
      <c r="L125" s="44">
        <v>60.63</v>
      </c>
      <c r="M125" s="42" t="s">
        <v>372</v>
      </c>
      <c r="N125" s="40" t="s">
        <v>491</v>
      </c>
    </row>
    <row r="126" spans="1:14" ht="170.25" customHeight="1">
      <c r="A126" s="47" t="s">
        <v>37</v>
      </c>
      <c r="B126" s="51">
        <v>71</v>
      </c>
      <c r="C126" s="42"/>
      <c r="D126" s="42" t="s">
        <v>368</v>
      </c>
      <c r="E126" s="43" t="s">
        <v>369</v>
      </c>
      <c r="F126" s="43" t="s">
        <v>374</v>
      </c>
      <c r="G126" s="83" t="s">
        <v>375</v>
      </c>
      <c r="H126" s="42"/>
      <c r="I126" s="61">
        <v>44610</v>
      </c>
      <c r="J126" s="61">
        <v>44610</v>
      </c>
      <c r="K126" s="41" t="s">
        <v>465</v>
      </c>
      <c r="L126" s="44">
        <v>183.17</v>
      </c>
      <c r="M126" s="42" t="s">
        <v>372</v>
      </c>
      <c r="N126" s="40" t="s">
        <v>491</v>
      </c>
    </row>
    <row r="127" spans="1:14" ht="170.25" customHeight="1">
      <c r="A127" s="47" t="s">
        <v>37</v>
      </c>
      <c r="B127" s="51">
        <v>72</v>
      </c>
      <c r="C127" s="42"/>
      <c r="D127" s="42" t="s">
        <v>313</v>
      </c>
      <c r="E127" s="43" t="s">
        <v>314</v>
      </c>
      <c r="F127" s="43" t="s">
        <v>376</v>
      </c>
      <c r="G127" s="83" t="s">
        <v>378</v>
      </c>
      <c r="H127" s="42"/>
      <c r="I127" s="61">
        <v>44610</v>
      </c>
      <c r="J127" s="61">
        <v>44610</v>
      </c>
      <c r="K127" s="41" t="s">
        <v>465</v>
      </c>
      <c r="L127" s="44">
        <f>263.53+5006.99</f>
        <v>5270.5199999999995</v>
      </c>
      <c r="M127" s="42" t="s">
        <v>377</v>
      </c>
      <c r="N127" s="40" t="s">
        <v>491</v>
      </c>
    </row>
    <row r="128" spans="1:14" ht="170.25" customHeight="1">
      <c r="A128" s="47" t="s">
        <v>37</v>
      </c>
      <c r="B128" s="51">
        <v>73</v>
      </c>
      <c r="C128" s="42"/>
      <c r="D128" s="42" t="s">
        <v>368</v>
      </c>
      <c r="E128" s="43" t="s">
        <v>369</v>
      </c>
      <c r="F128" s="43" t="s">
        <v>379</v>
      </c>
      <c r="G128" s="83" t="s">
        <v>381</v>
      </c>
      <c r="H128" s="42"/>
      <c r="I128" s="61">
        <v>44610</v>
      </c>
      <c r="J128" s="61">
        <v>44610</v>
      </c>
      <c r="K128" s="41" t="s">
        <v>465</v>
      </c>
      <c r="L128" s="44">
        <v>115.09</v>
      </c>
      <c r="M128" s="42" t="s">
        <v>380</v>
      </c>
      <c r="N128" s="40" t="s">
        <v>491</v>
      </c>
    </row>
    <row r="129" spans="1:14" ht="170.25" customHeight="1">
      <c r="A129" s="47" t="s">
        <v>37</v>
      </c>
      <c r="B129" s="51">
        <v>74</v>
      </c>
      <c r="C129" s="42"/>
      <c r="D129" s="42" t="s">
        <v>313</v>
      </c>
      <c r="E129" s="43" t="s">
        <v>314</v>
      </c>
      <c r="F129" s="43" t="s">
        <v>382</v>
      </c>
      <c r="G129" s="83" t="s">
        <v>383</v>
      </c>
      <c r="H129" s="42"/>
      <c r="I129" s="61">
        <v>44610</v>
      </c>
      <c r="J129" s="61">
        <v>44610</v>
      </c>
      <c r="K129" s="41" t="s">
        <v>465</v>
      </c>
      <c r="L129" s="44">
        <v>4510.04</v>
      </c>
      <c r="M129" s="42" t="s">
        <v>377</v>
      </c>
      <c r="N129" s="40" t="s">
        <v>491</v>
      </c>
    </row>
    <row r="130" spans="1:14" ht="170.25" customHeight="1">
      <c r="A130" s="47" t="s">
        <v>37</v>
      </c>
      <c r="B130" s="51">
        <v>75</v>
      </c>
      <c r="C130" s="42"/>
      <c r="D130" s="42" t="s">
        <v>386</v>
      </c>
      <c r="E130" s="43" t="s">
        <v>387</v>
      </c>
      <c r="F130" s="43" t="s">
        <v>388</v>
      </c>
      <c r="G130" s="83" t="s">
        <v>389</v>
      </c>
      <c r="H130" s="42"/>
      <c r="I130" s="61">
        <v>44610</v>
      </c>
      <c r="J130" s="61">
        <v>44610</v>
      </c>
      <c r="K130" s="41" t="s">
        <v>465</v>
      </c>
      <c r="L130" s="44">
        <v>14.05</v>
      </c>
      <c r="M130" s="42" t="s">
        <v>390</v>
      </c>
      <c r="N130" s="40" t="s">
        <v>491</v>
      </c>
    </row>
    <row r="131" spans="1:14" ht="170.25" customHeight="1">
      <c r="A131" s="47" t="s">
        <v>37</v>
      </c>
      <c r="B131" s="51">
        <v>76</v>
      </c>
      <c r="C131" s="42"/>
      <c r="D131" s="42" t="s">
        <v>31</v>
      </c>
      <c r="E131" s="43" t="s">
        <v>32</v>
      </c>
      <c r="F131" s="43" t="s">
        <v>391</v>
      </c>
      <c r="G131" s="83" t="s">
        <v>392</v>
      </c>
      <c r="H131" s="42"/>
      <c r="I131" s="61">
        <v>44610</v>
      </c>
      <c r="J131" s="61">
        <v>44613</v>
      </c>
      <c r="K131" s="41" t="s">
        <v>465</v>
      </c>
      <c r="L131" s="44">
        <f>13787.62+1836.93+9184.65+158883.8</f>
        <v>183693</v>
      </c>
      <c r="M131" s="42" t="s">
        <v>393</v>
      </c>
      <c r="N131" s="40" t="s">
        <v>491</v>
      </c>
    </row>
    <row r="132" spans="1:14" ht="170.25" customHeight="1">
      <c r="A132" s="47" t="s">
        <v>37</v>
      </c>
      <c r="B132" s="51">
        <v>77</v>
      </c>
      <c r="C132" s="42"/>
      <c r="D132" s="42" t="s">
        <v>394</v>
      </c>
      <c r="E132" s="43" t="s">
        <v>395</v>
      </c>
      <c r="F132" s="43" t="s">
        <v>396</v>
      </c>
      <c r="G132" s="83" t="s">
        <v>398</v>
      </c>
      <c r="H132" s="42"/>
      <c r="I132" s="61">
        <v>44610</v>
      </c>
      <c r="J132" s="61">
        <v>44613</v>
      </c>
      <c r="K132" s="41" t="s">
        <v>465</v>
      </c>
      <c r="L132" s="44">
        <f>10275.65+2802.45+9341.5+164410.44</f>
        <v>186830.04</v>
      </c>
      <c r="M132" s="42" t="s">
        <v>397</v>
      </c>
      <c r="N132" s="40" t="s">
        <v>491</v>
      </c>
    </row>
    <row r="133" spans="1:14" ht="170.25" customHeight="1">
      <c r="A133" s="47" t="s">
        <v>37</v>
      </c>
      <c r="B133" s="51">
        <v>78</v>
      </c>
      <c r="C133" s="42"/>
      <c r="D133" s="42" t="s">
        <v>101</v>
      </c>
      <c r="E133" s="43" t="s">
        <v>102</v>
      </c>
      <c r="F133" s="43" t="s">
        <v>399</v>
      </c>
      <c r="G133" s="83" t="s">
        <v>401</v>
      </c>
      <c r="H133" s="42"/>
      <c r="I133" s="61">
        <v>44613</v>
      </c>
      <c r="J133" s="61">
        <v>44613</v>
      </c>
      <c r="K133" s="41" t="s">
        <v>465</v>
      </c>
      <c r="L133" s="44">
        <v>31.98</v>
      </c>
      <c r="M133" s="42" t="s">
        <v>400</v>
      </c>
      <c r="N133" s="40" t="s">
        <v>491</v>
      </c>
    </row>
    <row r="134" spans="1:14" ht="170.25" customHeight="1">
      <c r="A134" s="47" t="s">
        <v>37</v>
      </c>
      <c r="B134" s="51">
        <v>79</v>
      </c>
      <c r="C134" s="42"/>
      <c r="D134" s="42" t="s">
        <v>101</v>
      </c>
      <c r="E134" s="43" t="s">
        <v>102</v>
      </c>
      <c r="F134" s="43" t="s">
        <v>402</v>
      </c>
      <c r="G134" s="83" t="s">
        <v>404</v>
      </c>
      <c r="H134" s="42"/>
      <c r="I134" s="61">
        <v>44613</v>
      </c>
      <c r="J134" s="61">
        <v>44613</v>
      </c>
      <c r="K134" s="41" t="s">
        <v>465</v>
      </c>
      <c r="L134" s="44">
        <v>3105.3</v>
      </c>
      <c r="M134" s="42" t="s">
        <v>403</v>
      </c>
      <c r="N134" s="40" t="s">
        <v>491</v>
      </c>
    </row>
    <row r="135" spans="1:14" ht="170.25" customHeight="1">
      <c r="A135" s="47" t="s">
        <v>37</v>
      </c>
      <c r="B135" s="51">
        <v>80</v>
      </c>
      <c r="C135" s="42"/>
      <c r="D135" s="42" t="s">
        <v>145</v>
      </c>
      <c r="E135" s="43" t="s">
        <v>146</v>
      </c>
      <c r="F135" s="43" t="s">
        <v>405</v>
      </c>
      <c r="G135" s="83" t="s">
        <v>407</v>
      </c>
      <c r="H135" s="42"/>
      <c r="I135" s="61">
        <v>44613</v>
      </c>
      <c r="J135" s="61">
        <v>44613</v>
      </c>
      <c r="K135" s="41" t="s">
        <v>465</v>
      </c>
      <c r="L135" s="44">
        <v>28457.16</v>
      </c>
      <c r="M135" s="42" t="s">
        <v>406</v>
      </c>
      <c r="N135" s="40" t="s">
        <v>491</v>
      </c>
    </row>
    <row r="136" spans="1:14" ht="170.25" customHeight="1">
      <c r="A136" s="47" t="s">
        <v>37</v>
      </c>
      <c r="B136" s="51">
        <v>81</v>
      </c>
      <c r="C136" s="42"/>
      <c r="D136" s="42" t="s">
        <v>229</v>
      </c>
      <c r="E136" s="43" t="s">
        <v>230</v>
      </c>
      <c r="F136" s="43" t="s">
        <v>411</v>
      </c>
      <c r="G136" s="83" t="s">
        <v>413</v>
      </c>
      <c r="H136" s="42"/>
      <c r="I136" s="61">
        <v>44614</v>
      </c>
      <c r="J136" s="61">
        <v>44614</v>
      </c>
      <c r="K136" s="41" t="s">
        <v>465</v>
      </c>
      <c r="L136" s="44">
        <f>199.53+3791.13</f>
        <v>3990.6600000000003</v>
      </c>
      <c r="M136" s="42" t="s">
        <v>412</v>
      </c>
      <c r="N136" s="40" t="s">
        <v>491</v>
      </c>
    </row>
    <row r="137" spans="1:14" ht="170.25" customHeight="1">
      <c r="A137" s="47" t="s">
        <v>37</v>
      </c>
      <c r="B137" s="51">
        <v>82</v>
      </c>
      <c r="C137" s="42"/>
      <c r="D137" s="42" t="s">
        <v>196</v>
      </c>
      <c r="E137" s="43" t="s">
        <v>197</v>
      </c>
      <c r="F137" s="43" t="s">
        <v>414</v>
      </c>
      <c r="G137" s="83" t="s">
        <v>416</v>
      </c>
      <c r="H137" s="42"/>
      <c r="I137" s="61">
        <v>44614</v>
      </c>
      <c r="J137" s="61">
        <v>44614</v>
      </c>
      <c r="K137" s="41" t="s">
        <v>465</v>
      </c>
      <c r="L137" s="44">
        <f>216+4584</f>
        <v>4800</v>
      </c>
      <c r="M137" s="42" t="s">
        <v>415</v>
      </c>
      <c r="N137" s="40" t="s">
        <v>491</v>
      </c>
    </row>
    <row r="138" spans="1:14" ht="170.25" customHeight="1">
      <c r="A138" s="47" t="s">
        <v>37</v>
      </c>
      <c r="B138" s="51">
        <v>83</v>
      </c>
      <c r="C138" s="42"/>
      <c r="D138" s="42" t="s">
        <v>386</v>
      </c>
      <c r="E138" s="43" t="s">
        <v>387</v>
      </c>
      <c r="F138" s="43" t="s">
        <v>418</v>
      </c>
      <c r="G138" s="83" t="s">
        <v>419</v>
      </c>
      <c r="H138" s="42"/>
      <c r="I138" s="61">
        <v>44614</v>
      </c>
      <c r="J138" s="61">
        <v>44614</v>
      </c>
      <c r="K138" s="41" t="s">
        <v>465</v>
      </c>
      <c r="L138" s="44">
        <v>14.05</v>
      </c>
      <c r="M138" s="42" t="s">
        <v>417</v>
      </c>
      <c r="N138" s="40" t="s">
        <v>491</v>
      </c>
    </row>
    <row r="139" spans="1:14" ht="170.25" customHeight="1">
      <c r="A139" s="47" t="s">
        <v>37</v>
      </c>
      <c r="B139" s="51">
        <v>84</v>
      </c>
      <c r="C139" s="42"/>
      <c r="D139" s="42" t="s">
        <v>420</v>
      </c>
      <c r="E139" s="43" t="s">
        <v>421</v>
      </c>
      <c r="F139" s="43" t="s">
        <v>422</v>
      </c>
      <c r="G139" s="83" t="s">
        <v>424</v>
      </c>
      <c r="H139" s="42"/>
      <c r="I139" s="61">
        <v>44614</v>
      </c>
      <c r="J139" s="61">
        <v>44614</v>
      </c>
      <c r="K139" s="41" t="s">
        <v>465</v>
      </c>
      <c r="L139" s="44">
        <v>8136.98</v>
      </c>
      <c r="M139" s="42" t="s">
        <v>423</v>
      </c>
      <c r="N139" s="40" t="s">
        <v>491</v>
      </c>
    </row>
    <row r="140" spans="1:14" ht="170.25" customHeight="1">
      <c r="A140" s="47" t="s">
        <v>37</v>
      </c>
      <c r="B140" s="51">
        <v>85</v>
      </c>
      <c r="C140" s="42"/>
      <c r="D140" s="42" t="s">
        <v>420</v>
      </c>
      <c r="E140" s="43" t="s">
        <v>421</v>
      </c>
      <c r="F140" s="43" t="s">
        <v>425</v>
      </c>
      <c r="G140" s="83" t="s">
        <v>427</v>
      </c>
      <c r="H140" s="42"/>
      <c r="I140" s="61">
        <v>44614</v>
      </c>
      <c r="J140" s="61">
        <v>44614</v>
      </c>
      <c r="K140" s="41" t="s">
        <v>465</v>
      </c>
      <c r="L140" s="44">
        <v>73019.47</v>
      </c>
      <c r="M140" s="42" t="s">
        <v>426</v>
      </c>
      <c r="N140" s="40" t="s">
        <v>491</v>
      </c>
    </row>
    <row r="141" spans="1:14" ht="170.25" customHeight="1">
      <c r="A141" s="47" t="s">
        <v>37</v>
      </c>
      <c r="B141" s="51">
        <v>86</v>
      </c>
      <c r="C141" s="42"/>
      <c r="D141" s="42" t="s">
        <v>420</v>
      </c>
      <c r="E141" s="43" t="s">
        <v>421</v>
      </c>
      <c r="F141" s="43" t="s">
        <v>428</v>
      </c>
      <c r="G141" s="83" t="s">
        <v>429</v>
      </c>
      <c r="H141" s="42"/>
      <c r="I141" s="61">
        <v>44614</v>
      </c>
      <c r="J141" s="61">
        <v>44614</v>
      </c>
      <c r="K141" s="41" t="s">
        <v>465</v>
      </c>
      <c r="L141" s="44">
        <v>29849.63</v>
      </c>
      <c r="M141" s="42" t="s">
        <v>430</v>
      </c>
      <c r="N141" s="40" t="s">
        <v>491</v>
      </c>
    </row>
    <row r="142" spans="1:14" ht="170.25" customHeight="1">
      <c r="A142" s="47" t="s">
        <v>37</v>
      </c>
      <c r="B142" s="51">
        <v>87</v>
      </c>
      <c r="C142" s="42"/>
      <c r="D142" s="42" t="s">
        <v>163</v>
      </c>
      <c r="E142" s="43" t="s">
        <v>164</v>
      </c>
      <c r="F142" s="43" t="s">
        <v>435</v>
      </c>
      <c r="G142" s="83" t="s">
        <v>437</v>
      </c>
      <c r="H142" s="42"/>
      <c r="I142" s="61">
        <v>44614</v>
      </c>
      <c r="J142" s="61">
        <v>44614</v>
      </c>
      <c r="K142" s="41" t="s">
        <v>465</v>
      </c>
      <c r="L142" s="44">
        <v>7967.31</v>
      </c>
      <c r="M142" s="42" t="s">
        <v>436</v>
      </c>
      <c r="N142" s="40" t="s">
        <v>491</v>
      </c>
    </row>
    <row r="143" spans="1:14" ht="170.25" customHeight="1">
      <c r="A143" s="47" t="s">
        <v>37</v>
      </c>
      <c r="B143" s="51">
        <v>88</v>
      </c>
      <c r="C143" s="42"/>
      <c r="D143" s="42" t="s">
        <v>163</v>
      </c>
      <c r="E143" s="43" t="s">
        <v>164</v>
      </c>
      <c r="F143" s="43" t="s">
        <v>438</v>
      </c>
      <c r="G143" s="83" t="s">
        <v>439</v>
      </c>
      <c r="H143" s="42"/>
      <c r="I143" s="61">
        <v>44614</v>
      </c>
      <c r="J143" s="61">
        <v>44614</v>
      </c>
      <c r="K143" s="41" t="s">
        <v>465</v>
      </c>
      <c r="L143" s="44">
        <f>3.29+216.03</f>
        <v>219.32</v>
      </c>
      <c r="M143" s="42" t="s">
        <v>436</v>
      </c>
      <c r="N143" s="40" t="s">
        <v>491</v>
      </c>
    </row>
    <row r="144" spans="1:14" ht="170.25" customHeight="1">
      <c r="A144" s="47" t="s">
        <v>37</v>
      </c>
      <c r="B144" s="51">
        <v>89</v>
      </c>
      <c r="C144" s="42"/>
      <c r="D144" s="42" t="s">
        <v>163</v>
      </c>
      <c r="E144" s="43" t="s">
        <v>164</v>
      </c>
      <c r="F144" s="43" t="s">
        <v>440</v>
      </c>
      <c r="G144" s="83" t="s">
        <v>441</v>
      </c>
      <c r="H144" s="42"/>
      <c r="I144" s="61">
        <v>44614</v>
      </c>
      <c r="J144" s="61">
        <v>44614</v>
      </c>
      <c r="K144" s="41" t="s">
        <v>465</v>
      </c>
      <c r="L144" s="44">
        <v>2101.12</v>
      </c>
      <c r="M144" s="42" t="s">
        <v>436</v>
      </c>
      <c r="N144" s="40" t="s">
        <v>491</v>
      </c>
    </row>
    <row r="145" spans="1:14" ht="170.25" customHeight="1">
      <c r="A145" s="47" t="s">
        <v>37</v>
      </c>
      <c r="B145" s="51">
        <v>90</v>
      </c>
      <c r="C145" s="42"/>
      <c r="D145" s="42" t="s">
        <v>163</v>
      </c>
      <c r="E145" s="43" t="s">
        <v>164</v>
      </c>
      <c r="F145" s="43" t="s">
        <v>442</v>
      </c>
      <c r="G145" s="83" t="s">
        <v>443</v>
      </c>
      <c r="H145" s="42"/>
      <c r="I145" s="61">
        <v>44614</v>
      </c>
      <c r="J145" s="61">
        <v>44614</v>
      </c>
      <c r="K145" s="41" t="s">
        <v>465</v>
      </c>
      <c r="L145" s="44">
        <v>120</v>
      </c>
      <c r="M145" s="42" t="s">
        <v>436</v>
      </c>
      <c r="N145" s="40" t="s">
        <v>491</v>
      </c>
    </row>
    <row r="146" spans="1:14" ht="170.25" customHeight="1">
      <c r="A146" s="47" t="s">
        <v>37</v>
      </c>
      <c r="B146" s="51">
        <v>91</v>
      </c>
      <c r="C146" s="42"/>
      <c r="D146" s="42" t="s">
        <v>178</v>
      </c>
      <c r="E146" s="43" t="s">
        <v>179</v>
      </c>
      <c r="F146" s="43" t="s">
        <v>444</v>
      </c>
      <c r="G146" s="83" t="s">
        <v>446</v>
      </c>
      <c r="H146" s="42"/>
      <c r="I146" s="61">
        <v>44614</v>
      </c>
      <c r="J146" s="61">
        <v>44615</v>
      </c>
      <c r="K146" s="41" t="s">
        <v>465</v>
      </c>
      <c r="L146" s="44">
        <f>262.5+4987.5</f>
        <v>5250</v>
      </c>
      <c r="M146" s="42" t="s">
        <v>445</v>
      </c>
      <c r="N146" s="40" t="s">
        <v>491</v>
      </c>
    </row>
    <row r="147" spans="1:14" ht="170.25" customHeight="1">
      <c r="A147" s="47" t="s">
        <v>37</v>
      </c>
      <c r="B147" s="51">
        <v>92</v>
      </c>
      <c r="C147" s="42"/>
      <c r="D147" s="42" t="s">
        <v>178</v>
      </c>
      <c r="E147" s="43" t="s">
        <v>179</v>
      </c>
      <c r="F147" s="43" t="s">
        <v>447</v>
      </c>
      <c r="G147" s="83" t="s">
        <v>448</v>
      </c>
      <c r="H147" s="42"/>
      <c r="I147" s="61">
        <v>44614</v>
      </c>
      <c r="J147" s="61">
        <v>44615</v>
      </c>
      <c r="K147" s="41" t="s">
        <v>465</v>
      </c>
      <c r="L147" s="44">
        <f>829+15751</f>
        <v>16580</v>
      </c>
      <c r="M147" s="42" t="s">
        <v>449</v>
      </c>
      <c r="N147" s="40" t="s">
        <v>491</v>
      </c>
    </row>
    <row r="148" spans="1:14" ht="170.25" customHeight="1">
      <c r="A148" s="47" t="s">
        <v>37</v>
      </c>
      <c r="B148" s="51">
        <v>93</v>
      </c>
      <c r="C148" s="42"/>
      <c r="D148" s="42" t="s">
        <v>476</v>
      </c>
      <c r="E148" s="43" t="s">
        <v>477</v>
      </c>
      <c r="F148" s="43" t="s">
        <v>478</v>
      </c>
      <c r="G148" s="86" t="s">
        <v>480</v>
      </c>
      <c r="H148" s="42"/>
      <c r="I148" s="61">
        <v>44616</v>
      </c>
      <c r="J148" s="61">
        <v>44616</v>
      </c>
      <c r="K148" s="41" t="s">
        <v>465</v>
      </c>
      <c r="L148" s="44">
        <f>154.28+2931.69</f>
        <v>3085.9700000000003</v>
      </c>
      <c r="M148" s="42" t="s">
        <v>479</v>
      </c>
      <c r="N148" s="40" t="s">
        <v>491</v>
      </c>
    </row>
    <row r="149" spans="1:14" ht="170.25" customHeight="1">
      <c r="A149" s="47" t="s">
        <v>37</v>
      </c>
      <c r="B149" s="51">
        <v>94</v>
      </c>
      <c r="C149" s="42"/>
      <c r="D149" s="42" t="s">
        <v>476</v>
      </c>
      <c r="E149" s="43" t="s">
        <v>477</v>
      </c>
      <c r="F149" s="43" t="s">
        <v>481</v>
      </c>
      <c r="G149" s="86" t="s">
        <v>482</v>
      </c>
      <c r="H149" s="42"/>
      <c r="I149" s="61">
        <v>44616</v>
      </c>
      <c r="J149" s="61">
        <v>44616</v>
      </c>
      <c r="K149" s="41" t="s">
        <v>465</v>
      </c>
      <c r="L149" s="44">
        <v>3675.03</v>
      </c>
      <c r="M149" s="42" t="s">
        <v>479</v>
      </c>
      <c r="N149" s="40" t="s">
        <v>491</v>
      </c>
    </row>
    <row r="150" spans="1:14">
      <c r="A150" s="81" t="s">
        <v>17</v>
      </c>
      <c r="B150" s="81"/>
      <c r="C150" s="81"/>
      <c r="D150" s="81"/>
      <c r="E150" s="17"/>
    </row>
    <row r="151" spans="1:14" ht="15.95" customHeight="1">
      <c r="A151" s="18" t="str">
        <f>A34</f>
        <v>Data da última atualização:</v>
      </c>
      <c r="B151" s="33">
        <f>B51</f>
        <v>44628</v>
      </c>
      <c r="C151" s="18"/>
      <c r="D151" s="31"/>
      <c r="E151" s="19"/>
    </row>
    <row r="153" spans="1:14">
      <c r="A153" s="80" t="s">
        <v>20</v>
      </c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</row>
    <row r="154" spans="1:14">
      <c r="A154" s="15" t="s">
        <v>2</v>
      </c>
      <c r="B154" s="15" t="s">
        <v>3</v>
      </c>
      <c r="C154" s="16" t="s">
        <v>4</v>
      </c>
      <c r="D154" s="16" t="s">
        <v>24</v>
      </c>
      <c r="E154" s="16" t="s">
        <v>5</v>
      </c>
      <c r="F154" s="16" t="s">
        <v>6</v>
      </c>
      <c r="G154" s="15" t="s">
        <v>7</v>
      </c>
      <c r="H154" s="15"/>
      <c r="I154" s="15" t="s">
        <v>8</v>
      </c>
      <c r="J154" s="16" t="s">
        <v>9</v>
      </c>
      <c r="K154" s="16" t="s">
        <v>10</v>
      </c>
      <c r="L154" s="16" t="s">
        <v>11</v>
      </c>
      <c r="M154" s="7" t="s">
        <v>12</v>
      </c>
    </row>
    <row r="155" spans="1:14">
      <c r="A155" s="9"/>
      <c r="B155" s="9"/>
      <c r="C155" s="9"/>
      <c r="D155" s="27"/>
      <c r="E155" s="9"/>
      <c r="F155" s="10" t="s">
        <v>13</v>
      </c>
      <c r="G155" s="28" t="s">
        <v>14</v>
      </c>
      <c r="H155" s="28"/>
      <c r="I155" s="11" t="s">
        <v>15</v>
      </c>
      <c r="J155" s="29" t="s">
        <v>16</v>
      </c>
      <c r="K155" s="9"/>
      <c r="L155" s="9"/>
      <c r="M155" s="9"/>
    </row>
    <row r="156" spans="1:14">
      <c r="A156" s="9" t="s">
        <v>37</v>
      </c>
      <c r="B156" s="9"/>
      <c r="C156" s="9"/>
      <c r="D156" s="27"/>
      <c r="E156" s="9"/>
      <c r="F156" s="9"/>
      <c r="G156" s="12"/>
      <c r="H156" s="12"/>
      <c r="I156" s="12"/>
      <c r="J156" s="27"/>
      <c r="K156" s="9"/>
      <c r="L156" s="9"/>
      <c r="M156" s="13"/>
    </row>
    <row r="157" spans="1:14">
      <c r="A157" s="78" t="s">
        <v>17</v>
      </c>
      <c r="B157" s="78"/>
      <c r="C157" s="78"/>
      <c r="D157" s="78"/>
    </row>
    <row r="158" spans="1:14" ht="15.95" customHeight="1">
      <c r="A158" s="18" t="str">
        <f>A34</f>
        <v>Data da última atualização:</v>
      </c>
      <c r="B158" s="33">
        <v>44628</v>
      </c>
      <c r="C158" s="18"/>
      <c r="D158" s="31"/>
    </row>
    <row r="159" spans="1:14">
      <c r="A159" s="77" t="s">
        <v>21</v>
      </c>
      <c r="B159" s="77"/>
      <c r="C159" s="77"/>
      <c r="D159" s="77"/>
      <c r="E159" s="77"/>
    </row>
    <row r="160" spans="1:14">
      <c r="A160" s="77" t="s">
        <v>22</v>
      </c>
      <c r="B160" s="77"/>
      <c r="C160" s="77"/>
      <c r="D160" s="77"/>
      <c r="E160" s="77"/>
    </row>
    <row r="161" spans="1:11">
      <c r="A161" s="36" t="s">
        <v>23</v>
      </c>
      <c r="B161" s="36"/>
      <c r="C161" s="36"/>
      <c r="D161" s="36"/>
    </row>
    <row r="164" spans="1:11">
      <c r="K164" t="s">
        <v>26</v>
      </c>
    </row>
  </sheetData>
  <mergeCells count="11">
    <mergeCell ref="A2:M2"/>
    <mergeCell ref="A160:E160"/>
    <mergeCell ref="A159:E159"/>
    <mergeCell ref="A157:D157"/>
    <mergeCell ref="A3:F3"/>
    <mergeCell ref="A36:L36"/>
    <mergeCell ref="A153:L153"/>
    <mergeCell ref="A33:E33"/>
    <mergeCell ref="A54:L54"/>
    <mergeCell ref="A50:D50"/>
    <mergeCell ref="A150:D150"/>
  </mergeCells>
  <hyperlinks>
    <hyperlink ref="G7" r:id="rId1"/>
    <hyperlink ref="G8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  <hyperlink ref="G22" r:id="rId16"/>
    <hyperlink ref="G23" r:id="rId17"/>
    <hyperlink ref="G24" r:id="rId18"/>
    <hyperlink ref="G25" r:id="rId19"/>
    <hyperlink ref="G26" r:id="rId20"/>
    <hyperlink ref="G27" r:id="rId21"/>
    <hyperlink ref="G28" r:id="rId22"/>
    <hyperlink ref="G29" r:id="rId23"/>
    <hyperlink ref="G30" r:id="rId24"/>
    <hyperlink ref="G31" r:id="rId25"/>
    <hyperlink ref="G32" r:id="rId26"/>
    <hyperlink ref="G38" r:id="rId27" display="https://www.mpam.mp.br/images/NF_07_a5738.pdf"/>
    <hyperlink ref="G39" r:id="rId28" display="https://www.mpam.mp.br/images/NF_08.821_ee641.pdf"/>
    <hyperlink ref="G40" r:id="rId29" display="https://www.mpam.mp.br/images/NF_08.170_28406.pdf"/>
    <hyperlink ref="G41" r:id="rId30" display="V"/>
    <hyperlink ref="G42" r:id="rId31" display="https://www.mpam.mp.br/images/NF_08.104_bef00.pdf"/>
    <hyperlink ref="G43" r:id="rId32" display="V"/>
    <hyperlink ref="G44" r:id="rId33" display="https://www.mpam.mp.br/images/NF_08.2054_4ee7d.pdf"/>
    <hyperlink ref="G45" r:id="rId34" display="https://www.mpam.mp.br/images/NF_08.2076_a91db.pdf"/>
    <hyperlink ref="G46" r:id="rId35" display="https://www.mpam.mp.br/images/NF_18_ace7a.pdf"/>
    <hyperlink ref="G47" r:id="rId36" display="https://www.mpam.mp.br/images/NF_22_18536.pdf"/>
    <hyperlink ref="G48" r:id="rId37" display="https://www.mpam.mp.br/images/NF_23.1269_78815.pdf"/>
    <hyperlink ref="G49" r:id="rId38" display="https://www.mpam.mp.br/images/NF_23.715_df09d.pdf"/>
    <hyperlink ref="G56" r:id="rId39"/>
    <hyperlink ref="G57" r:id="rId40"/>
    <hyperlink ref="G58" r:id="rId41"/>
    <hyperlink ref="G59" r:id="rId42"/>
    <hyperlink ref="G60" r:id="rId43"/>
    <hyperlink ref="G61" r:id="rId44"/>
    <hyperlink ref="G62" r:id="rId45"/>
    <hyperlink ref="G63" r:id="rId46"/>
    <hyperlink ref="G64" r:id="rId47"/>
    <hyperlink ref="G65" r:id="rId48"/>
    <hyperlink ref="G66" r:id="rId49"/>
    <hyperlink ref="G67" r:id="rId50"/>
    <hyperlink ref="G68" r:id="rId51"/>
    <hyperlink ref="G69" r:id="rId52"/>
    <hyperlink ref="G70" r:id="rId53"/>
    <hyperlink ref="G71" r:id="rId54"/>
    <hyperlink ref="G72" r:id="rId55"/>
    <hyperlink ref="G73" r:id="rId56"/>
    <hyperlink ref="G74" r:id="rId57"/>
    <hyperlink ref="G75" r:id="rId58"/>
    <hyperlink ref="G76" r:id="rId59"/>
    <hyperlink ref="G77" r:id="rId60"/>
    <hyperlink ref="G78" r:id="rId61"/>
    <hyperlink ref="G79" r:id="rId62"/>
    <hyperlink ref="G80" r:id="rId63"/>
    <hyperlink ref="G81" r:id="rId64"/>
    <hyperlink ref="G82" r:id="rId65"/>
    <hyperlink ref="G83" r:id="rId66"/>
    <hyperlink ref="G84" r:id="rId67"/>
    <hyperlink ref="G85" r:id="rId68"/>
    <hyperlink ref="G86" r:id="rId69"/>
    <hyperlink ref="G87" r:id="rId70"/>
    <hyperlink ref="G88" r:id="rId71"/>
    <hyperlink ref="G89" r:id="rId72"/>
    <hyperlink ref="G90" r:id="rId73"/>
    <hyperlink ref="G91" r:id="rId74"/>
    <hyperlink ref="G92" r:id="rId75"/>
    <hyperlink ref="G93" r:id="rId76"/>
    <hyperlink ref="G94" r:id="rId77"/>
    <hyperlink ref="G95" r:id="rId78"/>
    <hyperlink ref="G96" r:id="rId79"/>
    <hyperlink ref="G97" r:id="rId80"/>
    <hyperlink ref="G98" r:id="rId81"/>
    <hyperlink ref="G99" r:id="rId82"/>
    <hyperlink ref="G100" r:id="rId83"/>
    <hyperlink ref="G101" r:id="rId84"/>
    <hyperlink ref="G102" r:id="rId85"/>
    <hyperlink ref="G103" r:id="rId86"/>
    <hyperlink ref="G104" r:id="rId87"/>
    <hyperlink ref="G105" r:id="rId88"/>
    <hyperlink ref="G106" r:id="rId89"/>
    <hyperlink ref="G107" r:id="rId90"/>
    <hyperlink ref="G108" r:id="rId91"/>
    <hyperlink ref="G109" r:id="rId92"/>
    <hyperlink ref="G110" r:id="rId93"/>
    <hyperlink ref="G111" r:id="rId94"/>
    <hyperlink ref="G112" r:id="rId95"/>
    <hyperlink ref="G113" r:id="rId96"/>
    <hyperlink ref="G114" r:id="rId97"/>
    <hyperlink ref="G115" r:id="rId98"/>
    <hyperlink ref="G116" r:id="rId99"/>
    <hyperlink ref="G117" r:id="rId100"/>
    <hyperlink ref="G118" r:id="rId101"/>
    <hyperlink ref="G119" r:id="rId102"/>
    <hyperlink ref="G120" r:id="rId103"/>
    <hyperlink ref="G121" r:id="rId104"/>
    <hyperlink ref="G122" r:id="rId105"/>
    <hyperlink ref="G123" r:id="rId106"/>
    <hyperlink ref="G124" r:id="rId107"/>
    <hyperlink ref="G125" r:id="rId108"/>
    <hyperlink ref="G126" r:id="rId109"/>
    <hyperlink ref="G127" r:id="rId110"/>
    <hyperlink ref="G128" r:id="rId111"/>
    <hyperlink ref="G129" r:id="rId112"/>
    <hyperlink ref="G130" r:id="rId113"/>
    <hyperlink ref="G131" r:id="rId114"/>
    <hyperlink ref="G132" r:id="rId115"/>
    <hyperlink ref="G133" r:id="rId116"/>
    <hyperlink ref="G134" r:id="rId117"/>
    <hyperlink ref="G135" r:id="rId118"/>
    <hyperlink ref="G136" r:id="rId119"/>
    <hyperlink ref="G137" r:id="rId120"/>
    <hyperlink ref="G138" r:id="rId121"/>
    <hyperlink ref="G139" r:id="rId122"/>
    <hyperlink ref="G140" r:id="rId123"/>
    <hyperlink ref="G141" r:id="rId124"/>
    <hyperlink ref="G142" r:id="rId125"/>
    <hyperlink ref="G143" r:id="rId126"/>
    <hyperlink ref="G144" r:id="rId127"/>
    <hyperlink ref="G145" r:id="rId128"/>
    <hyperlink ref="G146" r:id="rId129"/>
    <hyperlink ref="G147" r:id="rId130"/>
    <hyperlink ref="G148" r:id="rId131"/>
    <hyperlink ref="G149" r:id="rId132"/>
  </hyperlinks>
  <pageMargins left="0.23622047244094491" right="0.23622047244094491" top="0.74803149606299213" bottom="0.74803149606299213" header="0.31496062992125984" footer="0.31496062992125984"/>
  <pageSetup paperSize="9" scale="44" firstPageNumber="0" fitToWidth="3" fitToHeight="2" orientation="landscape" horizontalDpi="300" verticalDpi="300" r:id="rId133"/>
  <rowBreaks count="2" manualBreakCount="2">
    <brk id="64" max="12" man="1"/>
    <brk id="144" max="12" man="1"/>
  </rowBreaks>
  <drawing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Yasmin Rossenir Coelho</cp:lastModifiedBy>
  <cp:revision>8</cp:revision>
  <cp:lastPrinted>2022-03-11T18:59:37Z</cp:lastPrinted>
  <dcterms:created xsi:type="dcterms:W3CDTF">2021-09-30T13:08:24Z</dcterms:created>
  <dcterms:modified xsi:type="dcterms:W3CDTF">2022-08-30T19:01:45Z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