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03.Março\"/>
    </mc:Choice>
  </mc:AlternateContent>
  <bookViews>
    <workbookView xWindow="0" yWindow="0" windowWidth="24000" windowHeight="9735" tabRatio="500"/>
  </bookViews>
  <sheets>
    <sheet name="Plan1" sheetId="1" r:id="rId1"/>
  </sheets>
  <definedNames>
    <definedName name="_xlnm.Print_Area" localSheetId="0">Plan1!$A$1:$M$111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7" i="1" l="1"/>
  <c r="I96" i="1"/>
  <c r="I95" i="1"/>
  <c r="I94" i="1"/>
  <c r="I92" i="1"/>
  <c r="I91" i="1"/>
  <c r="I90" i="1"/>
  <c r="L83" i="1" l="1"/>
  <c r="L81" i="1"/>
  <c r="I83" i="1"/>
  <c r="I81" i="1"/>
  <c r="B99" i="1" l="1"/>
  <c r="B42" i="1"/>
  <c r="B105" i="1"/>
  <c r="L79" i="1"/>
  <c r="L70" i="1"/>
  <c r="I79" i="1"/>
  <c r="L103" i="1" l="1"/>
  <c r="L68" i="1"/>
  <c r="L67" i="1"/>
  <c r="L66" i="1"/>
  <c r="I70" i="1"/>
  <c r="I103" i="1"/>
  <c r="I68" i="1"/>
  <c r="I67" i="1"/>
  <c r="I66" i="1"/>
  <c r="I57" i="1" l="1"/>
  <c r="I56" i="1"/>
  <c r="I36" i="1"/>
  <c r="I35" i="1"/>
  <c r="I54" i="1"/>
  <c r="I49" i="1"/>
  <c r="L62" i="1" l="1"/>
  <c r="L61" i="1"/>
  <c r="L60" i="1"/>
  <c r="L59" i="1"/>
  <c r="L58" i="1"/>
  <c r="I62" i="1"/>
  <c r="I61" i="1"/>
  <c r="I60" i="1"/>
  <c r="I59" i="1"/>
  <c r="I58" i="1"/>
  <c r="L57" i="1" l="1"/>
  <c r="L56" i="1"/>
  <c r="L36" i="1"/>
  <c r="L35" i="1"/>
  <c r="L54" i="1"/>
  <c r="L49" i="1"/>
  <c r="A105" i="1" l="1"/>
  <c r="A99" i="1"/>
  <c r="A42" i="1"/>
</calcChain>
</file>

<file path=xl/sharedStrings.xml><?xml version="1.0" encoding="utf-8"?>
<sst xmlns="http://schemas.openxmlformats.org/spreadsheetml/2006/main" count="714" uniqueCount="418">
  <si>
    <t>ORDEM CRONOLÓGICA DE PAGAMENTOS – PGJ/AM</t>
  </si>
  <si>
    <r>
      <rPr>
        <b/>
        <sz val="14"/>
        <color rgb="FF000000"/>
        <rFont val="Arial"/>
        <family val="2"/>
        <charset val="1"/>
      </rPr>
      <t>ORDEM CRONOLÓGICA DE PAGAMENTO DE FORNECIMENTO DE</t>
    </r>
    <r>
      <rPr>
        <b/>
        <sz val="14"/>
        <color rgb="FF2A6099"/>
        <rFont val="Arial"/>
        <family val="2"/>
        <charset val="1"/>
      </rPr>
      <t xml:space="preserve"> BENS</t>
    </r>
  </si>
  <si>
    <t>Mês</t>
  </si>
  <si>
    <t>N° Seq.</t>
  </si>
  <si>
    <t xml:space="preserve">Empresa/ Nome </t>
  </si>
  <si>
    <t>Objeto</t>
  </si>
  <si>
    <t>Nota Fiscal</t>
  </si>
  <si>
    <t>Data de exigibilidade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</si>
  <si>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</si>
  <si>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</si>
  <si>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</si>
  <si>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</si>
  <si>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</si>
  <si>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</si>
  <si>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r>
      <rPr>
        <b/>
        <sz val="14"/>
        <color rgb="FF000000"/>
        <rFont val="Arial"/>
        <family val="2"/>
        <charset val="1"/>
      </rPr>
      <t xml:space="preserve">ORDEM CRONOLÓGICA DE PAGAMENTOS DE PRESTAÇÃO DE </t>
    </r>
    <r>
      <rPr>
        <b/>
        <sz val="14"/>
        <color rgb="FF2A6099"/>
        <rFont val="Arial"/>
        <family val="2"/>
        <charset val="1"/>
      </rPr>
      <t>SERVIÇOS</t>
    </r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</si>
  <si>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</si>
  <si>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</si>
  <si>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</si>
  <si>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</si>
  <si>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CPF/CNPJ</t>
  </si>
  <si>
    <t>Data da última atualização:</t>
  </si>
  <si>
    <t xml:space="preserve"> </t>
  </si>
  <si>
    <t>OI S.A.</t>
  </si>
  <si>
    <t xml:space="preserve">05828884000190 </t>
  </si>
  <si>
    <t>ALVES LIRA LTDA</t>
  </si>
  <si>
    <t xml:space="preserve">03146650215 </t>
  </si>
  <si>
    <t>VANIAS BATISTA MENDONÇA</t>
  </si>
  <si>
    <t xml:space="preserve">28407393215 </t>
  </si>
  <si>
    <t>VERA NEIDE PINTO CAVALCANTE</t>
  </si>
  <si>
    <t>01/2022</t>
  </si>
  <si>
    <t xml:space="preserve">84468636000152 </t>
  </si>
  <si>
    <t>COENCIL EMPREENDIMENTOS IMOBILIÁRIOS LTDA</t>
  </si>
  <si>
    <t xml:space="preserve">05885398000104 </t>
  </si>
  <si>
    <t>MAPROTEM MANAUS VIG. E PROTEÇAO ELET. MONITORADA LTDA</t>
  </si>
  <si>
    <t xml:space="preserve">33179565000137 </t>
  </si>
  <si>
    <t>SENCINET BRASIL SERVICOS DE TELECOMUNICACOES LTDA</t>
  </si>
  <si>
    <t xml:space="preserve">12715889000172 </t>
  </si>
  <si>
    <t>CASA NOVA ENGENHARIA E CONSULTORIA LTDA  ME</t>
  </si>
  <si>
    <t xml:space="preserve">04322541000197 </t>
  </si>
  <si>
    <t>CONSELHO REGIONAL DE ENGENHARIA E AGRONOMIA DO ESTADO DO AMAZONAS</t>
  </si>
  <si>
    <t>MARÇO/2022</t>
  </si>
  <si>
    <t>MARÇO</t>
  </si>
  <si>
    <t>76535764000143</t>
  </si>
  <si>
    <t>Liquidação da NE n. 2021NE0001721 - Referente a serviço de telefonia fixa à PGJ/AM pela OI S.A., relativo a dezembro de 2021, conforme contrato nº 029/2016/PGJ, Fatura nº 300039222714/2022 e SEI nº 2022.000190.</t>
  </si>
  <si>
    <t>300039222714</t>
  </si>
  <si>
    <t>2022.000190</t>
  </si>
  <si>
    <t>Liquidação da NE n. 2022NE0000061 - Referente a locação de imóvel do prédio (André Araújo nº 500) à PGJ/AM por ALVES LIRA LTDA, relativo a janeiro de 2022, conforme contrato nº 016/2020/PGJ, recibo nº 01/2022 e SEI nº 2022.003376.</t>
  </si>
  <si>
    <t>2022.003376</t>
  </si>
  <si>
    <t>Liquidação da NE nº 2022NE0000078 - Ref. a serv. de Comunicação de Dados e Circuitos Dedicados, a PGJ/AM pela SENCINET BRASIL SERV. DE TELEC. LTDA, rel. 01/2022, conf. CT nº 013/2021/PGJ, NFSC nº 5209/2022 e SEI nº 2022.003477.</t>
  </si>
  <si>
    <t>5209/2022</t>
  </si>
  <si>
    <t>2022.003477</t>
  </si>
  <si>
    <t>Liquidação da NE nº 2022NE0000078 - Ref. a Parcela de prestação de serviços de Valor Adicionado e Circuitos Dedicados, a PGJ/AM pela SENCINET BRASIL SERV. DE TELEC. LTDA, rel. 01/2022, conf. CT nº 013/2021/PGJ, NFSe nº 9992/2022 e SEI nº 2022.003477</t>
  </si>
  <si>
    <t>9992/2022</t>
  </si>
  <si>
    <t>Liquidação da NE nº 2022NE0000079 - Ref. a Parcela de Serv. de Locação de equipamentos para links de comunicação, a PGJ/AM pela SENCINET BRASIL SERV. DE TELEC. LTDA, rel. 01/2022, conf. CT nº 013/2021/PGJ, Fatura nº 15309/2022 e SEI nº 2022.003477.</t>
  </si>
  <si>
    <t>15309/2022</t>
  </si>
  <si>
    <t>Liquidação da NE nº 2021NE0001480 - Ref. a serv. de Inst. e Ativação de circuitos de transmissão de dados bidirecional, a PGJ/AM pela SENCINET BRASIL SERV. DE TELEC. LTDA, rel. 01/2022, conf. CT nº 022/2021/PGJ, NFSe nº 9993/2022 e SEI nº 2022.003475</t>
  </si>
  <si>
    <t>2022.003475</t>
  </si>
  <si>
    <t>9993/2022</t>
  </si>
  <si>
    <t>Liquidação da NE nº 2022NE0000075 - Ref. a Comunic. de Dados e Circuitos Dedicados a transmissão de dados, a PGJ/AM pela SENCINET BRASIL SERV. DE TELEC. LTDA, rel. 01/2022, conf. CT nº 022/2021/PGJ, Fatura nº 5211/2021 e SEI nº 2022.003475.</t>
  </si>
  <si>
    <t>5211/2021</t>
  </si>
  <si>
    <t>Liquidação da NE nº 2022NE0000076 - Ref. Parcela de Locação de Bens Móveis, a PGJ/AM pela SENCINET BRASIL SERVICOS DE TELECOMUNICACOES LTDA, rel. 01/2022, conf. CT nº 022/2021/PGJ, Fatura nº 15310/2022 e SEI nº 2022.003475.</t>
  </si>
  <si>
    <t>15310/2022</t>
  </si>
  <si>
    <t>Liquidação da NE nº 2022NE0000062 - Ref. a serv. de manutenção preventiva e/ou corretiva a PGJ/AM pela MAPROTEM EIRELI - EPP, relativo a Janeiro/2022, conforme contrato nº 006/2021/PGJ, NFSe nº 5482/2022 e SEI nº 2022.003695.</t>
  </si>
  <si>
    <t>2022.003695</t>
  </si>
  <si>
    <t xml:space="preserve">5482/2022 </t>
  </si>
  <si>
    <t>Liquidação da NE n. 2022NE0000399 - Referente a pagamento de ART AM20220301009 da fiscalização do contrato 028/2021/PGJ da PGJ/AM ao CREA/AM, conforme solicitado no SEI nº 2021.022005.</t>
  </si>
  <si>
    <t>AM20220301009</t>
  </si>
  <si>
    <t>2021.022005</t>
  </si>
  <si>
    <t>Liquidação da NE n. 2022NE0000086 - Referente a locação de imóvel da UNAD Adrianópolis à PGJ/AM pela COENCIL EMPREENDIMENTOS IMOBILIARIOS, relativo a fevereiro de 2022, conforme contrato nº 032/2018/PGJ, recibo nº 41/2022 e SEI nº 2022.004039.</t>
  </si>
  <si>
    <t>41/2022</t>
  </si>
  <si>
    <t>2022.004039</t>
  </si>
  <si>
    <t>Liquidação da NE n. 2022NE0000074 - Ref. a locação de imóvel da PJ de Coari à PGJ/AM pela VERA NEIDE PINTO CAVALCANTE, relativo a fevereiro de 2022, conforme contrato nº 019/2018/PGJ, recibo nº 02/2022 e SEI nº 2022.004023.</t>
  </si>
  <si>
    <t>02/2022</t>
  </si>
  <si>
    <t>Liquidação da NE n. 2022NE0000055 - Ref. a locação de imóvel da UNAD Aleixo à PGJ/AM por VANIAS BATISTA MENDONÇA, relativo a fevereiro de 2022, conforme contrato nº 033/2019/PGJ, recibo nº 02/2022 e SEI nº 2022.004031.</t>
  </si>
  <si>
    <t>2022.004031</t>
  </si>
  <si>
    <t>Liquidação da NE n. 2022NE0000249 - Referente a locação de imóvel da UNAD Adrianópolis à PGJ/AM pela COENCIL EMPREENDIMENTOS IMOBILIARIOS, relativo a dezembro de 2021, conforme contrato nº 032/2018/PGJ, recibo nº 39/2021 e SEI nº 2022.000029.</t>
  </si>
  <si>
    <t>39/2021</t>
  </si>
  <si>
    <t>2022.004023</t>
  </si>
  <si>
    <t>2022.000029</t>
  </si>
  <si>
    <t>Liquidação da NE n. 2022NE0000062 - Ref. a serv. de manutenção preventiva e/ou corretiva à PGJ/AM pela MAPROTEM, relativo a fevereiro de 2022, conforme contrato nº 006/2021/PGJ, NFSe nº 5662/2022 e SEI nº 2022.004299.</t>
  </si>
  <si>
    <t>2022.004299</t>
  </si>
  <si>
    <t>5662/2022</t>
  </si>
  <si>
    <t xml:space="preserve">09022398000131 </t>
  </si>
  <si>
    <t>AGEM TECNOLOGIA E COMERCIO LTDA</t>
  </si>
  <si>
    <t>Liquidação da NE n. 2022NE0000152 - Referente a fornecimento de 50 (cinquenta) webcams, tombos 18648 ao 18697, à PGJ/AM pela AGEM TECNOLOGIA, conforme PE Nº 4.021/2021-CPL, NFe nº 6938/2022 e SEI nº 2022.003863.</t>
  </si>
  <si>
    <t>2022.003863</t>
  </si>
  <si>
    <t>6938/2022</t>
  </si>
  <si>
    <t>Liquidação da NE n. 2022NE0000068 - Referente a serviço de manutenção da ETE à PGJ/AM pela CASA NOVA ENGENHARIA, relativo a 9ª medição, conforme contrato nº 008/2021/PGJ, NFSe nº 68/2022 e SEI nº 2022.004286.</t>
  </si>
  <si>
    <t>68/2022</t>
  </si>
  <si>
    <t>2022.004286</t>
  </si>
  <si>
    <t xml:space="preserve">19376215000130 </t>
  </si>
  <si>
    <t>RRCAMPOS COMERCIO ATACADISTA DE AGUA MINERAL EIRELI</t>
  </si>
  <si>
    <t>Liquidação da NE n. 2022NE0000184 - Referente a fornecimento de material de higiene e limpeza, copa e cozinha à PGJ/AM pela RRCAMPOS COMERCIO, conforme PE Nº 4.001/2021-CPL/MP/PGJ SRP, NFe nº 6434/2022 e SEI nº 2022.004263.</t>
  </si>
  <si>
    <t>6434/2022</t>
  </si>
  <si>
    <t>2022.004263</t>
  </si>
  <si>
    <t>NL</t>
  </si>
  <si>
    <t>Valor da NL</t>
  </si>
  <si>
    <t>82845322000104</t>
  </si>
  <si>
    <t>SOFTPLAN PLANEJAMENTO E SISTEMAS LTDA</t>
  </si>
  <si>
    <t>Liquidação da NE nº 2021NE0001727 - Referente a serviço de suporte de primeiro nível a PGJ/AM pela SOFTPLAN LTDA, relativo a Dezembro/2021, conforme contrato nº 019/2021/PGJ, NFSe nº 427468/2022 e SEI nº 2022.003789.</t>
  </si>
  <si>
    <t>427468/2022</t>
  </si>
  <si>
    <t>576/2022</t>
  </si>
  <si>
    <t>2022.003789</t>
  </si>
  <si>
    <t>Liquidação da NE nº 2021NE0001727 - Referente a serviço de sustentação a PGJ/AM pela SOFTPLAN LTDA, relativo a Dezembro/2021, conforme contrato nº 019/2021/PGJ, NFSe nº 427466/2022 e SEI nº 2022.003795.</t>
  </si>
  <si>
    <t>427466/2022</t>
  </si>
  <si>
    <t>2022.003795</t>
  </si>
  <si>
    <t>578/2022</t>
  </si>
  <si>
    <t>Liquidação da NE nº 2021NE0001728 - Referente a serviço sobre a infraestrutura a PGJ/AM pela SOFTPLAN LTDA, relativo a Dezembro/2021, conforme contrato nº 019/2021/PGJ, NFSe nº 427469/2021 e SEI nº 2022.003790.</t>
  </si>
  <si>
    <t>2022.003790</t>
  </si>
  <si>
    <t>427469/2021</t>
  </si>
  <si>
    <t>579/2022</t>
  </si>
  <si>
    <t>Liquidação da NE nº 2021NE0001727 - Ref. a serviço de garantia de evolução tecnológica e funcional a PGJ/AM pela SOFTPLAN LTDA, relativo a Dezembro/2021, conforme contrato nº 019/2021/PGJ, NFSe nº 427467/2022 e SEI nº 2022.003792.</t>
  </si>
  <si>
    <t>2022.003792</t>
  </si>
  <si>
    <t>427467/2022</t>
  </si>
  <si>
    <t>580/2022</t>
  </si>
  <si>
    <t xml:space="preserve">10855056000181 </t>
  </si>
  <si>
    <t xml:space="preserve">ANDRE DE VASCONCELOS GITIRANA </t>
  </si>
  <si>
    <t>Liquidação da NE n. 2022NE0000296 - Referente ao fornecimento de 1 (uma) TV, tombo 18624, à PGJ/AM por ANDRE DE VASCONCELOS GITIRANA, conforme PE Nº 4.033/2021/CPL/MP/PGJ, NF-e nº 1435/2022 e SEI nº 2022.004361.</t>
  </si>
  <si>
    <t>2022.004361</t>
  </si>
  <si>
    <t>1435/2022</t>
  </si>
  <si>
    <t>586/2022</t>
  </si>
  <si>
    <t xml:space="preserve">04407920000180 </t>
  </si>
  <si>
    <t>PRODAM PROCESSAMENTO DE DADOS AMAZONAS SA</t>
  </si>
  <si>
    <t>Liquidação da NE nº 2022NE0000059 - Referente ao serviço de execução do sistema AJURI à PGJ/AM pela PRODAM, rel. a 02/2022, conf. contrato. nº 012/2021/PGJ, Nfse nº 27697, SEI nº 2022.004393.</t>
  </si>
  <si>
    <t>2022.004393</t>
  </si>
  <si>
    <t>588/2022</t>
  </si>
  <si>
    <t xml:space="preserve">00604122000197 </t>
  </si>
  <si>
    <t>TRIVALE INSTITUICAO DE PAGAMENTO LTDA</t>
  </si>
  <si>
    <t>Liquidação da NE nº 2022NE0000044 - Ref. a gerenciamento e fornecimento de vale-alimentação de servidores da PGJ/AM pela TRIVALE, relativo a fevereiro de 2022, conf. contrato nº 015/2020/PGJ, NFSe nº 1838504/2022 e SEI nº 2022.004858.</t>
  </si>
  <si>
    <t>2022.004858</t>
  </si>
  <si>
    <t>1838504/2022</t>
  </si>
  <si>
    <t xml:space="preserve">21044217000173 </t>
  </si>
  <si>
    <t>SAMPA RIO COMERCIO DE PRODUTOS DE INFORMATICA EIRELI - ME</t>
  </si>
  <si>
    <t>Liquidação da NE n. 2022NE0000272 - Referente a fornecimento de material de consumo voltado ao grupo de gêneros de alimentação à PGJ/AM pela SAMPA RIO COMERCIO, conforme PE Nº 4.001/2022-CPL/MP/PGJ, NFe nº 79/2022 e SEI nº 2022.004460.</t>
  </si>
  <si>
    <t xml:space="preserve"> 2022.004460</t>
  </si>
  <si>
    <t>79/2022</t>
  </si>
  <si>
    <t>590/2022</t>
  </si>
  <si>
    <t xml:space="preserve">03264927000127 </t>
  </si>
  <si>
    <t>MANAUS AMBIENTAL S.A</t>
  </si>
  <si>
    <t>Liquidação da NE n. 2022NE0000054 - Referente a abastecimento de água e esgotamento sanitário à PGJ/AM pela MANAUS AMBIENTAL S.A., relativo a janeiro de 2022, conforme contrato nº 008/2021/PGJ, Fatura nº 379233/2022 e SEI nº 2022.004034.</t>
  </si>
  <si>
    <t>2022.004034</t>
  </si>
  <si>
    <t>379233/2022</t>
  </si>
  <si>
    <t>591/2022</t>
  </si>
  <si>
    <t xml:space="preserve">81838018115 </t>
  </si>
  <si>
    <t>SAMUEL MENDES DA SILVA</t>
  </si>
  <si>
    <t>Liquidação da NE n. 2021NE0000289 - Referente a locação de imóvel na comarca de Juruá à PGJ/AM por SAMUEL MENDES DA SILVA, relativo a fevereiro de 2022 (valor parcial), conforme contrato nº 004/2021/PGJ, recibo nº 02/2022 e SEI nº 2022.004018.</t>
  </si>
  <si>
    <t xml:space="preserve"> 2022.004018</t>
  </si>
  <si>
    <t>592/2022</t>
  </si>
  <si>
    <t>Liquidação da NE n. 2022NE0000077 - Referente a locação de imóvel na comarca de Juruá à PGJ/AM por SAMUEL MENDES DA SILVA, relativo a fevereiro de 2022 (complemento), conforme contrato nº 004/2021/PGJ, recibo nº 02/2022 e SEI nº 2022.004018.</t>
  </si>
  <si>
    <t>593/2022</t>
  </si>
  <si>
    <t xml:space="preserve">27924415000108 </t>
  </si>
  <si>
    <t>COMERCIAL AMAZONAS COMERCIO DE PRODUTOS ALIMENTICIOS LTDA</t>
  </si>
  <si>
    <t>Liquidação da NE nº 2022NE0000185 - Ref. aquisição de material de consumo de higiene e limpeza, copa, cozinha para PGJ/AM por COMERCIAL AMAZONAS COMERCIO DE PRODUTOS ALIMENTICIOS LTDA conf. PE Nº 4.001/2021, NF nº 3126/2022 e SEI nº 2022.004139.</t>
  </si>
  <si>
    <t xml:space="preserve"> 2022.004139</t>
  </si>
  <si>
    <t>3126/2022</t>
  </si>
  <si>
    <t>594/2022</t>
  </si>
  <si>
    <t xml:space="preserve">26854929000171 </t>
  </si>
  <si>
    <t>DIDAQUE EMPREENDIMENTOS LTDA</t>
  </si>
  <si>
    <t>Liquidação da NE nº 2021NE0001334 - Ref. Aquisição de 6 Armários Altos, 2 portas, bege a PGJ/AM por DIDAQUE EMPREENDIMENTOS LTDA, conf. PE Nº 4.013/2021, NF nº 422/2021 e SEI nº 2022.004565.</t>
  </si>
  <si>
    <t>2022.004565</t>
  </si>
  <si>
    <t>422/2021</t>
  </si>
  <si>
    <t>595/2022</t>
  </si>
  <si>
    <t xml:space="preserve">19877285000252 </t>
  </si>
  <si>
    <t>LANLINK SOLUCOES E COMERCIALIZACAO EM INFORMATICA S/A</t>
  </si>
  <si>
    <t>Liquidação da NE nº 2022NE0000379 - Ref. Aquisição de licenças do MS Office 365, migração e treinamentos a PGJ/AM pela LANLINK SOLUCOES E COMERCIALIZACAO EM INFORMATICA S/A, conf. CT nº 017/2020/PGJ, NF-e nº 5903/2021 e SEI nº 2021.020978.</t>
  </si>
  <si>
    <t>2021.020978</t>
  </si>
  <si>
    <t>5903/2021</t>
  </si>
  <si>
    <t>596/2022</t>
  </si>
  <si>
    <t>503/2022</t>
  </si>
  <si>
    <t>502/2022</t>
  </si>
  <si>
    <t>504/2022</t>
  </si>
  <si>
    <t>505/2022</t>
  </si>
  <si>
    <t>506/2022</t>
  </si>
  <si>
    <t>507/2022</t>
  </si>
  <si>
    <t>508/2022</t>
  </si>
  <si>
    <t>509/2022</t>
  </si>
  <si>
    <t>510/2022</t>
  </si>
  <si>
    <t>523/2022</t>
  </si>
  <si>
    <t>532/2022</t>
  </si>
  <si>
    <t>533/2022</t>
  </si>
  <si>
    <t>534/2022</t>
  </si>
  <si>
    <t>535/2022</t>
  </si>
  <si>
    <t>537/2022</t>
  </si>
  <si>
    <t>536/2022</t>
  </si>
  <si>
    <t>539/2022</t>
  </si>
  <si>
    <t>540/2022</t>
  </si>
  <si>
    <t xml:space="preserve">23032014000192 </t>
  </si>
  <si>
    <t>T N NETO EIRELI</t>
  </si>
  <si>
    <t>Liquidação da NE n. 2021NE0000910 - Ref. a serviço de manutenção preventiva e corretiva dos veículos da PGJ/AM por T N NETO EIRELI, relativo a dezembro de 2021, conf. contrato nº 024/2018/PGJ, NFSe nº 1824/2022 e SEI nº 2022.004047.</t>
  </si>
  <si>
    <t>1824/2022</t>
  </si>
  <si>
    <t>604/2022</t>
  </si>
  <si>
    <t>2022.004047</t>
  </si>
  <si>
    <t>Liquidação da NE n. 2021NE0000911 - Referente a fornecimento de peças aos veículos da PGJ/AM por T N NETO EIRELI, relativo a dezembro de 2021, conforme contrato nº 024/2018/PGJ, NFe nº 7878/2022 e SEI nº 2022.004047.</t>
  </si>
  <si>
    <t xml:space="preserve"> 7878/2022</t>
  </si>
  <si>
    <t>605/2022</t>
  </si>
  <si>
    <t xml:space="preserve">65149197000251 </t>
  </si>
  <si>
    <t>REPREMIG REPRESENTACAO E COMERCIO DE MINAS GERAIS LTDA</t>
  </si>
  <si>
    <t>Liquidação da NE n. 2021NE0001919 - Referente a fornecimento de toner de impressão à PGJ/AM pela REPREMIG, conforme PE Nº 4.032/2020-CPL/MP/PGJ, NFe nº 3482/2022 e SEI nº 2022.004137.</t>
  </si>
  <si>
    <t xml:space="preserve"> 2022.004137</t>
  </si>
  <si>
    <t>3482/2022</t>
  </si>
  <si>
    <t>606/2022</t>
  </si>
  <si>
    <t xml:space="preserve">12891300000197 </t>
  </si>
  <si>
    <t>JF TECNOLOGIA LTDA -ME</t>
  </si>
  <si>
    <t>Liquidação da NE n. 2022NE0000069 - Ref. a serviço de limpeza e conservação, copa, garçom e manutenção predial à PGJ/AM pela JF TECNOLOGIA, relativo a janeiro de 2022, conf. contrato nº 010/2020/PGJ, NFSe nº 3490/2022 e SEI nº 2022.002115.</t>
  </si>
  <si>
    <t>2022.002115</t>
  </si>
  <si>
    <t xml:space="preserve">3490/2022 </t>
  </si>
  <si>
    <t>607/2022</t>
  </si>
  <si>
    <t xml:space="preserve">02037069000115 </t>
  </si>
  <si>
    <t>G REFRIGERAÇAO COM E SERV DE REFRIGERAÇAO LTDA  ME</t>
  </si>
  <si>
    <t>Liquidação da NE nº 2022NE0000049 - Ref. a serviços de manutenção em equipamentos de refrigeração a PGJ/AM pela G REFRIGERAÇAO COM E SERV DE REFRIGERAÇAO LTDA ME, rel. a Janeiro/2022, conf. CT nº 010/2017/PGJ, NFSe nº 2042/2022 e SEI nº 2022.002843.</t>
  </si>
  <si>
    <t>2022.002843</t>
  </si>
  <si>
    <t xml:space="preserve"> 2042/2022 </t>
  </si>
  <si>
    <t xml:space="preserve">06539432000151 </t>
  </si>
  <si>
    <t xml:space="preserve">S G R H SER DE GESTAO DE RECURSOS HUM E CONT LTDA </t>
  </si>
  <si>
    <t>2022.003977</t>
  </si>
  <si>
    <t>Liquidação da NE nº 2021NE0001340 - Ref. a serv. de reforma de edificação da PJ de Autazes a PGJ/AM pela S G R H SER DE G. DE REC. HUM E CONT LTDA, rel. a 1ª Medição, conf. CT nº 021/2021/PGJ, NFSe nº 182/2022 e SEI nº 2022.003977.</t>
  </si>
  <si>
    <t xml:space="preserve"> 182/2022</t>
  </si>
  <si>
    <t>617/2022</t>
  </si>
  <si>
    <t xml:space="preserve">32089185000149 </t>
  </si>
  <si>
    <t>SOUZA E FRAGATA SERVICOS DE REFORMAS, MANUTENCAO, LIMPEZA E CONSERVACAO PREDIAL LTDA</t>
  </si>
  <si>
    <t>Liquidação da NE n. 2022NE0000089 - Ref. a fornecimento e distribuição de água mineral potável a PGJ/AM pela SOUZA E FRAGATA SERV. DE REF., MANUT., LIMPEZA E CONS. LTDA, rel. a Janeiro/2022, conf. CT nº 015/2021/PGJ, NF nº 21 e SEI nº 2022.005264.</t>
  </si>
  <si>
    <t>21/2022</t>
  </si>
  <si>
    <t>2022.005264</t>
  </si>
  <si>
    <t>618/2022</t>
  </si>
  <si>
    <t xml:space="preserve">04003942000184 </t>
  </si>
  <si>
    <t>R DA S AGUIAR COMERCIO DE MATERIAL DE LIMPEZA LTDA - EPP</t>
  </si>
  <si>
    <t>Liquidação da NE n. 2022NE0000297 - Referente a fornecimento de material de higiene e limpeza, copa e cozinha à PGJ/AM por R DA S AGUIAR, conforme PE Nº 4.001/2021-CPL/MP/PGJ SRP, NFe nº 5967/2022 e SEI nº 2022.004996.</t>
  </si>
  <si>
    <t>5967/2022</t>
  </si>
  <si>
    <t>2022.004996</t>
  </si>
  <si>
    <t>619/2022</t>
  </si>
  <si>
    <t>Liquidação da NE n. 2021NE0002015 - Ref. ao fornecimento de 1 (um) Armário, tombo 18710 a PGJ/AM por DIDAQUE EMPREENDIMENTOS LTDA, conf. PE Nº 4.013/2021, NF nº 485/2022 e SEI nº 2022.004655.</t>
  </si>
  <si>
    <t>2022.004655</t>
  </si>
  <si>
    <t>485/2022</t>
  </si>
  <si>
    <t>620/2022</t>
  </si>
  <si>
    <t xml:space="preserve">02341467000120 </t>
  </si>
  <si>
    <t>AMAZONAS ENERGIA S/A</t>
  </si>
  <si>
    <t>Liquidação da NE n. 2022NE0000051 - Referente a fornecimento de energia elétrica à PGJ/AM pela AMAZONAS DISTRIBUIDORA DE ENERGIA, relativo a fevereiro de 2022, conforme contrato nº 005/2021/PGJ, Fatura Agrupada nº 0086746-2/2022 e SEI nº 2022.004551.</t>
  </si>
  <si>
    <t>2022.004551</t>
  </si>
  <si>
    <t>0086746-2/2022</t>
  </si>
  <si>
    <t>621/2022</t>
  </si>
  <si>
    <t>Liquidação da NE n. 2021NE0001814 - Ref. ao fornecimento de 1 (um) Armário, tombo 18709 a PGJ/AM por DIDAQUE EMPREENDIMENTOS LTDA, conf. PE Nº 4.013/2021, NF nº 484/2022 e SEI nº 2022.004588.</t>
  </si>
  <si>
    <t>2022.004588</t>
  </si>
  <si>
    <t>484/2022</t>
  </si>
  <si>
    <t>622/2022</t>
  </si>
  <si>
    <t>Liquidação da NE n. 2022NE0000071 - Ref. a serviço de manutenção preventiva e corretiva dos veículos da PGJ/AM por T N NETO EIRELI, relativo a janeiro de 2022, conf. contrato nº 024/2018/PGJ, NFSe nº 1834/2022 e SEI nº 2022.004847.</t>
  </si>
  <si>
    <t>2022.004847</t>
  </si>
  <si>
    <t>1834/2022</t>
  </si>
  <si>
    <t>623/2022</t>
  </si>
  <si>
    <t xml:space="preserve">10181964000137 </t>
  </si>
  <si>
    <t>OCA  VIAGENS E TURISMO DA AMAZONIA LIMITADA</t>
  </si>
  <si>
    <t>Liquidação da NE n. 2022NE0000066 - Ref. a serv. de agenciamento de viagens à PGJ/AM pela OCA VIAGENS E TURISMO, relativo a janeiro de 2022, conforme contrato nº 023/2021/PGJ, fatura nº 55573/2022 e SEI nº 2022.004044.</t>
  </si>
  <si>
    <t>2022.004044</t>
  </si>
  <si>
    <t xml:space="preserve">55573/2022 </t>
  </si>
  <si>
    <t>624/2022</t>
  </si>
  <si>
    <t>Liquidação da NE n. 2022NE0000072 - Referente a fornecimento de peças aos veículos da PGJ/AM por T N NETO EIRELI, relativo a janeiro de 2022, conforme contrato nº 024/2018/PGJ, NFe nº 7882/2022 e SEI nº 2022.004847.</t>
  </si>
  <si>
    <t>7882/2022</t>
  </si>
  <si>
    <t>625/2022</t>
  </si>
  <si>
    <t xml:space="preserve">04406195000125 </t>
  </si>
  <si>
    <t>COSAMA COMPANHIA DE SANEAMENTO DO AMAZONAS</t>
  </si>
  <si>
    <t>Liquidação da NE n. 2022NE0000056 - Referente a serviço de água/esgoto promotoria Tabatinga/AM à PGJ/AM pela COSAMA, relativo a fevereiro de 2022, conforme contrato nº 004/2021/PGJ, Fatura nº 04943022022-5 e SEI nº 2022.004857.</t>
  </si>
  <si>
    <t>2022.004857</t>
  </si>
  <si>
    <t>04943022022-5</t>
  </si>
  <si>
    <t>626/2022</t>
  </si>
  <si>
    <t>Liquidação da NE n. 2022NE0000056 - Referente a serviço de água/esgoto promotoria Carauari/AM à PGJ/AM pela COSAMA, relativo a fevereiro de 2022, conforme contrato nº 004/2021/PGJ, Fatura nº 17246022022-8 e SEI nº 2022.004857.</t>
  </si>
  <si>
    <t xml:space="preserve">17246022022-8 </t>
  </si>
  <si>
    <t>627/2022</t>
  </si>
  <si>
    <t>Liquidação da NE n. 2022NE0000056 - Referente a serviço de água/esgoto promotoria Codajás/AM à PGJ/AM pela COSAMA, relativo a fevereiro de 2022, conforme contrato nº 004/2021/PGJ, Fatura nº 28487022022-5 e SEI nº 2022.004857.</t>
  </si>
  <si>
    <t xml:space="preserve">28487022022-5 </t>
  </si>
  <si>
    <t>628/2022</t>
  </si>
  <si>
    <t>Liquidação da NE n. 2022NE0000056 - Referente a serviço de água/esgoto promotoria Autazes/AM à PGJ/AM pela COSAMA, relativo a fevereiro de 2022, conforme contrato nº 004/2021/PGJ, Fatura nº 22098022022-6 e SEI nº 2022.004857.</t>
  </si>
  <si>
    <t>22098022022-6</t>
  </si>
  <si>
    <t>629/2022</t>
  </si>
  <si>
    <t>-</t>
  </si>
  <si>
    <t>Liquidação da NE nº 2022NE0000050 - Ref. a fornecimento de energia elétrica a PGJ/AM pela AMAZONAS DISTRIBUIDORA DE ENERGIA S/A, relativo a Fevereiro/2022, conforme contrato nº 002/2019/PGJ, Fatura nº 55711350/2022 e SEI nº 2022.004552.</t>
  </si>
  <si>
    <t>2022.004552</t>
  </si>
  <si>
    <t>55711350/2022</t>
  </si>
  <si>
    <t>631/2022</t>
  </si>
  <si>
    <t>Liquidação da NE nº 2022NE0000143 - Ref. a fornecimento de energia elétrica a PGJ/AM pela AMAZONAS DISTRIBUIDORA DE ENERGIA S/A, relativo a Fevereiro/2022, conforme contrato nº 002/2019/PGJ, Fatura nº 55711349/2022 e SEI nº 2022.004552.</t>
  </si>
  <si>
    <t>55711349/2022</t>
  </si>
  <si>
    <t>632/2022</t>
  </si>
  <si>
    <t xml:space="preserve">05757597000218 </t>
  </si>
  <si>
    <t xml:space="preserve"> TECHBIZ FORENSE DIGITAL S/A</t>
  </si>
  <si>
    <t>Liquidação da NE nº 2021NE0001879 - Ref. Aquisição de solução de localização, transform. e apresentação de dados coletados de fontes públicas a PGJ/AM pela TECHBIZ FORENSE DIGITAL S/A, conf. CT nº 030/2021/PGJ, NFS-e nº 52/2022 e SEI nº 2022.001327.</t>
  </si>
  <si>
    <t>2022.001327</t>
  </si>
  <si>
    <t>52/2022</t>
  </si>
  <si>
    <t>648/2022</t>
  </si>
  <si>
    <t xml:space="preserve">59456277000176 </t>
  </si>
  <si>
    <t xml:space="preserve"> ORACLE DO BRASIL SISTEMAS LTDA</t>
  </si>
  <si>
    <t>Liquidação da NE nº 2022NE0000176 - Ref. a serv. de suporte técnico e atualiz. técnica p/ licenças Oracle Database a PGJ/AM pela ORACLE DO BRASIL SISTEMAS LTDA, rel. a parc. 01/01, conf. CT nº 001/2022/PGJ, NFSe nº 397024/2022 e SEI nº 2022.0004028.</t>
  </si>
  <si>
    <t>2022.0004028</t>
  </si>
  <si>
    <t>397024/2022</t>
  </si>
  <si>
    <t>652/2022</t>
  </si>
  <si>
    <t>Liquidação da NE nº 2022NE0000176 - Ref. a Licenças de uso Oracle Database 12C Standard a PGJ/AM pela ORACLE DO BRASIL SISTEMAS LTDA, relativo a parc. 01/01, conforme contrato nº 001/2022/PGJ, NFSe nº 397025/2022 e SEI nº 2022.004028.</t>
  </si>
  <si>
    <t>2022.004028</t>
  </si>
  <si>
    <t xml:space="preserve">397025/2022 </t>
  </si>
  <si>
    <t>655/2022</t>
  </si>
  <si>
    <t xml:space="preserve">04431847000181 </t>
  </si>
  <si>
    <t>CECIL CONCORDE COMERCIO INDUSTRIA IMPORTACAO E EXP</t>
  </si>
  <si>
    <t>Liquidação da NE nº 2022NE0000364 - Ref. Aquisição de Material de Expediente e outros a PGJ/AM por CECIL CONCORDE COMERCIO INDUSTRIA IMPORTACAO E EXP, conf. PE Nº 4.029/2021, NF nº 80949/2022 e SEI nº 2022.005434.</t>
  </si>
  <si>
    <t>2022.005434</t>
  </si>
  <si>
    <t>80949/2022</t>
  </si>
  <si>
    <t>657/20222</t>
  </si>
  <si>
    <t>Em concordância com a Lei Federal Nº 14.133/2021, Art. 141, Parágrago 1, Inciso III, justifica-se pagamento tardio da NL 589/2022  em razão do serviço necessário ao funcionamento dos sistemas estrtuturantes  (Ordem Bancário não processada pela Instituição Financeira).</t>
  </si>
  <si>
    <t>393966/2022</t>
  </si>
  <si>
    <t>Liquidação da NE nº 2021NE0000188 - Ref. a serv. de suporte técnico e atual. técnica p/ licenças Oracle Database a PGJ/AM pela ORACLE DO BRASIL SISTEMAS LTDA, rel. a parc. 11/12, conf. CT nº 001/2017/PGJ, NFSe nº 393966/2022 e SEI nº 2022.003299.</t>
  </si>
  <si>
    <t>2022.003299</t>
  </si>
  <si>
    <t>665/2022</t>
  </si>
  <si>
    <t xml:space="preserve"> 395120/2022</t>
  </si>
  <si>
    <t>Liquidação da NE nº 2021NE0000188 - Ref. a Licenças de uso Oracle Database 11G Standard a PGJ/AM pela ORACLE DO BRASIL SISTEMAS LTDA, relativo a parc. 11/12, conf. CT nº 001/2017/PGJ, NFSe nº 395120/2022 e SEI nº 2022.003299.</t>
  </si>
  <si>
    <t>666/2022</t>
  </si>
  <si>
    <t>Liquidação da NE nº 2021NE0000188 - Ref. a serv. de suporte técnico e atual. técnica p/ licenças Oracle Database a PGJ/AM pela ORACLE DO BRASIL SISTEMAS LTDA, rel. a parc. 12/12, conf. CT nº 001/2017/PGJ, NFSe nº 399239/2022 e SEI nº 2022.004837.</t>
  </si>
  <si>
    <t>2022.004837</t>
  </si>
  <si>
    <t>399239/2022</t>
  </si>
  <si>
    <t>667/2022</t>
  </si>
  <si>
    <t xml:space="preserve">399139/2022 </t>
  </si>
  <si>
    <t>Liquidação da NE nº 2021NE0000188 - Ref. a Licenças de uso Oracle Database 11G Standard a PGJ/AM pela ORACLE DO BRASIL SISTEMAS LTDA, relativo a parc. 12/12, conf. CT nº 001/2017/PGJ, NFSe nº 399139/2022 e SEI nº 2022.004837.</t>
  </si>
  <si>
    <t>668/2022</t>
  </si>
  <si>
    <t xml:space="preserve">11426431000130 </t>
  </si>
  <si>
    <t>HARDBOARD DA AMAZONIA LTDA-EPP</t>
  </si>
  <si>
    <t>Liquidação da NE n. 2021NE0001296 - Referente a fornecimento de 1 (um) condicionador de ar, tombo 18543, à PJ de Carauari pela HARDBOARD, conforme PE Nº 4.018/2021-CPL/MP/PGJ SRP, NFe nº 121/2021 e SEI nº 2022.005348.</t>
  </si>
  <si>
    <t>2022.005348</t>
  </si>
  <si>
    <t>121/2021</t>
  </si>
  <si>
    <t>Liquidação da NE n. 2021NE0001257 - Referente a fornecimento de 1 (um) condicionador de ar, tombo 18544, à PJ de São Paulo de Olivença/AM pela HARDBOARD, conforme PE Nº 4.018/2021-CPL/MP/PGJ-SRP, NFe nº 120/2021 e SEI nº 2022.005386.</t>
  </si>
  <si>
    <t>2022.005386</t>
  </si>
  <si>
    <t>120/2021</t>
  </si>
  <si>
    <t>707/2022</t>
  </si>
  <si>
    <t>708/2022</t>
  </si>
  <si>
    <t>Liquidação da NE n. 2021NE0001309 - Referente a fornecimento de 1 (um) condicionador de ar, tombo 18715, à PJ de Careiro Castanho pela HARDBOARD, conforme PE Nº 4.018/2021-CPL/MP/PGJ-SRP, NFe nº 119/2021 e SEI nº 2022.005420.</t>
  </si>
  <si>
    <t>2022.005420</t>
  </si>
  <si>
    <t>119/2021</t>
  </si>
  <si>
    <t>709/2022</t>
  </si>
  <si>
    <t>Liquidação da NE n. 2021NE0001254 - Referente a fornecimento de 2 (dois) condicionadores de ar, tombos 18546 e 18711, à 4ª PJ e a 19ª PJ pela HARDBOARD, conforme PE Nº 4.018/2021-CPL/MP/PGJ-SRP, NFe nº 118/2021 e SEI nº 2022.005393.</t>
  </si>
  <si>
    <t>2022.005393</t>
  </si>
  <si>
    <t>118/2021</t>
  </si>
  <si>
    <t>710/2022</t>
  </si>
  <si>
    <t>Liquidação da NE n. 2022NE0000180 - Referente a fornecimento de 3 (três) armários de aço, tombos 18716 ao 18718, à PJ de Novo Airão pela DIDAQUE, conforme PE Nº 4.013/2021-CPL/MP/PGJ, NFe nº 494/2022 e SEI nº 2022.005533.</t>
  </si>
  <si>
    <t>2022.005533</t>
  </si>
  <si>
    <t>494/2022</t>
  </si>
  <si>
    <t>711/2022</t>
  </si>
  <si>
    <t xml:space="preserve">05971216000118 </t>
  </si>
  <si>
    <t>M. MOCELIN LTDA</t>
  </si>
  <si>
    <t>Liquidação da NE n. 2021NE0000736 - Referente a fornecimento de 4 (quatro) extintores de incêndio, tombos 18719 ao 18722, à PJ de Boca do Acre pela MOCELIN, conforme NFe nº 28410/2021 e SEI nº 2021.016070.</t>
  </si>
  <si>
    <t>2021.016070</t>
  </si>
  <si>
    <t>28410/2021</t>
  </si>
  <si>
    <t>713/2022</t>
  </si>
  <si>
    <t>SOFTPLAN PLANEJAMENTO E SISTEMAS LTDASOFTPLAN PLANEJAMENTO E SISTEMAS LTDA</t>
  </si>
  <si>
    <t>63701387000123</t>
  </si>
  <si>
    <t>ANTONIO SILVA PRADO</t>
  </si>
  <si>
    <t>Liquidação da NE n. 2022NE0000218 - Referente a fornecimento e instalação de sirenes eletrônicas à 8 (oito) veículos oficiais da PGJ/AM por ANTONIO SILVA PRADO, conforme NFe nº 2212/2022 e SEI nº 2022.004152.</t>
  </si>
  <si>
    <t>2212/2022</t>
  </si>
  <si>
    <t>558/2022</t>
  </si>
  <si>
    <t>2022.004152</t>
  </si>
  <si>
    <t>589/2022</t>
  </si>
  <si>
    <t>616/2022</t>
  </si>
  <si>
    <t xml:space="preserve">76535764000143 </t>
  </si>
  <si>
    <t>Liquidação da NE nº 2022NE0000081 - Referente a serviço de telefonia fixa a PGJ/AM pela OI S.A., relativo a Fevereiro/2022, conforme contrato nº 029/2016/PGJ, Fatura nº 0300039237390/2022 e SEI nº 2022.005195.</t>
  </si>
  <si>
    <t>2022.005195</t>
  </si>
  <si>
    <t>300039237390/2022</t>
  </si>
  <si>
    <t>714/2022</t>
  </si>
  <si>
    <t xml:space="preserve">05610079000196 </t>
  </si>
  <si>
    <t>COMPANHIA HUMAITENSE DE AGUAS E SANEAMENTO BASICO</t>
  </si>
  <si>
    <t>Liquidação da NE nº 2021NE0000913 - Ref. a serv. de água potável e sistema de esgoto a PGJ/AM pela COMP. HUMAITENSE DE AGUAS E SANEAMENTO BAS., rel. Julho a Dezembro/2021, conf. CT nº 010/2021/PGJ, Fatura nº 003/2022 e SEI nº 2022.005156 - PARTE 1/2.</t>
  </si>
  <si>
    <t>003/2022</t>
  </si>
  <si>
    <t>2022.005156</t>
  </si>
  <si>
    <t>715/2022</t>
  </si>
  <si>
    <t>Liquidação da NE nº 2022NE0000060 - Ref. a serv. de água potável e sistema de esgoto a PGJ/AM pela COMP. HUMAITENSE DE AGUAS E SANEAMENTO BAS., rel. Jan. a Fev./2022, conf. CT nº 010/2021/PGJ, Fatura nº 003/2022 e SEI nº 2022.005156 - PARTE 2/2.</t>
  </si>
  <si>
    <t>716/2022</t>
  </si>
  <si>
    <t>717/2022</t>
  </si>
  <si>
    <t xml:space="preserve">08848656000170 </t>
  </si>
  <si>
    <t xml:space="preserve">SERVICO AUTONOMO DE AGUA E ESGOTO DE IRANDUBA </t>
  </si>
  <si>
    <t>Liquidação da NE nº 2021NE0000608 - Ref. a serv. de água potável e coleta de esgoto a PGJ/AM pela SERVICO AUTONOMO DE AGUA E ESGOTO DE IRANDUBA, rel. a Dezembro/2021, conf. CT nº 007/2021/PGJ, Fatura nº 1194411/2022 e SEI nº 2022.004160 - PARTE 1/2.</t>
  </si>
  <si>
    <t>1194411/2022</t>
  </si>
  <si>
    <t xml:space="preserve">2022.004160 </t>
  </si>
  <si>
    <t>718/2022</t>
  </si>
  <si>
    <t>Liquidação da NE nº 2022NE0000065 - Ref. a serv. de água potável e coleta de esgoto a PGJ/AM pela SERVICO AUTONOMO DE AGUA E ESGOTO DE IRANDUBA, rel. a Dezembro/2021, conf. CT nº 007/2021/PGJ, Fatura nº 1194411/2022 e SEI nº 2022.004160 - PARTE 2/2.</t>
  </si>
  <si>
    <t>Liquidação da NE nº 2022NE0000069 - Ref. a serviço de limpeza e conservação, copa, garçom e manutenção predial à PGJ/AM pela JF TECNOLOGIA, relativo a fevereiro de 2022, conf. contrato nº 010/2020/PGJ, NFSe nº 3706/2022 e SEI nº 2022.004366.</t>
  </si>
  <si>
    <t>3706/2022</t>
  </si>
  <si>
    <t>2022.004366</t>
  </si>
  <si>
    <t>719/2022</t>
  </si>
  <si>
    <t>Liquidação da NE nº 2021NE0000445 - Ref. a serv. de manutenção preventiva e/ou corretiva à PGJ/AM pela MAPROTEM, conforme DESPACHO Nº 257.2022.03AJ-SUBADM.0788659.2021.020457, NFSe nº 5266/2021 e SEI nº 2021.020457.</t>
  </si>
  <si>
    <t>2021.020457</t>
  </si>
  <si>
    <t>5266/2021</t>
  </si>
  <si>
    <t>720/2022</t>
  </si>
  <si>
    <t xml:space="preserve">26605545000115 </t>
  </si>
  <si>
    <t>SIDI SERVIÇOS DE COMUNICAÇAO LTDA  ME</t>
  </si>
  <si>
    <t>Liquidação da NE nº 2022NE0000073 - Ref. a serviço de acesso à internet através de link de dados à PGJ/AM pela SIDI, relativo a fevereiro de 2022, conforme contrato nº 044/2018/PGJ, NFSe nº 6878/2022 e SEI nº 2022.005322.</t>
  </si>
  <si>
    <t>6878/2022</t>
  </si>
  <si>
    <t>721/2022</t>
  </si>
  <si>
    <t xml:space="preserve"> ALVES LIRA LTDA</t>
  </si>
  <si>
    <t>Liquidação da NE n. 2022NE0000061 - Referente a locação de imóvel do prédio (André Araújo nº 500) à PGJ/AM por ALVES LIRA LTDA, relativo a fevereiro de 2022, conforme contrato nº 016/2020/PGJ, recibo nº 02/2022 e SEI nº 2022.004976.</t>
  </si>
  <si>
    <t>2022.004976</t>
  </si>
  <si>
    <t>722/2022</t>
  </si>
  <si>
    <t>Liquidação da NE n. 2022NE0000065 - Ref. ao serv. de água potável e coleta de esgoto a PGJ/AM pelo SERVICO AUTONOMO DE AGUA E ESGOTO DE IRANDUBA, rel. a Janeiro e Fevereiro/2022, conf. CT nº 007/2021/PGJ, Fatura nº 1-19351-1/2022 e SEI nº 2022.004159</t>
  </si>
  <si>
    <t>1-19351-1/2022</t>
  </si>
  <si>
    <t>723/2022</t>
  </si>
  <si>
    <t>2022.004159</t>
  </si>
  <si>
    <t>2022.005322</t>
  </si>
  <si>
    <t>Liquidação da NE nº 2022NE0000092 - Ref. a serviço de conectividade ponto a ponto em fibra óptica à PGJ/AM pela SIDI, relativo à Fevereiro de 2022, conforme contrato nº 002/2020/PGJ, NFSe nº 6877/2022 e SEI nº 2022.005321.</t>
  </si>
  <si>
    <t>2022.005321</t>
  </si>
  <si>
    <t>6877/2022</t>
  </si>
  <si>
    <t>724/2022</t>
  </si>
  <si>
    <t xml:space="preserve">08584308000133 </t>
  </si>
  <si>
    <t>ECOSEGM E CONSULTORIA AMBIENTAL LTDA ME</t>
  </si>
  <si>
    <t>Liquidação da NE nº 2021NE0000418 - Ref. a serviço de análise laboratoriais a PGJ/AM pela ECOSEGME CONSULTORIA AMBIENTAL LTDA ME, relativo ao periodo de 31/01 a 15/02/2022, conforme contrato nº 003/2020/PGJ, NFSe nº 2667/2022 e SEI nº 2022.004803.</t>
  </si>
  <si>
    <t>2022.004803</t>
  </si>
  <si>
    <t>2667/2022</t>
  </si>
  <si>
    <t>728/2022</t>
  </si>
  <si>
    <t xml:space="preserve">05206385000676 </t>
  </si>
  <si>
    <t>HUGHES TELECOMUNICACOES DO BRASIL LTDA</t>
  </si>
  <si>
    <t>Liquidação da NE nº 2022NE0000448 - Referente a serviço de comunicação banda Ku a PGJ/AM pela Hughes Telecomunicações do Brasil LTDA, relativo a Janeiro/2022, conforme contrato nº 031/2016/PGJ, NF nº 188/2022 e SEI nº 2022.002863.</t>
  </si>
  <si>
    <t>2022.002863</t>
  </si>
  <si>
    <t>188/2022</t>
  </si>
  <si>
    <t>752/2022</t>
  </si>
  <si>
    <t>Liquidação da NE nº 2022NE0000449 - Referente a serviço de locação de equipamentos a PGJ/AM pela Hughes Telecomunicações do Brasil LTDA, relativo a Janeiro/2022, conf. CT nº 031/2016/PGJ, Fatura nº 162/2022 e SEI nº 2022.002863.</t>
  </si>
  <si>
    <t>162/2022</t>
  </si>
  <si>
    <t>754/2022</t>
  </si>
  <si>
    <t>pagamento não realizado</t>
  </si>
  <si>
    <t xml:space="preserve"> 27697/2022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</si>
</sst>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d/m/yyyy"/>
    <numFmt numFmtId="167" formatCode="[$-416]d/m/yyyy"/>
    <numFmt numFmtId="168" formatCode="_-* #,##0.00_-;\-* #,##0.00_-;_-* \-??_-;_-@_-"/>
  </numFmts>
  <fonts count="31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</font>
    <font>
      <sz val="14"/>
      <name val="Calibri"/>
      <family val="2"/>
    </font>
    <font>
      <sz val="10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800000"/>
      </patternFill>
    </fill>
    <fill>
      <patternFill patternType="solid">
        <fgColor theme="0" tint="-0.499984740745262"/>
        <bgColor rgb="FF8000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8">
    <xf numFmtId="0" fontId="0" fillId="0" borderId="0"/>
    <xf numFmtId="168" fontId="25" fillId="0" borderId="0" applyBorder="0" applyProtection="0"/>
    <xf numFmtId="164" fontId="2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5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  <xf numFmtId="0" fontId="3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19" fillId="0" borderId="0" xfId="20" applyFont="1"/>
    <xf numFmtId="0" fontId="21" fillId="0" borderId="0" xfId="20" applyFont="1"/>
    <xf numFmtId="0" fontId="22" fillId="0" borderId="0" xfId="20" applyFont="1"/>
    <xf numFmtId="0" fontId="7" fillId="0" borderId="0" xfId="20"/>
    <xf numFmtId="0" fontId="23" fillId="9" borderId="2" xfId="20" applyFont="1" applyFill="1" applyBorder="1" applyAlignment="1">
      <alignment horizontal="center" vertical="center" wrapText="1"/>
    </xf>
    <xf numFmtId="0" fontId="23" fillId="9" borderId="2" xfId="20" applyFont="1" applyFill="1" applyBorder="1" applyAlignment="1">
      <alignment horizontal="center" vertical="center"/>
    </xf>
    <xf numFmtId="0" fontId="23" fillId="9" borderId="3" xfId="20" applyFont="1" applyFill="1" applyBorder="1" applyAlignment="1">
      <alignment horizontal="center" vertical="center"/>
    </xf>
    <xf numFmtId="49" fontId="0" fillId="0" borderId="0" xfId="1" applyNumberFormat="1" applyFont="1" applyBorder="1" applyProtection="1"/>
    <xf numFmtId="0" fontId="24" fillId="9" borderId="2" xfId="20" applyFont="1" applyFill="1" applyBorder="1" applyAlignment="1">
      <alignment horizontal="center" vertical="center" wrapText="1"/>
    </xf>
    <xf numFmtId="0" fontId="24" fillId="9" borderId="2" xfId="2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horizontal="center"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21" fillId="0" borderId="0" xfId="2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0" xfId="20" applyFont="1" applyFill="1" applyAlignment="1">
      <alignment horizontal="left"/>
    </xf>
    <xf numFmtId="0" fontId="17" fillId="0" borderId="0" xfId="20" applyFont="1" applyFill="1" applyAlignment="1">
      <alignment horizontal="left"/>
    </xf>
    <xf numFmtId="0" fontId="17" fillId="0" borderId="0" xfId="2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49" fontId="16" fillId="0" borderId="0" xfId="20" applyNumberFormat="1" applyFont="1" applyBorder="1" applyAlignment="1">
      <alignment vertical="center"/>
    </xf>
    <xf numFmtId="0" fontId="27" fillId="0" borderId="0" xfId="0" applyFont="1" applyFill="1"/>
    <xf numFmtId="0" fontId="28" fillId="0" borderId="0" xfId="0" applyFont="1" applyFill="1" applyAlignment="1">
      <alignment horizontal="center" vertical="center"/>
    </xf>
    <xf numFmtId="0" fontId="23" fillId="10" borderId="2" xfId="20" applyFont="1" applyFill="1" applyBorder="1" applyAlignment="1">
      <alignment horizontal="center" vertical="center" wrapText="1"/>
    </xf>
    <xf numFmtId="0" fontId="24" fillId="10" borderId="2" xfId="2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64" fontId="0" fillId="0" borderId="2" xfId="2" applyFont="1" applyFill="1" applyBorder="1" applyAlignment="1" applyProtection="1">
      <alignment vertical="center"/>
    </xf>
    <xf numFmtId="164" fontId="25" fillId="0" borderId="2" xfId="2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ill="1"/>
    <xf numFmtId="164" fontId="25" fillId="0" borderId="2" xfId="2" applyFill="1" applyBorder="1" applyAlignment="1">
      <alignment vertical="center"/>
    </xf>
    <xf numFmtId="0" fontId="27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/>
    </xf>
    <xf numFmtId="164" fontId="0" fillId="0" borderId="2" xfId="2" applyFont="1" applyFill="1" applyBorder="1" applyAlignment="1">
      <alignment horizontal="center" vertical="center"/>
    </xf>
    <xf numFmtId="49" fontId="0" fillId="0" borderId="2" xfId="1" applyNumberFormat="1" applyFont="1" applyFill="1" applyBorder="1" applyAlignment="1" applyProtection="1">
      <alignment horizontal="center" vertical="center"/>
    </xf>
    <xf numFmtId="164" fontId="0" fillId="0" borderId="2" xfId="2" applyFont="1" applyFill="1" applyBorder="1" applyAlignment="1">
      <alignment vertical="center"/>
    </xf>
    <xf numFmtId="0" fontId="30" fillId="0" borderId="2" xfId="27" applyFill="1" applyBorder="1" applyAlignment="1">
      <alignment horizontal="center" vertical="center"/>
    </xf>
    <xf numFmtId="49" fontId="30" fillId="0" borderId="2" xfId="27" applyNumberFormat="1" applyFill="1" applyBorder="1" applyAlignment="1">
      <alignment horizontal="center" vertical="center"/>
    </xf>
    <xf numFmtId="49" fontId="16" fillId="0" borderId="0" xfId="2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0" fontId="17" fillId="0" borderId="0" xfId="20" applyFont="1" applyFill="1" applyBorder="1" applyAlignment="1">
      <alignment horizontal="left"/>
    </xf>
    <xf numFmtId="0" fontId="19" fillId="0" borderId="4" xfId="2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30" fillId="0" borderId="2" xfId="27" applyFill="1" applyBorder="1" applyAlignment="1">
      <alignment vertical="center" wrapText="1"/>
    </xf>
  </cellXfs>
  <cellStyles count="28">
    <cellStyle name="Accent 1 5" xfId="3"/>
    <cellStyle name="Accent 2 6" xfId="4"/>
    <cellStyle name="Accent 3 7" xfId="5"/>
    <cellStyle name="Accent 4" xfId="6"/>
    <cellStyle name="Bad 8" xfId="7"/>
    <cellStyle name="Error 9" xfId="8"/>
    <cellStyle name="Error 9 2" xfId="9"/>
    <cellStyle name="Footnote 10" xfId="10"/>
    <cellStyle name="Good 11" xfId="11"/>
    <cellStyle name="Graphics" xfId="12"/>
    <cellStyle name="Heading (user) 12" xfId="13"/>
    <cellStyle name="Heading 1 13" xfId="14"/>
    <cellStyle name="Heading 2 14" xfId="15"/>
    <cellStyle name="Heading1" xfId="16"/>
    <cellStyle name="Hiperlink" xfId="27" builtinId="8"/>
    <cellStyle name="Hyperlink 15" xfId="17"/>
    <cellStyle name="Moeda" xfId="2" builtinId="4"/>
    <cellStyle name="Moeda 2" xfId="18"/>
    <cellStyle name="Neutral 16" xfId="19"/>
    <cellStyle name="Normal" xfId="0" builtinId="0"/>
    <cellStyle name="Normal 2" xfId="20"/>
    <cellStyle name="Note 17" xfId="21"/>
    <cellStyle name="Result" xfId="22"/>
    <cellStyle name="Result2" xfId="23"/>
    <cellStyle name="Status 18" xfId="24"/>
    <cellStyle name="Text 19" xfId="25"/>
    <cellStyle name="Vírgula" xfId="1" builtinId="3"/>
    <cellStyle name="Warning 20" xf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1077480</xdr:colOff>
      <xdr:row>0</xdr:row>
      <xdr:rowOff>1044720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93480" cy="1044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ontratos/2021/CONTRATOS/CC%20n%C2%BA%20004-2021-MP-PGJ_cef9f.pdf" TargetMode="External"/><Relationship Id="rId21" Type="http://schemas.openxmlformats.org/officeDocument/2006/relationships/hyperlink" Target="https://www.mpam.mp.br/images/NF_28410_4a824.pdf" TargetMode="External"/><Relationship Id="rId42" Type="http://schemas.openxmlformats.org/officeDocument/2006/relationships/hyperlink" Target="https://www.mpam.mp.br/images/NF_427466_7672f.pdf" TargetMode="External"/><Relationship Id="rId63" Type="http://schemas.openxmlformats.org/officeDocument/2006/relationships/hyperlink" Target="https://www.mpam.mp.br/images/NF_397025_56907.pdf" TargetMode="External"/><Relationship Id="rId84" Type="http://schemas.openxmlformats.org/officeDocument/2006/relationships/hyperlink" Target="https://www.mpam.mp.br/images/Contrato_n%C2%BA_032.2018_-_MP-PGJ_4c328.pdf" TargetMode="External"/><Relationship Id="rId138" Type="http://schemas.openxmlformats.org/officeDocument/2006/relationships/hyperlink" Target="https://www.mpam.mp.br/images/CC_n%C2%BA_003.2020_98a8f.pdf" TargetMode="External"/><Relationship Id="rId107" Type="http://schemas.openxmlformats.org/officeDocument/2006/relationships/hyperlink" Target="https://www.mpam.mp.br/images/CT_n%C2%BA_008-2021-MP-PGJ_077ad.pdf" TargetMode="External"/><Relationship Id="rId11" Type="http://schemas.openxmlformats.org/officeDocument/2006/relationships/hyperlink" Target="https://www.mpam.mp.br/images/NF_5967_a701f.pdf" TargetMode="External"/><Relationship Id="rId32" Type="http://schemas.openxmlformats.org/officeDocument/2006/relationships/hyperlink" Target="https://www.mpam.mp.br/images/NF_9992_2dc1d.pdf" TargetMode="External"/><Relationship Id="rId37" Type="http://schemas.openxmlformats.org/officeDocument/2006/relationships/hyperlink" Target="https://www.mpam.mp.br/images/NF_5482_66e91.pdf" TargetMode="External"/><Relationship Id="rId53" Type="http://schemas.openxmlformats.org/officeDocument/2006/relationships/hyperlink" Target="https://www.mpam.mp.br/images/NF_1834_80f7e.pdf" TargetMode="External"/><Relationship Id="rId58" Type="http://schemas.openxmlformats.org/officeDocument/2006/relationships/hyperlink" Target="https://www.mpam.mp.br/images/NF_22098022022-6_10ac5.pdf" TargetMode="External"/><Relationship Id="rId74" Type="http://schemas.openxmlformats.org/officeDocument/2006/relationships/hyperlink" Target="https://www.mpam.mp.br/images/NF_5266_527c4.pdf" TargetMode="External"/><Relationship Id="rId79" Type="http://schemas.openxmlformats.org/officeDocument/2006/relationships/hyperlink" Target="https://www.mpam.mp.br/images/NF_1-19351-1_fcfd3.pdf" TargetMode="External"/><Relationship Id="rId102" Type="http://schemas.openxmlformats.org/officeDocument/2006/relationships/hyperlink" Target="https://www.mpam.mp.br/images/CT_n_019-2021-MP-PGJ_60243.pdf" TargetMode="External"/><Relationship Id="rId123" Type="http://schemas.openxmlformats.org/officeDocument/2006/relationships/hyperlink" Target="https://www.mpam.mp.br/images/1_TAP_%C3%A0_CC_n.%C2%BA_001-2022_-_MP-PGJ_28a08.pdf" TargetMode="External"/><Relationship Id="rId128" Type="http://schemas.openxmlformats.org/officeDocument/2006/relationships/hyperlink" Target="https://www.mpam.mp.br/images/Contrato_n%C2%BA_029-2016_-_Tel_Anal%C3%B3gica_-_TELEMAR_3d347.pdf" TargetMode="External"/><Relationship Id="rId5" Type="http://schemas.openxmlformats.org/officeDocument/2006/relationships/hyperlink" Target="https://www.mpam.mp.br/images/NF_79_eac76.pdf" TargetMode="External"/><Relationship Id="rId90" Type="http://schemas.openxmlformats.org/officeDocument/2006/relationships/hyperlink" Target="https://www.mpam.mp.br/images/CT_n%C2%BA_016-2020-MP-PGJ_5f566.pdf" TargetMode="External"/><Relationship Id="rId95" Type="http://schemas.openxmlformats.org/officeDocument/2006/relationships/hyperlink" Target="https://www.mpam.mp.br/images/CT_N%C2%BA_022-2021-MP-PGJ_4d651.pdf" TargetMode="External"/><Relationship Id="rId22" Type="http://schemas.openxmlformats.org/officeDocument/2006/relationships/hyperlink" Target="https://www.mpam.mp.br/images/NF_01_6668a.pdf" TargetMode="External"/><Relationship Id="rId27" Type="http://schemas.openxmlformats.org/officeDocument/2006/relationships/hyperlink" Target="https://www.mpam.mp.br/images/NF_02_2.500_4eb36.pdf" TargetMode="External"/><Relationship Id="rId43" Type="http://schemas.openxmlformats.org/officeDocument/2006/relationships/hyperlink" Target="https://www.mpam.mp.br/images/NF_427469_5be9b.pdf" TargetMode="External"/><Relationship Id="rId48" Type="http://schemas.openxmlformats.org/officeDocument/2006/relationships/hyperlink" Target="https://www.mpam.mp.br/images/NF_5903_6a557.pdf" TargetMode="External"/><Relationship Id="rId64" Type="http://schemas.openxmlformats.org/officeDocument/2006/relationships/hyperlink" Target="https://www.mpam.mp.br/images/NF_393966_f1458.pdf" TargetMode="External"/><Relationship Id="rId69" Type="http://schemas.openxmlformats.org/officeDocument/2006/relationships/hyperlink" Target="https://www.mpam.mp.br/images/NF_1194411_d0ad3.pdf" TargetMode="External"/><Relationship Id="rId113" Type="http://schemas.openxmlformats.org/officeDocument/2006/relationships/hyperlink" Target="https://www.mpam.mp.br/images/Contrato_n%C2%BA_024-2018_-_Manuten%C3%A7%C3%A3o_de_Ve%C3%ADculos_-_T_N_NETO_2f818.pdf" TargetMode="External"/><Relationship Id="rId118" Type="http://schemas.openxmlformats.org/officeDocument/2006/relationships/hyperlink" Target="https://www.mpam.mp.br/images/Contratos/2021/CONTRATOS/CC%20n%C2%BA%20004-2021-MP-PGJ_cef9f.pdf" TargetMode="External"/><Relationship Id="rId134" Type="http://schemas.openxmlformats.org/officeDocument/2006/relationships/hyperlink" Target="https://www.mpam.mp.br/images/CT_n%C2%BA_006-2021_-_MP-PGJ_133b7.pdf" TargetMode="External"/><Relationship Id="rId139" Type="http://schemas.openxmlformats.org/officeDocument/2006/relationships/hyperlink" Target="https://www.mpam.mp.br/images/Contrato_n%C2%BA_031-2016_-_Vsat_-_HUGHES_e905b.pdf" TargetMode="External"/><Relationship Id="rId80" Type="http://schemas.openxmlformats.org/officeDocument/2006/relationships/hyperlink" Target="https://www.mpam.mp.br/images/NF_2667_e7805.pdf" TargetMode="External"/><Relationship Id="rId85" Type="http://schemas.openxmlformats.org/officeDocument/2006/relationships/hyperlink" Target="https://www.mpam.mp.br/images/Contrato_n%C2%BA_019_2018_-_Loca%C3%A7%C3%A3o_COARI_-_Vera_Neide_b8b5c.pdf" TargetMode="External"/><Relationship Id="rId12" Type="http://schemas.openxmlformats.org/officeDocument/2006/relationships/hyperlink" Target="https://www.mpam.mp.br/images/NF_485_8bbf9.pdf" TargetMode="External"/><Relationship Id="rId17" Type="http://schemas.openxmlformats.org/officeDocument/2006/relationships/hyperlink" Target="https://www.mpam.mp.br/images/NF_120_06b77.pdf" TargetMode="External"/><Relationship Id="rId33" Type="http://schemas.openxmlformats.org/officeDocument/2006/relationships/hyperlink" Target="https://www.mpam.mp.br/images/NF_15309_bff55.pdf" TargetMode="External"/><Relationship Id="rId38" Type="http://schemas.openxmlformats.org/officeDocument/2006/relationships/hyperlink" Target="https://www.mpam.mp.br/images/NF_AM20220301009_e9556.pdf" TargetMode="External"/><Relationship Id="rId59" Type="http://schemas.openxmlformats.org/officeDocument/2006/relationships/hyperlink" Target="https://www.mpam.mp.br/images/NF_55711350_a5600.pdf" TargetMode="External"/><Relationship Id="rId103" Type="http://schemas.openxmlformats.org/officeDocument/2006/relationships/hyperlink" Target="https://www.mpam.mp.br/images/CT_n_019-2021-MP-PGJ_60243.pdf" TargetMode="External"/><Relationship Id="rId108" Type="http://schemas.openxmlformats.org/officeDocument/2006/relationships/hyperlink" Target="https://www.mpam.mp.br/images/CT_n%C2%BA_017-2020-MP-PGJ_30d63.pdf" TargetMode="External"/><Relationship Id="rId124" Type="http://schemas.openxmlformats.org/officeDocument/2006/relationships/hyperlink" Target="https://www.mpam.mp.br/images/CARTA_CONTRATO_N%C2%BA_001-2017-MP-PGJ_cad92.pdf" TargetMode="External"/><Relationship Id="rId129" Type="http://schemas.openxmlformats.org/officeDocument/2006/relationships/hyperlink" Target="https://www.mpam.mp.br/images/CC_N%C2%BA_010.2021_-_MP-PGJ_88af6.pdf" TargetMode="External"/><Relationship Id="rId54" Type="http://schemas.openxmlformats.org/officeDocument/2006/relationships/hyperlink" Target="https://www.mpam.mp.br/images/NF_55573_d0fe9.pdf" TargetMode="External"/><Relationship Id="rId70" Type="http://schemas.openxmlformats.org/officeDocument/2006/relationships/hyperlink" Target="https://www.mpam.mp.br/images/NF_399139_4f1ee.pdf" TargetMode="External"/><Relationship Id="rId75" Type="http://schemas.openxmlformats.org/officeDocument/2006/relationships/hyperlink" Target="https://www.mpam.mp.br/images/NF_6878_eb04c.pdf" TargetMode="External"/><Relationship Id="rId91" Type="http://schemas.openxmlformats.org/officeDocument/2006/relationships/hyperlink" Target="https://www.mpam.mp.br/images/Contrato_n%C2%BA_029-2016_-_Tel_Anal%C3%B3gica_-_TELEMAR_3d347.pdf" TargetMode="External"/><Relationship Id="rId96" Type="http://schemas.openxmlformats.org/officeDocument/2006/relationships/hyperlink" Target="https://www.mpam.mp.br/images/CT_N%C2%BA_022-2021-MP-PGJ_4d651.pdf" TargetMode="External"/><Relationship Id="rId140" Type="http://schemas.openxmlformats.org/officeDocument/2006/relationships/hyperlink" Target="https://www.mpam.mp.br/images/Contrato_n%C2%BA_031-2016_-_Vsat_-_HUGHES_e905b.pdf" TargetMode="External"/><Relationship Id="rId1" Type="http://schemas.openxmlformats.org/officeDocument/2006/relationships/hyperlink" Target="https://www.mpam.mp.br/images/NF_6938_4ff49.pdf" TargetMode="External"/><Relationship Id="rId6" Type="http://schemas.openxmlformats.org/officeDocument/2006/relationships/hyperlink" Target="https://www.mpam.mp.br/images/NF_3126_4a9f7.pdf" TargetMode="External"/><Relationship Id="rId23" Type="http://schemas.openxmlformats.org/officeDocument/2006/relationships/hyperlink" Target="https://www.mpam.mp.br/images/NF_41_65504.pdf" TargetMode="External"/><Relationship Id="rId28" Type="http://schemas.openxmlformats.org/officeDocument/2006/relationships/hyperlink" Target="https://www.mpam.mp.br/images/NF_02_2.500_4eb36.pdf" TargetMode="External"/><Relationship Id="rId49" Type="http://schemas.openxmlformats.org/officeDocument/2006/relationships/hyperlink" Target="https://www.mpam.mp.br/images/NF_1824_59c02.pdf" TargetMode="External"/><Relationship Id="rId114" Type="http://schemas.openxmlformats.org/officeDocument/2006/relationships/hyperlink" Target="https://www.mpam.mp.br/images/CT_n%C2%BA_023-2021-MP-PGJ_0ac78.pdf" TargetMode="External"/><Relationship Id="rId119" Type="http://schemas.openxmlformats.org/officeDocument/2006/relationships/hyperlink" Target="https://www.mpam.mp.br/images/Contrato_n%C2%BA_002-2019_-_CUSD-CCER_-_MP-PGJ_78b2c.pdf" TargetMode="External"/><Relationship Id="rId44" Type="http://schemas.openxmlformats.org/officeDocument/2006/relationships/hyperlink" Target="https://www.mpam.mp.br/images/NF_427467_01657.pdf" TargetMode="External"/><Relationship Id="rId60" Type="http://schemas.openxmlformats.org/officeDocument/2006/relationships/hyperlink" Target="https://www.mpam.mp.br/images/NF_55711349_c541e.pdf" TargetMode="External"/><Relationship Id="rId65" Type="http://schemas.openxmlformats.org/officeDocument/2006/relationships/hyperlink" Target="https://www.mpam.mp.br/images/NF_395120_bd95e.pdf" TargetMode="External"/><Relationship Id="rId81" Type="http://schemas.openxmlformats.org/officeDocument/2006/relationships/hyperlink" Target="https://www.mpam.mp.br/images/NF_182_7af35.pdf" TargetMode="External"/><Relationship Id="rId86" Type="http://schemas.openxmlformats.org/officeDocument/2006/relationships/hyperlink" Target="https://www.mpam.mp.br/images/CT_N%C2%BA_033-2019-MP-PGJ_8bab4.pdf" TargetMode="External"/><Relationship Id="rId130" Type="http://schemas.openxmlformats.org/officeDocument/2006/relationships/hyperlink" Target="https://www.mpam.mp.br/images/CC_N%C2%BA_010.2021_-_MP-PGJ_88af6.pdf" TargetMode="External"/><Relationship Id="rId135" Type="http://schemas.openxmlformats.org/officeDocument/2006/relationships/hyperlink" Target="https://www.mpam.mp.br/images/CT_n%C2%BA_044-2018_-_MP-PGJ_9d11f.pdf" TargetMode="External"/><Relationship Id="rId13" Type="http://schemas.openxmlformats.org/officeDocument/2006/relationships/hyperlink" Target="https://www.mpam.mp.br/images/NF_484_816c2.pdf" TargetMode="External"/><Relationship Id="rId18" Type="http://schemas.openxmlformats.org/officeDocument/2006/relationships/hyperlink" Target="https://www.mpam.mp.br/images/NF_119_cf4fc.pdf" TargetMode="External"/><Relationship Id="rId39" Type="http://schemas.openxmlformats.org/officeDocument/2006/relationships/hyperlink" Target="https://www.mpam.mp.br/images/NF_5662_cc71f.pdf" TargetMode="External"/><Relationship Id="rId109" Type="http://schemas.openxmlformats.org/officeDocument/2006/relationships/hyperlink" Target="https://www.mpam.mp.br/images/Contrato_n%C2%BA_024-2018_-_Manuten%C3%A7%C3%A3o_de_Ve%C3%ADculos_-_T_N_NETO_2f818.pdf" TargetMode="External"/><Relationship Id="rId34" Type="http://schemas.openxmlformats.org/officeDocument/2006/relationships/hyperlink" Target="https://www.mpam.mp.br/images/NF_9993_7c351.pdf" TargetMode="External"/><Relationship Id="rId50" Type="http://schemas.openxmlformats.org/officeDocument/2006/relationships/hyperlink" Target="https://www.mpam.mp.br/images/NF_3490_a7b22.pdf" TargetMode="External"/><Relationship Id="rId55" Type="http://schemas.openxmlformats.org/officeDocument/2006/relationships/hyperlink" Target="https://www.mpam.mp.br/images/NF_04943022022-5_622ff.pdf" TargetMode="External"/><Relationship Id="rId76" Type="http://schemas.openxmlformats.org/officeDocument/2006/relationships/hyperlink" Target="https://www.mpam.mp.br/images/NF_162_77372.pdf" TargetMode="External"/><Relationship Id="rId97" Type="http://schemas.openxmlformats.org/officeDocument/2006/relationships/hyperlink" Target="https://www.mpam.mp.br/images/CT_N%C2%BA_022-2021-MP-PGJ_4d651.pdf" TargetMode="External"/><Relationship Id="rId104" Type="http://schemas.openxmlformats.org/officeDocument/2006/relationships/hyperlink" Target="https://www.mpam.mp.br/images/CT_n_019-2021-MP-PGJ_60243.pdf" TargetMode="External"/><Relationship Id="rId120" Type="http://schemas.openxmlformats.org/officeDocument/2006/relationships/hyperlink" Target="https://www.mpam.mp.br/images/Contrato_n%C2%BA_002-2019_-_CUSD-CCER_-_MP-PGJ_78b2c.pdf" TargetMode="External"/><Relationship Id="rId125" Type="http://schemas.openxmlformats.org/officeDocument/2006/relationships/hyperlink" Target="https://www.mpam.mp.br/images/CARTA_CONTRATO_N%C2%BA_001-2017-MP-PGJ_cad92.pdf" TargetMode="External"/><Relationship Id="rId141" Type="http://schemas.openxmlformats.org/officeDocument/2006/relationships/hyperlink" Target="https://www.mpam.mp.br/images/CT_N%C2%BA_021-2021-MP-PGJ_b7604.pdf" TargetMode="External"/><Relationship Id="rId7" Type="http://schemas.openxmlformats.org/officeDocument/2006/relationships/hyperlink" Target="https://www.mpam.mp.br/images/NF_422_c5372.pdf" TargetMode="External"/><Relationship Id="rId71" Type="http://schemas.openxmlformats.org/officeDocument/2006/relationships/hyperlink" Target="https://www.mpam.mp.br/images/NF_003_7c08d.pdf" TargetMode="External"/><Relationship Id="rId92" Type="http://schemas.openxmlformats.org/officeDocument/2006/relationships/hyperlink" Target="https://www.mpam.mp.br/images/CT_n%C2%BA_013-2021-MP-PGJ_7c5fc.pdf" TargetMode="External"/><Relationship Id="rId2" Type="http://schemas.openxmlformats.org/officeDocument/2006/relationships/hyperlink" Target="https://www.mpam.mp.br/images/NF_6435_89e10.pdf" TargetMode="External"/><Relationship Id="rId29" Type="http://schemas.openxmlformats.org/officeDocument/2006/relationships/hyperlink" Target="https://www.mpam.mp.br/images/02_a7e9d.pdf" TargetMode="External"/><Relationship Id="rId24" Type="http://schemas.openxmlformats.org/officeDocument/2006/relationships/hyperlink" Target="https://www.mpam.mp.br/images/NF_02_d4bb8.pdf" TargetMode="External"/><Relationship Id="rId40" Type="http://schemas.openxmlformats.org/officeDocument/2006/relationships/hyperlink" Target="https://www.mpam.mp.br/images/NF_68_40a56.pdf" TargetMode="External"/><Relationship Id="rId45" Type="http://schemas.openxmlformats.org/officeDocument/2006/relationships/hyperlink" Target="https://www.mpam.mp.br/images/NF_27697_7f0f4.pdf" TargetMode="External"/><Relationship Id="rId66" Type="http://schemas.openxmlformats.org/officeDocument/2006/relationships/hyperlink" Target="https://www.mpam.mp.br/images/NF_399239_05bd6.pdf" TargetMode="External"/><Relationship Id="rId87" Type="http://schemas.openxmlformats.org/officeDocument/2006/relationships/hyperlink" Target="https://www.mpam.mp.br/images/Contrato_n%C2%BA_032.2018_-_MP-PGJ_4c328.pdf" TargetMode="External"/><Relationship Id="rId110" Type="http://schemas.openxmlformats.org/officeDocument/2006/relationships/hyperlink" Target="https://www.mpam.mp.br/images/CT_n%C2%BA_10-2020-MP-PGJ_d98a6.pdf" TargetMode="External"/><Relationship Id="rId115" Type="http://schemas.openxmlformats.org/officeDocument/2006/relationships/hyperlink" Target="https://www.mpam.mp.br/images/Contratos/2021/CONTRATOS/CC%20n%C2%BA%20004-2021-MP-PGJ_cef9f.pdf" TargetMode="External"/><Relationship Id="rId131" Type="http://schemas.openxmlformats.org/officeDocument/2006/relationships/hyperlink" Target="https://www.mpam.mp.br/images/CCT_n%C2%BA_007-2021-MP-PGJ_493b2.pdf" TargetMode="External"/><Relationship Id="rId136" Type="http://schemas.openxmlformats.org/officeDocument/2006/relationships/hyperlink" Target="https://www.mpam.mp.br/images/CCT_n%C2%BA_007-2021-MP-PGJ_493b2.pdf" TargetMode="External"/><Relationship Id="rId61" Type="http://schemas.openxmlformats.org/officeDocument/2006/relationships/hyperlink" Target="https://www.mpam.mp.br/images/NF_52_489f1.pdf" TargetMode="External"/><Relationship Id="rId82" Type="http://schemas.openxmlformats.org/officeDocument/2006/relationships/hyperlink" Target="https://www.mpam.mp.br/images/Contrato_n%C2%BA_024-2018_-_Manuten%C3%A7%C3%A3o_de_Ve%C3%ADculos_-_T_N_NETO_2f818.pdf" TargetMode="External"/><Relationship Id="rId19" Type="http://schemas.openxmlformats.org/officeDocument/2006/relationships/hyperlink" Target="https://www.mpam.mp.br/images/NF_118_ede02.pdf" TargetMode="External"/><Relationship Id="rId14" Type="http://schemas.openxmlformats.org/officeDocument/2006/relationships/hyperlink" Target="https://www.mpam.mp.br/images/NF_7882_96c8a.pdf" TargetMode="External"/><Relationship Id="rId30" Type="http://schemas.openxmlformats.org/officeDocument/2006/relationships/hyperlink" Target="https://www.mpam.mp.br/images/NF_300039222714_cbb9e.pdf" TargetMode="External"/><Relationship Id="rId35" Type="http://schemas.openxmlformats.org/officeDocument/2006/relationships/hyperlink" Target="https://www.mpam.mp.br/images/NF_5211_bd847.pdf" TargetMode="External"/><Relationship Id="rId56" Type="http://schemas.openxmlformats.org/officeDocument/2006/relationships/hyperlink" Target="https://www.mpam.mp.br/images/NF_17246022022-8_865fe.pdf" TargetMode="External"/><Relationship Id="rId77" Type="http://schemas.openxmlformats.org/officeDocument/2006/relationships/hyperlink" Target="https://www.mpam.mp.br/images/NF_188_4460f.pdf" TargetMode="External"/><Relationship Id="rId100" Type="http://schemas.openxmlformats.org/officeDocument/2006/relationships/hyperlink" Target="https://www.mpam.mp.br/images/CT_n%C2%BA_008-2021-MP-PGJ_077ad.pdf" TargetMode="External"/><Relationship Id="rId105" Type="http://schemas.openxmlformats.org/officeDocument/2006/relationships/hyperlink" Target="https://www.mpam.mp.br/images/CT_n%C2%BA_012-2021-MP-PGJ_df72d.pdf" TargetMode="External"/><Relationship Id="rId126" Type="http://schemas.openxmlformats.org/officeDocument/2006/relationships/hyperlink" Target="https://www.mpam.mp.br/images/CARTA_CONTRATO_N%C2%BA_001-2017-MP-PGJ_cad92.pdf" TargetMode="External"/><Relationship Id="rId8" Type="http://schemas.openxmlformats.org/officeDocument/2006/relationships/hyperlink" Target="https://www.mpam.mp.br/images/NF_7878_a64da.pdf" TargetMode="External"/><Relationship Id="rId51" Type="http://schemas.openxmlformats.org/officeDocument/2006/relationships/hyperlink" Target="https://www.mpam.mp.br/images/NF_2042_39521.pdf" TargetMode="External"/><Relationship Id="rId72" Type="http://schemas.openxmlformats.org/officeDocument/2006/relationships/hyperlink" Target="https://www.mpam.mp.br/images/NF_003_7c08d.pdf" TargetMode="External"/><Relationship Id="rId93" Type="http://schemas.openxmlformats.org/officeDocument/2006/relationships/hyperlink" Target="https://www.mpam.mp.br/images/CT_n%C2%BA_013-2021-MP-PGJ_7c5fc.pdf" TargetMode="External"/><Relationship Id="rId98" Type="http://schemas.openxmlformats.org/officeDocument/2006/relationships/hyperlink" Target="https://www.mpam.mp.br/images/CT_n%C2%BA_006-2021_-_MP-PGJ_133b7.pdf" TargetMode="External"/><Relationship Id="rId121" Type="http://schemas.openxmlformats.org/officeDocument/2006/relationships/hyperlink" Target="https://www.mpam.mp.br/images/CT_n%C2%BA_030-2021-MP-PGJ_a17e6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www.mpam.mp.br/images/NF_2212_01d20.pdf" TargetMode="External"/><Relationship Id="rId25" Type="http://schemas.openxmlformats.org/officeDocument/2006/relationships/hyperlink" Target="https://www.mpam.mp.br/images/NF_02_4031_ee5b0.pdf" TargetMode="External"/><Relationship Id="rId46" Type="http://schemas.openxmlformats.org/officeDocument/2006/relationships/hyperlink" Target="https://www.mpam.mp.br/images/NF_1838504_f4b11.pdf" TargetMode="External"/><Relationship Id="rId67" Type="http://schemas.openxmlformats.org/officeDocument/2006/relationships/hyperlink" Target="https://www.mpam.mp.br/images/NF_300039237390_0f857.pdf" TargetMode="External"/><Relationship Id="rId116" Type="http://schemas.openxmlformats.org/officeDocument/2006/relationships/hyperlink" Target="https://www.mpam.mp.br/images/Contratos/2021/CONTRATOS/CC%20n%C2%BA%20004-2021-MP-PGJ_cef9f.pdf" TargetMode="External"/><Relationship Id="rId137" Type="http://schemas.openxmlformats.org/officeDocument/2006/relationships/hyperlink" Target="https://www.mpam.mp.br/images/CT_N%C2%BA_002-2020-MP-PGJ_ae08b.pdf" TargetMode="External"/><Relationship Id="rId20" Type="http://schemas.openxmlformats.org/officeDocument/2006/relationships/hyperlink" Target="https://www.mpam.mp.br/images/NF_494_2343e.pdf" TargetMode="External"/><Relationship Id="rId41" Type="http://schemas.openxmlformats.org/officeDocument/2006/relationships/hyperlink" Target="https://www.mpam.mp.br/images/NF_427468_1ba71.pdf" TargetMode="External"/><Relationship Id="rId62" Type="http://schemas.openxmlformats.org/officeDocument/2006/relationships/hyperlink" Target="https://www.mpam.mp.br/images/NF_397024_99f7a.pdf" TargetMode="External"/><Relationship Id="rId83" Type="http://schemas.openxmlformats.org/officeDocument/2006/relationships/hyperlink" Target="https://www.mpam.mp.br/images/CT_n%C2%BA_016-2020-MP-PGJ_5f566.pdf" TargetMode="External"/><Relationship Id="rId88" Type="http://schemas.openxmlformats.org/officeDocument/2006/relationships/hyperlink" Target="https://www.mpam.mp.br/images/CT_n%C2%BA_004-2021-MP-PGJ_95ba7.pdf" TargetMode="External"/><Relationship Id="rId111" Type="http://schemas.openxmlformats.org/officeDocument/2006/relationships/hyperlink" Target="https://www.mpam.mp.br/images/Contrato_n%C2%BA_010-2017_-_Manuten%C3%A7%C3%A3o_Refrigera%C3%A7%C3%A3o_-_G_REFRIGERA%C3%87%C3%83O_ac6c3.pdf" TargetMode="External"/><Relationship Id="rId132" Type="http://schemas.openxmlformats.org/officeDocument/2006/relationships/hyperlink" Target="https://www.mpam.mp.br/images/CCT_n%C2%BA_007-2021-MP-PGJ_493b2.pdf" TargetMode="External"/><Relationship Id="rId15" Type="http://schemas.openxmlformats.org/officeDocument/2006/relationships/hyperlink" Target="https://www.mpam.mp.br/images/NF_80949_a0171.pdf" TargetMode="External"/><Relationship Id="rId36" Type="http://schemas.openxmlformats.org/officeDocument/2006/relationships/hyperlink" Target="https://www.mpam.mp.br/images/NF_15310_c1c64.pdf" TargetMode="External"/><Relationship Id="rId57" Type="http://schemas.openxmlformats.org/officeDocument/2006/relationships/hyperlink" Target="https://www.mpam.mp.br/images/NF_28487022022-5_c701e.pdf" TargetMode="External"/><Relationship Id="rId106" Type="http://schemas.openxmlformats.org/officeDocument/2006/relationships/hyperlink" Target="https://www.mpam.mp.br/images/CT_n%C2%BA_015-2020-MP-PGJ_4610e.pdf" TargetMode="External"/><Relationship Id="rId127" Type="http://schemas.openxmlformats.org/officeDocument/2006/relationships/hyperlink" Target="https://www.mpam.mp.br/images/CARTA_CONTRATO_N%C2%BA_001-2017-MP-PGJ_cad92.pdf" TargetMode="External"/><Relationship Id="rId10" Type="http://schemas.openxmlformats.org/officeDocument/2006/relationships/hyperlink" Target="https://www.mpam.mp.br/images/NF_21_293b4.pdf" TargetMode="External"/><Relationship Id="rId31" Type="http://schemas.openxmlformats.org/officeDocument/2006/relationships/hyperlink" Target="https://www.mpam.mp.br/images/NF_5209_9dcaa.pdf" TargetMode="External"/><Relationship Id="rId52" Type="http://schemas.openxmlformats.org/officeDocument/2006/relationships/hyperlink" Target="https://www.mpam.mp.br/images/NF_0086746-2_fd2cd.pdf" TargetMode="External"/><Relationship Id="rId73" Type="http://schemas.openxmlformats.org/officeDocument/2006/relationships/hyperlink" Target="https://www.mpam.mp.br/images/NF_3706_58c9e.pdf" TargetMode="External"/><Relationship Id="rId78" Type="http://schemas.openxmlformats.org/officeDocument/2006/relationships/hyperlink" Target="https://www.mpam.mp.br/images/NF_6877_fced4.pdf" TargetMode="External"/><Relationship Id="rId94" Type="http://schemas.openxmlformats.org/officeDocument/2006/relationships/hyperlink" Target="https://www.mpam.mp.br/images/CT_n%C2%BA_013-2021-MP-PGJ_7c5fc.pdf" TargetMode="External"/><Relationship Id="rId99" Type="http://schemas.openxmlformats.org/officeDocument/2006/relationships/hyperlink" Target="https://www.mpam.mp.br/images/CT_n%C2%BA_006-2021_-_MP-PGJ_133b7.pdf" TargetMode="External"/><Relationship Id="rId101" Type="http://schemas.openxmlformats.org/officeDocument/2006/relationships/hyperlink" Target="https://www.mpam.mp.br/images/CT_n_019-2021-MP-PGJ_60243.pdf" TargetMode="External"/><Relationship Id="rId122" Type="http://schemas.openxmlformats.org/officeDocument/2006/relationships/hyperlink" Target="v" TargetMode="External"/><Relationship Id="rId143" Type="http://schemas.openxmlformats.org/officeDocument/2006/relationships/drawing" Target="../drawings/drawing1.xml"/><Relationship Id="rId4" Type="http://schemas.openxmlformats.org/officeDocument/2006/relationships/hyperlink" Target="https://www.mpam.mp.br/images/NF_1435_9c1b7.pdf" TargetMode="External"/><Relationship Id="rId9" Type="http://schemas.openxmlformats.org/officeDocument/2006/relationships/hyperlink" Target="https://www.mpam.mp.br/images/NF_3482_3e18d.pdf" TargetMode="External"/><Relationship Id="rId26" Type="http://schemas.openxmlformats.org/officeDocument/2006/relationships/hyperlink" Target="https://www.mpam.mp.br/images/NF_39_93128.pdf" TargetMode="External"/><Relationship Id="rId47" Type="http://schemas.openxmlformats.org/officeDocument/2006/relationships/hyperlink" Target="https://www.mpam.mp.br/images/NF_379233_895f8.pdf" TargetMode="External"/><Relationship Id="rId68" Type="http://schemas.openxmlformats.org/officeDocument/2006/relationships/hyperlink" Target="https://www.mpam.mp.br/images/NF_1194411_d0ad3.pdf" TargetMode="External"/><Relationship Id="rId89" Type="http://schemas.openxmlformats.org/officeDocument/2006/relationships/hyperlink" Target="https://www.mpam.mp.br/images/CT_n%C2%BA_004-2021-MP-PGJ_95ba7.pdf" TargetMode="External"/><Relationship Id="rId112" Type="http://schemas.openxmlformats.org/officeDocument/2006/relationships/hyperlink" Target="https://www.mpam.mp.br/images/CT_n%C2%BA_005-2021_-_MP-PGJ_ab169.pdf" TargetMode="External"/><Relationship Id="rId133" Type="http://schemas.openxmlformats.org/officeDocument/2006/relationships/hyperlink" Target="https://www.mpam.mp.br/images/CT_n%C2%BA_10-2020-MP-PGJ_d98a6.pdf" TargetMode="External"/><Relationship Id="rId16" Type="http://schemas.openxmlformats.org/officeDocument/2006/relationships/hyperlink" Target="https://www.mpam.mp.br/images/NF_121_d23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111"/>
  <sheetViews>
    <sheetView tabSelected="1" view="pageBreakPreview" topLeftCell="B102" zoomScale="80" zoomScaleNormal="70" zoomScaleSheetLayoutView="80" workbookViewId="0">
      <selection activeCell="E103" sqref="E103"/>
    </sheetView>
  </sheetViews>
  <sheetFormatPr defaultRowHeight="18.75"/>
  <cols>
    <col min="1" max="1" width="28.5703125" customWidth="1"/>
    <col min="2" max="2" width="16" customWidth="1"/>
    <col min="3" max="3" width="33.5703125" style="21" customWidth="1"/>
    <col min="4" max="4" width="45.28515625" customWidth="1"/>
    <col min="5" max="5" width="29.5703125" customWidth="1"/>
    <col min="6" max="6" width="18.7109375" style="1" bestFit="1" customWidth="1"/>
    <col min="7" max="7" width="24.5703125" style="1" customWidth="1"/>
    <col min="8" max="8" width="9.28515625" style="1" hidden="1" customWidth="1"/>
    <col min="9" max="9" width="18" style="1" hidden="1" customWidth="1"/>
    <col min="10" max="10" width="25.5703125" style="21" customWidth="1"/>
    <col min="11" max="11" width="27.7109375" customWidth="1"/>
    <col min="12" max="12" width="23.28515625" customWidth="1"/>
    <col min="13" max="13" width="19" customWidth="1"/>
    <col min="14" max="14" width="8.7109375" style="32" customWidth="1"/>
    <col min="15" max="1027" width="8.7109375" customWidth="1"/>
  </cols>
  <sheetData>
    <row r="1" spans="1:15" ht="82.5" customHeight="1"/>
    <row r="2" spans="1:15" ht="18">
      <c r="A2" s="57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33"/>
      <c r="O2" s="33"/>
    </row>
    <row r="3" spans="1:15" ht="20.25">
      <c r="A3" s="60" t="s">
        <v>0</v>
      </c>
      <c r="B3" s="60"/>
      <c r="C3" s="60"/>
      <c r="D3" s="60"/>
      <c r="E3" s="60"/>
    </row>
    <row r="4" spans="1:15" ht="20.25">
      <c r="A4" s="30"/>
      <c r="B4" s="30"/>
      <c r="C4" s="31"/>
      <c r="D4" s="29"/>
      <c r="E4" s="30"/>
    </row>
    <row r="5" spans="1:15">
      <c r="A5" s="2" t="s">
        <v>1</v>
      </c>
      <c r="B5" s="3"/>
      <c r="C5" s="22"/>
      <c r="D5" s="4"/>
      <c r="E5" s="5"/>
    </row>
    <row r="6" spans="1:15" ht="31.5" customHeight="1">
      <c r="A6" s="6" t="s">
        <v>2</v>
      </c>
      <c r="B6" s="6" t="s">
        <v>3</v>
      </c>
      <c r="C6" s="7" t="s">
        <v>19</v>
      </c>
      <c r="D6" s="7" t="s">
        <v>4</v>
      </c>
      <c r="E6" s="7" t="s">
        <v>5</v>
      </c>
      <c r="F6" s="6" t="s">
        <v>6</v>
      </c>
      <c r="G6" s="6" t="s">
        <v>7</v>
      </c>
      <c r="H6" s="36" t="s">
        <v>95</v>
      </c>
      <c r="I6" s="36" t="s">
        <v>96</v>
      </c>
      <c r="J6" s="7" t="s">
        <v>8</v>
      </c>
      <c r="K6" s="7" t="s">
        <v>9</v>
      </c>
      <c r="L6" s="8" t="s">
        <v>10</v>
      </c>
      <c r="M6" s="7" t="s">
        <v>11</v>
      </c>
    </row>
    <row r="7" spans="1:15" s="48" customFormat="1" ht="124.5" customHeight="1">
      <c r="A7" s="38" t="s">
        <v>41</v>
      </c>
      <c r="B7" s="39">
        <v>1</v>
      </c>
      <c r="C7" s="40" t="s">
        <v>82</v>
      </c>
      <c r="D7" s="42" t="s">
        <v>83</v>
      </c>
      <c r="E7" s="42" t="s">
        <v>84</v>
      </c>
      <c r="F7" s="55" t="s">
        <v>86</v>
      </c>
      <c r="G7" s="44">
        <v>44629</v>
      </c>
      <c r="H7" s="43" t="s">
        <v>183</v>
      </c>
      <c r="I7" s="49">
        <v>18000</v>
      </c>
      <c r="J7" s="44">
        <v>44630</v>
      </c>
      <c r="K7" s="39" t="s">
        <v>272</v>
      </c>
      <c r="L7" s="49">
        <v>18000</v>
      </c>
      <c r="M7" s="53" t="s">
        <v>85</v>
      </c>
      <c r="N7" s="47"/>
    </row>
    <row r="8" spans="1:15" s="48" customFormat="1" ht="150.75" customHeight="1">
      <c r="A8" s="38" t="s">
        <v>41</v>
      </c>
      <c r="B8" s="39">
        <v>2</v>
      </c>
      <c r="C8" s="40" t="s">
        <v>90</v>
      </c>
      <c r="D8" s="42" t="s">
        <v>91</v>
      </c>
      <c r="E8" s="42" t="s">
        <v>92</v>
      </c>
      <c r="F8" s="55" t="s">
        <v>93</v>
      </c>
      <c r="G8" s="44">
        <v>44629</v>
      </c>
      <c r="H8" s="43" t="s">
        <v>184</v>
      </c>
      <c r="I8" s="46">
        <v>367.2</v>
      </c>
      <c r="J8" s="44">
        <v>44630</v>
      </c>
      <c r="K8" s="39" t="s">
        <v>272</v>
      </c>
      <c r="L8" s="49">
        <v>367.2</v>
      </c>
      <c r="M8" s="53" t="s">
        <v>94</v>
      </c>
      <c r="N8" s="47"/>
    </row>
    <row r="9" spans="1:15" s="48" customFormat="1" ht="150.75" customHeight="1">
      <c r="A9" s="38" t="s">
        <v>41</v>
      </c>
      <c r="B9" s="39">
        <v>3</v>
      </c>
      <c r="C9" s="40" t="s">
        <v>346</v>
      </c>
      <c r="D9" s="42" t="s">
        <v>347</v>
      </c>
      <c r="E9" s="42" t="s">
        <v>348</v>
      </c>
      <c r="F9" s="55" t="s">
        <v>349</v>
      </c>
      <c r="G9" s="44">
        <v>44631</v>
      </c>
      <c r="H9" s="43" t="s">
        <v>350</v>
      </c>
      <c r="I9" s="46">
        <v>9120</v>
      </c>
      <c r="J9" s="44">
        <v>44631</v>
      </c>
      <c r="K9" s="39" t="s">
        <v>272</v>
      </c>
      <c r="L9" s="49">
        <v>9120</v>
      </c>
      <c r="M9" s="53" t="s">
        <v>351</v>
      </c>
      <c r="N9" s="47"/>
    </row>
    <row r="10" spans="1:15" s="48" customFormat="1" ht="150.75" customHeight="1">
      <c r="A10" s="38" t="s">
        <v>41</v>
      </c>
      <c r="B10" s="39">
        <v>4</v>
      </c>
      <c r="C10" s="40" t="s">
        <v>115</v>
      </c>
      <c r="D10" s="42" t="s">
        <v>116</v>
      </c>
      <c r="E10" s="42" t="s">
        <v>117</v>
      </c>
      <c r="F10" s="55" t="s">
        <v>119</v>
      </c>
      <c r="G10" s="44">
        <v>44634</v>
      </c>
      <c r="H10" s="43" t="s">
        <v>120</v>
      </c>
      <c r="I10" s="49">
        <v>3000</v>
      </c>
      <c r="J10" s="44">
        <v>44634</v>
      </c>
      <c r="K10" s="39" t="s">
        <v>272</v>
      </c>
      <c r="L10" s="49">
        <v>3000</v>
      </c>
      <c r="M10" s="53" t="s">
        <v>118</v>
      </c>
      <c r="N10" s="47"/>
    </row>
    <row r="11" spans="1:15" s="48" customFormat="1" ht="150.75" customHeight="1">
      <c r="A11" s="38" t="s">
        <v>41</v>
      </c>
      <c r="B11" s="39">
        <v>5</v>
      </c>
      <c r="C11" s="40" t="s">
        <v>131</v>
      </c>
      <c r="D11" s="42" t="s">
        <v>132</v>
      </c>
      <c r="E11" s="42" t="s">
        <v>133</v>
      </c>
      <c r="F11" s="55" t="s">
        <v>135</v>
      </c>
      <c r="G11" s="44">
        <v>44634</v>
      </c>
      <c r="H11" s="43" t="s">
        <v>136</v>
      </c>
      <c r="I11" s="49">
        <v>14457.84</v>
      </c>
      <c r="J11" s="44">
        <v>44634</v>
      </c>
      <c r="K11" s="39" t="s">
        <v>272</v>
      </c>
      <c r="L11" s="49">
        <v>14457.84</v>
      </c>
      <c r="M11" s="53" t="s">
        <v>134</v>
      </c>
      <c r="N11" s="47"/>
    </row>
    <row r="12" spans="1:15" s="48" customFormat="1" ht="150.75" customHeight="1">
      <c r="A12" s="38" t="s">
        <v>41</v>
      </c>
      <c r="B12" s="39">
        <v>6</v>
      </c>
      <c r="C12" s="40" t="s">
        <v>150</v>
      </c>
      <c r="D12" s="42" t="s">
        <v>151</v>
      </c>
      <c r="E12" s="42" t="s">
        <v>152</v>
      </c>
      <c r="F12" s="55" t="s">
        <v>154</v>
      </c>
      <c r="G12" s="44">
        <v>44635</v>
      </c>
      <c r="H12" s="43" t="s">
        <v>155</v>
      </c>
      <c r="I12" s="49">
        <v>1142.6400000000001</v>
      </c>
      <c r="J12" s="44">
        <v>44637</v>
      </c>
      <c r="K12" s="39" t="s">
        <v>272</v>
      </c>
      <c r="L12" s="49">
        <v>1142.6400000000001</v>
      </c>
      <c r="M12" s="53" t="s">
        <v>153</v>
      </c>
      <c r="N12" s="47"/>
    </row>
    <row r="13" spans="1:15" s="48" customFormat="1" ht="150.75" customHeight="1">
      <c r="A13" s="38" t="s">
        <v>41</v>
      </c>
      <c r="B13" s="39">
        <v>7</v>
      </c>
      <c r="C13" s="40" t="s">
        <v>156</v>
      </c>
      <c r="D13" s="42" t="s">
        <v>157</v>
      </c>
      <c r="E13" s="42" t="s">
        <v>158</v>
      </c>
      <c r="F13" s="55" t="s">
        <v>160</v>
      </c>
      <c r="G13" s="44">
        <v>44635</v>
      </c>
      <c r="H13" s="43" t="s">
        <v>161</v>
      </c>
      <c r="I13" s="49">
        <v>8185.38</v>
      </c>
      <c r="J13" s="44">
        <v>44637</v>
      </c>
      <c r="K13" s="39" t="s">
        <v>272</v>
      </c>
      <c r="L13" s="49">
        <v>8185.38</v>
      </c>
      <c r="M13" s="53" t="s">
        <v>159</v>
      </c>
      <c r="N13" s="47"/>
    </row>
    <row r="14" spans="1:15" s="48" customFormat="1" ht="150.75" customHeight="1">
      <c r="A14" s="38" t="s">
        <v>41</v>
      </c>
      <c r="B14" s="39">
        <v>8</v>
      </c>
      <c r="C14" s="40" t="s">
        <v>186</v>
      </c>
      <c r="D14" s="42" t="s">
        <v>187</v>
      </c>
      <c r="E14" s="42" t="s">
        <v>192</v>
      </c>
      <c r="F14" s="55" t="s">
        <v>193</v>
      </c>
      <c r="G14" s="44">
        <v>44636</v>
      </c>
      <c r="H14" s="43" t="s">
        <v>194</v>
      </c>
      <c r="I14" s="49">
        <v>2873.75</v>
      </c>
      <c r="J14" s="44">
        <v>44637</v>
      </c>
      <c r="K14" s="39" t="s">
        <v>272</v>
      </c>
      <c r="L14" s="49">
        <v>2873.75</v>
      </c>
      <c r="M14" s="53" t="s">
        <v>191</v>
      </c>
      <c r="N14" s="47"/>
    </row>
    <row r="15" spans="1:15" s="48" customFormat="1" ht="150.75" customHeight="1">
      <c r="A15" s="38" t="s">
        <v>41</v>
      </c>
      <c r="B15" s="39">
        <v>9</v>
      </c>
      <c r="C15" s="40" t="s">
        <v>195</v>
      </c>
      <c r="D15" s="42" t="s">
        <v>196</v>
      </c>
      <c r="E15" s="42" t="s">
        <v>197</v>
      </c>
      <c r="F15" s="55" t="s">
        <v>199</v>
      </c>
      <c r="G15" s="44">
        <v>44636</v>
      </c>
      <c r="H15" s="43" t="s">
        <v>200</v>
      </c>
      <c r="I15" s="49">
        <v>5040</v>
      </c>
      <c r="J15" s="44">
        <v>44637</v>
      </c>
      <c r="K15" s="39" t="s">
        <v>272</v>
      </c>
      <c r="L15" s="49">
        <v>5400</v>
      </c>
      <c r="M15" s="53" t="s">
        <v>198</v>
      </c>
      <c r="N15" s="47"/>
    </row>
    <row r="16" spans="1:15" s="48" customFormat="1" ht="150.75" customHeight="1">
      <c r="A16" s="38" t="s">
        <v>41</v>
      </c>
      <c r="B16" s="39">
        <v>10</v>
      </c>
      <c r="C16" s="40" t="s">
        <v>218</v>
      </c>
      <c r="D16" s="42" t="s">
        <v>219</v>
      </c>
      <c r="E16" s="42" t="s">
        <v>220</v>
      </c>
      <c r="F16" s="55" t="s">
        <v>221</v>
      </c>
      <c r="G16" s="44">
        <v>44638</v>
      </c>
      <c r="H16" s="43" t="s">
        <v>223</v>
      </c>
      <c r="I16" s="49">
        <v>3882.22</v>
      </c>
      <c r="J16" s="44">
        <v>44638</v>
      </c>
      <c r="K16" s="39" t="s">
        <v>272</v>
      </c>
      <c r="L16" s="49">
        <v>3882.22</v>
      </c>
      <c r="M16" s="53" t="s">
        <v>222</v>
      </c>
      <c r="N16" s="47"/>
    </row>
    <row r="17" spans="1:14" s="48" customFormat="1" ht="150.75" customHeight="1">
      <c r="A17" s="38" t="s">
        <v>41</v>
      </c>
      <c r="B17" s="39">
        <v>11</v>
      </c>
      <c r="C17" s="40" t="s">
        <v>224</v>
      </c>
      <c r="D17" s="42" t="s">
        <v>225</v>
      </c>
      <c r="E17" s="42" t="s">
        <v>226</v>
      </c>
      <c r="F17" s="55" t="s">
        <v>227</v>
      </c>
      <c r="G17" s="44">
        <v>44638</v>
      </c>
      <c r="H17" s="43" t="s">
        <v>229</v>
      </c>
      <c r="I17" s="49">
        <v>1479.5</v>
      </c>
      <c r="J17" s="44">
        <v>44638</v>
      </c>
      <c r="K17" s="39" t="s">
        <v>272</v>
      </c>
      <c r="L17" s="49">
        <v>1479.5</v>
      </c>
      <c r="M17" s="53" t="s">
        <v>228</v>
      </c>
      <c r="N17" s="47"/>
    </row>
    <row r="18" spans="1:14" s="48" customFormat="1" ht="150.75" customHeight="1">
      <c r="A18" s="38" t="s">
        <v>41</v>
      </c>
      <c r="B18" s="39">
        <v>12</v>
      </c>
      <c r="C18" s="40" t="s">
        <v>156</v>
      </c>
      <c r="D18" s="42" t="s">
        <v>157</v>
      </c>
      <c r="E18" s="42" t="s">
        <v>230</v>
      </c>
      <c r="F18" s="55" t="s">
        <v>232</v>
      </c>
      <c r="G18" s="44">
        <v>44638</v>
      </c>
      <c r="H18" s="43" t="s">
        <v>233</v>
      </c>
      <c r="I18" s="49">
        <v>1364.23</v>
      </c>
      <c r="J18" s="44">
        <v>44641</v>
      </c>
      <c r="K18" s="39" t="s">
        <v>272</v>
      </c>
      <c r="L18" s="49">
        <v>1364.23</v>
      </c>
      <c r="M18" s="53" t="s">
        <v>231</v>
      </c>
      <c r="N18" s="47"/>
    </row>
    <row r="19" spans="1:14" s="48" customFormat="1" ht="150.75" customHeight="1">
      <c r="A19" s="38" t="s">
        <v>41</v>
      </c>
      <c r="B19" s="39">
        <v>13</v>
      </c>
      <c r="C19" s="40" t="s">
        <v>156</v>
      </c>
      <c r="D19" s="42" t="s">
        <v>157</v>
      </c>
      <c r="E19" s="42" t="s">
        <v>240</v>
      </c>
      <c r="F19" s="55" t="s">
        <v>242</v>
      </c>
      <c r="G19" s="44">
        <v>44638</v>
      </c>
      <c r="H19" s="43" t="s">
        <v>243</v>
      </c>
      <c r="I19" s="49">
        <v>1364.23</v>
      </c>
      <c r="J19" s="44">
        <v>44641</v>
      </c>
      <c r="K19" s="39" t="s">
        <v>272</v>
      </c>
      <c r="L19" s="49">
        <v>1364.23</v>
      </c>
      <c r="M19" s="53" t="s">
        <v>241</v>
      </c>
      <c r="N19" s="47"/>
    </row>
    <row r="20" spans="1:14" s="48" customFormat="1" ht="150.75" customHeight="1">
      <c r="A20" s="38" t="s">
        <v>41</v>
      </c>
      <c r="B20" s="39">
        <v>14</v>
      </c>
      <c r="C20" s="40" t="s">
        <v>186</v>
      </c>
      <c r="D20" s="42" t="s">
        <v>187</v>
      </c>
      <c r="E20" s="63" t="s">
        <v>254</v>
      </c>
      <c r="F20" s="55" t="s">
        <v>255</v>
      </c>
      <c r="G20" s="44">
        <v>44638</v>
      </c>
      <c r="H20" s="43" t="s">
        <v>256</v>
      </c>
      <c r="I20" s="49">
        <v>7469.85</v>
      </c>
      <c r="J20" s="44">
        <v>44641</v>
      </c>
      <c r="K20" s="39" t="s">
        <v>272</v>
      </c>
      <c r="L20" s="49">
        <v>7469.85</v>
      </c>
      <c r="M20" s="53" t="s">
        <v>245</v>
      </c>
      <c r="N20" s="47"/>
    </row>
    <row r="21" spans="1:14" s="48" customFormat="1" ht="150.75" customHeight="1">
      <c r="A21" s="38" t="s">
        <v>41</v>
      </c>
      <c r="B21" s="39">
        <v>15</v>
      </c>
      <c r="C21" s="40" t="s">
        <v>296</v>
      </c>
      <c r="D21" s="42" t="s">
        <v>297</v>
      </c>
      <c r="E21" s="42" t="s">
        <v>298</v>
      </c>
      <c r="F21" s="55" t="s">
        <v>300</v>
      </c>
      <c r="G21" s="44">
        <v>44643</v>
      </c>
      <c r="H21" s="43" t="s">
        <v>301</v>
      </c>
      <c r="I21" s="49">
        <v>13703.35</v>
      </c>
      <c r="J21" s="44">
        <v>44643</v>
      </c>
      <c r="K21" s="39" t="s">
        <v>272</v>
      </c>
      <c r="L21" s="49">
        <v>13703.35</v>
      </c>
      <c r="M21" s="53" t="s">
        <v>299</v>
      </c>
      <c r="N21" s="47"/>
    </row>
    <row r="22" spans="1:14" s="48" customFormat="1" ht="150.75" customHeight="1">
      <c r="A22" s="38" t="s">
        <v>41</v>
      </c>
      <c r="B22" s="39">
        <v>16</v>
      </c>
      <c r="C22" s="40" t="s">
        <v>317</v>
      </c>
      <c r="D22" s="42" t="s">
        <v>318</v>
      </c>
      <c r="E22" s="42" t="s">
        <v>319</v>
      </c>
      <c r="F22" s="55" t="s">
        <v>321</v>
      </c>
      <c r="G22" s="44">
        <v>44648</v>
      </c>
      <c r="H22" s="43" t="s">
        <v>325</v>
      </c>
      <c r="I22" s="49">
        <v>2490</v>
      </c>
      <c r="J22" s="44">
        <v>44650</v>
      </c>
      <c r="K22" s="39" t="s">
        <v>272</v>
      </c>
      <c r="L22" s="49">
        <v>2490</v>
      </c>
      <c r="M22" s="53" t="s">
        <v>320</v>
      </c>
      <c r="N22" s="47"/>
    </row>
    <row r="23" spans="1:14" s="48" customFormat="1" ht="150.75" customHeight="1">
      <c r="A23" s="38" t="s">
        <v>41</v>
      </c>
      <c r="B23" s="39">
        <v>17</v>
      </c>
      <c r="C23" s="40" t="s">
        <v>317</v>
      </c>
      <c r="D23" s="42" t="s">
        <v>318</v>
      </c>
      <c r="E23" s="42" t="s">
        <v>322</v>
      </c>
      <c r="F23" s="55" t="s">
        <v>324</v>
      </c>
      <c r="G23" s="44">
        <v>44648</v>
      </c>
      <c r="H23" s="43" t="s">
        <v>326</v>
      </c>
      <c r="I23" s="49">
        <v>2490</v>
      </c>
      <c r="J23" s="44">
        <v>44650</v>
      </c>
      <c r="K23" s="39" t="s">
        <v>272</v>
      </c>
      <c r="L23" s="49">
        <v>2490</v>
      </c>
      <c r="M23" s="53" t="s">
        <v>323</v>
      </c>
      <c r="N23" s="47"/>
    </row>
    <row r="24" spans="1:14" s="48" customFormat="1" ht="150.75" customHeight="1">
      <c r="A24" s="38" t="s">
        <v>41</v>
      </c>
      <c r="B24" s="39">
        <v>18</v>
      </c>
      <c r="C24" s="40" t="s">
        <v>317</v>
      </c>
      <c r="D24" s="42" t="s">
        <v>318</v>
      </c>
      <c r="E24" s="42" t="s">
        <v>327</v>
      </c>
      <c r="F24" s="55" t="s">
        <v>329</v>
      </c>
      <c r="G24" s="44">
        <v>44648</v>
      </c>
      <c r="H24" s="43" t="s">
        <v>330</v>
      </c>
      <c r="I24" s="49">
        <v>3490</v>
      </c>
      <c r="J24" s="44">
        <v>44650</v>
      </c>
      <c r="K24" s="39" t="s">
        <v>272</v>
      </c>
      <c r="L24" s="49">
        <v>3490</v>
      </c>
      <c r="M24" s="53" t="s">
        <v>328</v>
      </c>
      <c r="N24" s="47"/>
    </row>
    <row r="25" spans="1:14" s="48" customFormat="1" ht="150.75" customHeight="1">
      <c r="A25" s="38" t="s">
        <v>41</v>
      </c>
      <c r="B25" s="39">
        <v>19</v>
      </c>
      <c r="C25" s="40" t="s">
        <v>317</v>
      </c>
      <c r="D25" s="42" t="s">
        <v>318</v>
      </c>
      <c r="E25" s="42" t="s">
        <v>331</v>
      </c>
      <c r="F25" s="55" t="s">
        <v>333</v>
      </c>
      <c r="G25" s="44">
        <v>44648</v>
      </c>
      <c r="H25" s="43" t="s">
        <v>334</v>
      </c>
      <c r="I25" s="49">
        <v>6980</v>
      </c>
      <c r="J25" s="44">
        <v>44650</v>
      </c>
      <c r="K25" s="39" t="s">
        <v>272</v>
      </c>
      <c r="L25" s="49">
        <v>6980</v>
      </c>
      <c r="M25" s="53" t="s">
        <v>332</v>
      </c>
      <c r="N25" s="47"/>
    </row>
    <row r="26" spans="1:14" s="48" customFormat="1" ht="150.75" customHeight="1">
      <c r="A26" s="38" t="s">
        <v>41</v>
      </c>
      <c r="B26" s="39">
        <v>20</v>
      </c>
      <c r="C26" s="40" t="s">
        <v>156</v>
      </c>
      <c r="D26" s="42" t="s">
        <v>157</v>
      </c>
      <c r="E26" s="42" t="s">
        <v>335</v>
      </c>
      <c r="F26" s="55" t="s">
        <v>337</v>
      </c>
      <c r="G26" s="44">
        <v>44648</v>
      </c>
      <c r="H26" s="43" t="s">
        <v>338</v>
      </c>
      <c r="I26" s="54">
        <v>4092.69</v>
      </c>
      <c r="J26" s="44">
        <v>44650</v>
      </c>
      <c r="K26" s="39" t="s">
        <v>272</v>
      </c>
      <c r="L26" s="49">
        <v>4092.69</v>
      </c>
      <c r="M26" s="53" t="s">
        <v>336</v>
      </c>
      <c r="N26" s="47"/>
    </row>
    <row r="27" spans="1:14" s="48" customFormat="1" ht="150.75" customHeight="1">
      <c r="A27" s="38" t="s">
        <v>41</v>
      </c>
      <c r="B27" s="39">
        <v>21</v>
      </c>
      <c r="C27" s="40" t="s">
        <v>339</v>
      </c>
      <c r="D27" s="42" t="s">
        <v>340</v>
      </c>
      <c r="E27" s="42" t="s">
        <v>341</v>
      </c>
      <c r="F27" s="55" t="s">
        <v>343</v>
      </c>
      <c r="G27" s="44">
        <v>44649</v>
      </c>
      <c r="H27" s="43" t="s">
        <v>344</v>
      </c>
      <c r="I27" s="54">
        <v>1288.9000000000001</v>
      </c>
      <c r="J27" s="44">
        <v>44650</v>
      </c>
      <c r="K27" s="39" t="s">
        <v>272</v>
      </c>
      <c r="L27" s="49">
        <v>1288.9000000000001</v>
      </c>
      <c r="M27" s="53" t="s">
        <v>342</v>
      </c>
      <c r="N27" s="47"/>
    </row>
    <row r="28" spans="1:14">
      <c r="A28" s="59" t="s">
        <v>12</v>
      </c>
      <c r="B28" s="59"/>
      <c r="C28" s="59"/>
      <c r="D28" s="59"/>
      <c r="E28" s="14"/>
      <c r="F28" s="16"/>
      <c r="G28" s="19"/>
      <c r="H28" s="19"/>
      <c r="I28" s="19"/>
      <c r="J28" s="26"/>
      <c r="K28" s="16"/>
      <c r="L28" s="14"/>
      <c r="M28" s="9"/>
    </row>
    <row r="29" spans="1:14" ht="15.95" customHeight="1">
      <c r="A29" s="24" t="s">
        <v>20</v>
      </c>
      <c r="B29" s="25">
        <v>44652</v>
      </c>
      <c r="C29" s="23"/>
    </row>
    <row r="31" spans="1:14">
      <c r="A31" s="61" t="s">
        <v>13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4">
      <c r="A32" s="6" t="s">
        <v>2</v>
      </c>
      <c r="B32" s="6" t="s">
        <v>3</v>
      </c>
      <c r="C32" s="7" t="s">
        <v>19</v>
      </c>
      <c r="D32" s="7" t="s">
        <v>4</v>
      </c>
      <c r="E32" s="7" t="s">
        <v>5</v>
      </c>
      <c r="F32" s="6" t="s">
        <v>6</v>
      </c>
      <c r="G32" s="6" t="s">
        <v>7</v>
      </c>
      <c r="H32" s="36" t="s">
        <v>95</v>
      </c>
      <c r="I32" s="36" t="s">
        <v>96</v>
      </c>
      <c r="J32" s="7" t="s">
        <v>8</v>
      </c>
      <c r="K32" s="7" t="s">
        <v>9</v>
      </c>
      <c r="L32" s="7" t="s">
        <v>10</v>
      </c>
      <c r="M32" s="7" t="s">
        <v>11</v>
      </c>
    </row>
    <row r="33" spans="1:14" s="48" customFormat="1" ht="132" customHeight="1">
      <c r="A33" s="38" t="s">
        <v>41</v>
      </c>
      <c r="B33" s="39">
        <v>1</v>
      </c>
      <c r="C33" s="40" t="s">
        <v>23</v>
      </c>
      <c r="D33" s="41" t="s">
        <v>24</v>
      </c>
      <c r="E33" s="63" t="s">
        <v>46</v>
      </c>
      <c r="F33" s="56" t="s">
        <v>29</v>
      </c>
      <c r="G33" s="44">
        <v>44624</v>
      </c>
      <c r="H33" s="43" t="s">
        <v>168</v>
      </c>
      <c r="I33" s="46">
        <v>75000</v>
      </c>
      <c r="J33" s="44">
        <v>44627</v>
      </c>
      <c r="K33" s="39" t="s">
        <v>272</v>
      </c>
      <c r="L33" s="45">
        <v>75000</v>
      </c>
      <c r="M33" s="43" t="s">
        <v>47</v>
      </c>
      <c r="N33" s="47"/>
    </row>
    <row r="34" spans="1:14" s="48" customFormat="1" ht="132" customHeight="1">
      <c r="A34" s="38" t="s">
        <v>41</v>
      </c>
      <c r="B34" s="39">
        <v>2</v>
      </c>
      <c r="C34" s="40" t="s">
        <v>30</v>
      </c>
      <c r="D34" s="41" t="s">
        <v>31</v>
      </c>
      <c r="E34" s="63" t="s">
        <v>68</v>
      </c>
      <c r="F34" s="56" t="s">
        <v>69</v>
      </c>
      <c r="G34" s="44">
        <v>44629</v>
      </c>
      <c r="H34" s="43" t="s">
        <v>178</v>
      </c>
      <c r="I34" s="46">
        <v>89219.09</v>
      </c>
      <c r="J34" s="44">
        <v>44630</v>
      </c>
      <c r="K34" s="39" t="s">
        <v>272</v>
      </c>
      <c r="L34" s="45">
        <v>89219.09</v>
      </c>
      <c r="M34" s="43" t="s">
        <v>70</v>
      </c>
      <c r="N34" s="47"/>
    </row>
    <row r="35" spans="1:14" s="48" customFormat="1" ht="132" customHeight="1">
      <c r="A35" s="38" t="s">
        <v>41</v>
      </c>
      <c r="B35" s="39">
        <v>3</v>
      </c>
      <c r="C35" s="40" t="s">
        <v>27</v>
      </c>
      <c r="D35" s="41" t="s">
        <v>28</v>
      </c>
      <c r="E35" s="63" t="s">
        <v>71</v>
      </c>
      <c r="F35" s="56" t="s">
        <v>72</v>
      </c>
      <c r="G35" s="44">
        <v>44629</v>
      </c>
      <c r="H35" s="43" t="s">
        <v>179</v>
      </c>
      <c r="I35" s="52">
        <f>505.64+4494.36</f>
        <v>5000</v>
      </c>
      <c r="J35" s="44">
        <v>44630</v>
      </c>
      <c r="K35" s="39" t="s">
        <v>272</v>
      </c>
      <c r="L35" s="45">
        <f>505.64+4494.36</f>
        <v>5000</v>
      </c>
      <c r="M35" s="43" t="s">
        <v>77</v>
      </c>
      <c r="N35" s="47"/>
    </row>
    <row r="36" spans="1:14" s="48" customFormat="1" ht="132" customHeight="1">
      <c r="A36" s="38" t="s">
        <v>41</v>
      </c>
      <c r="B36" s="39">
        <v>4</v>
      </c>
      <c r="C36" s="40" t="s">
        <v>25</v>
      </c>
      <c r="D36" s="41" t="s">
        <v>26</v>
      </c>
      <c r="E36" s="63" t="s">
        <v>73</v>
      </c>
      <c r="F36" s="56" t="s">
        <v>72</v>
      </c>
      <c r="G36" s="44">
        <v>44629</v>
      </c>
      <c r="H36" s="43" t="s">
        <v>180</v>
      </c>
      <c r="I36" s="46">
        <f>5180.63+16819.37</f>
        <v>22000</v>
      </c>
      <c r="J36" s="44">
        <v>44630</v>
      </c>
      <c r="K36" s="39" t="s">
        <v>272</v>
      </c>
      <c r="L36" s="45">
        <f>5180.63+16819.37</f>
        <v>22000</v>
      </c>
      <c r="M36" s="43" t="s">
        <v>74</v>
      </c>
      <c r="N36" s="47"/>
    </row>
    <row r="37" spans="1:14" s="48" customFormat="1" ht="150" customHeight="1">
      <c r="A37" s="38" t="s">
        <v>41</v>
      </c>
      <c r="B37" s="39">
        <v>5</v>
      </c>
      <c r="C37" s="40" t="s">
        <v>30</v>
      </c>
      <c r="D37" s="41" t="s">
        <v>31</v>
      </c>
      <c r="E37" s="63" t="s">
        <v>75</v>
      </c>
      <c r="F37" s="56" t="s">
        <v>76</v>
      </c>
      <c r="G37" s="44">
        <v>44629</v>
      </c>
      <c r="H37" s="43" t="s">
        <v>185</v>
      </c>
      <c r="I37" s="46">
        <v>89219.09</v>
      </c>
      <c r="J37" s="44">
        <v>44630</v>
      </c>
      <c r="K37" s="39" t="s">
        <v>272</v>
      </c>
      <c r="L37" s="45">
        <v>89219.09</v>
      </c>
      <c r="M37" s="43" t="s">
        <v>78</v>
      </c>
      <c r="N37" s="47"/>
    </row>
    <row r="38" spans="1:14" s="48" customFormat="1" ht="150" customHeight="1">
      <c r="A38" s="38" t="s">
        <v>41</v>
      </c>
      <c r="B38" s="39">
        <v>6</v>
      </c>
      <c r="C38" s="40" t="s">
        <v>143</v>
      </c>
      <c r="D38" s="41" t="s">
        <v>144</v>
      </c>
      <c r="E38" s="63" t="s">
        <v>145</v>
      </c>
      <c r="F38" s="56" t="s">
        <v>72</v>
      </c>
      <c r="G38" s="44">
        <v>44634</v>
      </c>
      <c r="H38" s="43" t="s">
        <v>147</v>
      </c>
      <c r="I38" s="49">
        <v>1666.66</v>
      </c>
      <c r="J38" s="44">
        <v>44637</v>
      </c>
      <c r="K38" s="39" t="s">
        <v>272</v>
      </c>
      <c r="L38" s="45">
        <v>1666.66</v>
      </c>
      <c r="M38" s="43" t="s">
        <v>146</v>
      </c>
      <c r="N38" s="47"/>
    </row>
    <row r="39" spans="1:14" s="48" customFormat="1" ht="150" customHeight="1">
      <c r="A39" s="38" t="s">
        <v>41</v>
      </c>
      <c r="B39" s="39">
        <v>7</v>
      </c>
      <c r="C39" s="40" t="s">
        <v>143</v>
      </c>
      <c r="D39" s="41" t="s">
        <v>144</v>
      </c>
      <c r="E39" s="63" t="s">
        <v>148</v>
      </c>
      <c r="F39" s="56" t="s">
        <v>72</v>
      </c>
      <c r="G39" s="44">
        <v>44634</v>
      </c>
      <c r="H39" s="43" t="s">
        <v>149</v>
      </c>
      <c r="I39" s="49">
        <v>833.34</v>
      </c>
      <c r="J39" s="44">
        <v>44637</v>
      </c>
      <c r="K39" s="39" t="s">
        <v>272</v>
      </c>
      <c r="L39" s="45">
        <v>833.34</v>
      </c>
      <c r="M39" s="43" t="s">
        <v>146</v>
      </c>
      <c r="N39" s="47"/>
    </row>
    <row r="40" spans="1:14" s="48" customFormat="1" ht="150" customHeight="1">
      <c r="A40" s="38" t="s">
        <v>41</v>
      </c>
      <c r="B40" s="39">
        <v>8</v>
      </c>
      <c r="C40" s="40" t="s">
        <v>23</v>
      </c>
      <c r="D40" s="41" t="s">
        <v>388</v>
      </c>
      <c r="E40" s="63" t="s">
        <v>389</v>
      </c>
      <c r="F40" s="56" t="s">
        <v>72</v>
      </c>
      <c r="G40" s="44">
        <v>44650</v>
      </c>
      <c r="H40" s="43" t="s">
        <v>391</v>
      </c>
      <c r="I40" s="49">
        <v>75000</v>
      </c>
      <c r="J40" s="44" t="s">
        <v>416</v>
      </c>
      <c r="K40" s="39"/>
      <c r="L40" s="45"/>
      <c r="M40" s="43" t="s">
        <v>390</v>
      </c>
      <c r="N40" s="47"/>
    </row>
    <row r="41" spans="1:14">
      <c r="A41" s="59" t="s">
        <v>12</v>
      </c>
      <c r="B41" s="59"/>
      <c r="C41" s="59"/>
      <c r="D41" s="13"/>
      <c r="E41" s="18"/>
      <c r="F41" s="17"/>
      <c r="G41" s="19"/>
      <c r="H41" s="19"/>
      <c r="I41" s="19"/>
      <c r="J41" s="27"/>
      <c r="K41" s="16"/>
      <c r="L41" s="20"/>
      <c r="M41" s="17"/>
    </row>
    <row r="42" spans="1:14">
      <c r="A42" s="13" t="str">
        <f>A29</f>
        <v>Data da última atualização:</v>
      </c>
      <c r="B42" s="25">
        <f>B29</f>
        <v>44652</v>
      </c>
      <c r="C42" s="23"/>
      <c r="D42" s="13"/>
      <c r="E42" s="18"/>
      <c r="F42" s="17"/>
      <c r="G42" s="19"/>
      <c r="H42" s="19"/>
      <c r="I42" s="19"/>
      <c r="J42" s="27"/>
      <c r="K42" s="16"/>
      <c r="L42" s="20"/>
      <c r="M42" s="17"/>
    </row>
    <row r="43" spans="1:14">
      <c r="D43" s="15"/>
      <c r="E43" s="14"/>
      <c r="F43" s="16"/>
      <c r="G43" s="16"/>
      <c r="H43" s="16"/>
      <c r="I43" s="16"/>
      <c r="J43" s="26"/>
      <c r="K43" s="14"/>
      <c r="L43" s="14"/>
      <c r="M43" s="14"/>
    </row>
    <row r="45" spans="1:14">
      <c r="A45" s="61" t="s">
        <v>14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4" ht="30.75" customHeight="1">
      <c r="A46" s="6" t="s">
        <v>2</v>
      </c>
      <c r="B46" s="6" t="s">
        <v>3</v>
      </c>
      <c r="C46" s="7" t="s">
        <v>19</v>
      </c>
      <c r="D46" s="7" t="s">
        <v>4</v>
      </c>
      <c r="E46" s="7" t="s">
        <v>5</v>
      </c>
      <c r="F46" s="6" t="s">
        <v>6</v>
      </c>
      <c r="G46" s="6" t="s">
        <v>7</v>
      </c>
      <c r="H46" s="36" t="s">
        <v>95</v>
      </c>
      <c r="I46" s="36" t="s">
        <v>96</v>
      </c>
      <c r="J46" s="7" t="s">
        <v>8</v>
      </c>
      <c r="K46" s="7" t="s">
        <v>9</v>
      </c>
      <c r="L46" s="7" t="s">
        <v>10</v>
      </c>
      <c r="M46" s="7" t="s">
        <v>11</v>
      </c>
    </row>
    <row r="47" spans="1:14" s="48" customFormat="1" ht="150" customHeight="1">
      <c r="A47" s="38" t="s">
        <v>41</v>
      </c>
      <c r="B47" s="39">
        <v>1</v>
      </c>
      <c r="C47" s="40" t="s">
        <v>42</v>
      </c>
      <c r="D47" s="41" t="s">
        <v>22</v>
      </c>
      <c r="E47" s="63" t="s">
        <v>43</v>
      </c>
      <c r="F47" s="56" t="s">
        <v>44</v>
      </c>
      <c r="G47" s="44">
        <v>44624</v>
      </c>
      <c r="H47" s="44" t="s">
        <v>169</v>
      </c>
      <c r="I47" s="49">
        <v>8131.73</v>
      </c>
      <c r="J47" s="44">
        <v>44627</v>
      </c>
      <c r="K47" s="39" t="s">
        <v>272</v>
      </c>
      <c r="L47" s="45">
        <v>8131.73</v>
      </c>
      <c r="M47" s="43" t="s">
        <v>45</v>
      </c>
      <c r="N47" s="47"/>
    </row>
    <row r="48" spans="1:14" s="48" customFormat="1" ht="150" customHeight="1">
      <c r="A48" s="38" t="s">
        <v>41</v>
      </c>
      <c r="B48" s="39">
        <v>2</v>
      </c>
      <c r="C48" s="40" t="s">
        <v>34</v>
      </c>
      <c r="D48" s="42" t="s">
        <v>35</v>
      </c>
      <c r="E48" s="63" t="s">
        <v>48</v>
      </c>
      <c r="F48" s="56" t="s">
        <v>49</v>
      </c>
      <c r="G48" s="44">
        <v>44627</v>
      </c>
      <c r="H48" s="44" t="s">
        <v>170</v>
      </c>
      <c r="I48" s="49">
        <v>30988.48</v>
      </c>
      <c r="J48" s="44">
        <v>44627</v>
      </c>
      <c r="K48" s="39" t="s">
        <v>272</v>
      </c>
      <c r="L48" s="45">
        <v>30988.48</v>
      </c>
      <c r="M48" s="43" t="s">
        <v>50</v>
      </c>
      <c r="N48" s="47"/>
    </row>
    <row r="49" spans="1:14" s="48" customFormat="1" ht="135">
      <c r="A49" s="38" t="s">
        <v>41</v>
      </c>
      <c r="B49" s="39">
        <v>3</v>
      </c>
      <c r="C49" s="40" t="s">
        <v>34</v>
      </c>
      <c r="D49" s="42" t="s">
        <v>35</v>
      </c>
      <c r="E49" s="63" t="s">
        <v>51</v>
      </c>
      <c r="F49" s="56" t="s">
        <v>52</v>
      </c>
      <c r="G49" s="44">
        <v>44627</v>
      </c>
      <c r="H49" s="44" t="s">
        <v>171</v>
      </c>
      <c r="I49" s="49">
        <f>216.03+3.29</f>
        <v>219.32</v>
      </c>
      <c r="J49" s="44">
        <v>44627</v>
      </c>
      <c r="K49" s="39" t="s">
        <v>272</v>
      </c>
      <c r="L49" s="45">
        <f>3.29+216.03</f>
        <v>219.32</v>
      </c>
      <c r="M49" s="43" t="s">
        <v>50</v>
      </c>
      <c r="N49" s="47"/>
    </row>
    <row r="50" spans="1:14" s="34" customFormat="1" ht="160.5" customHeight="1">
      <c r="A50" s="38" t="s">
        <v>41</v>
      </c>
      <c r="B50" s="39">
        <v>4</v>
      </c>
      <c r="C50" s="40" t="s">
        <v>34</v>
      </c>
      <c r="D50" s="42" t="s">
        <v>35</v>
      </c>
      <c r="E50" s="63" t="s">
        <v>53</v>
      </c>
      <c r="F50" s="56" t="s">
        <v>54</v>
      </c>
      <c r="G50" s="44">
        <v>44627</v>
      </c>
      <c r="H50" s="44" t="s">
        <v>172</v>
      </c>
      <c r="I50" s="49">
        <v>8151.38</v>
      </c>
      <c r="J50" s="44">
        <v>44627</v>
      </c>
      <c r="K50" s="39" t="s">
        <v>272</v>
      </c>
      <c r="L50" s="45">
        <v>8151.38</v>
      </c>
      <c r="M50" s="43" t="s">
        <v>50</v>
      </c>
      <c r="N50" s="35"/>
    </row>
    <row r="51" spans="1:14" s="34" customFormat="1" ht="153.75" customHeight="1">
      <c r="A51" s="38" t="s">
        <v>41</v>
      </c>
      <c r="B51" s="39">
        <v>5</v>
      </c>
      <c r="C51" s="40" t="s">
        <v>34</v>
      </c>
      <c r="D51" s="42" t="s">
        <v>35</v>
      </c>
      <c r="E51" s="63" t="s">
        <v>55</v>
      </c>
      <c r="F51" s="56" t="s">
        <v>57</v>
      </c>
      <c r="G51" s="44">
        <v>44627</v>
      </c>
      <c r="H51" s="44" t="s">
        <v>173</v>
      </c>
      <c r="I51" s="49">
        <v>10</v>
      </c>
      <c r="J51" s="44">
        <v>44627</v>
      </c>
      <c r="K51" s="39" t="s">
        <v>272</v>
      </c>
      <c r="L51" s="45">
        <v>10</v>
      </c>
      <c r="M51" s="43" t="s">
        <v>56</v>
      </c>
      <c r="N51" s="35"/>
    </row>
    <row r="52" spans="1:14" s="48" customFormat="1" ht="135">
      <c r="A52" s="38" t="s">
        <v>41</v>
      </c>
      <c r="B52" s="39">
        <v>6</v>
      </c>
      <c r="C52" s="40" t="s">
        <v>34</v>
      </c>
      <c r="D52" s="42" t="s">
        <v>35</v>
      </c>
      <c r="E52" s="63" t="s">
        <v>58</v>
      </c>
      <c r="F52" s="56" t="s">
        <v>59</v>
      </c>
      <c r="G52" s="44">
        <v>44627</v>
      </c>
      <c r="H52" s="44" t="s">
        <v>174</v>
      </c>
      <c r="I52" s="49">
        <v>63578.84</v>
      </c>
      <c r="J52" s="44">
        <v>44627</v>
      </c>
      <c r="K52" s="39" t="s">
        <v>272</v>
      </c>
      <c r="L52" s="45">
        <v>63578.84</v>
      </c>
      <c r="M52" s="43" t="s">
        <v>56</v>
      </c>
      <c r="N52" s="47"/>
    </row>
    <row r="53" spans="1:14" s="34" customFormat="1" ht="150">
      <c r="A53" s="38" t="s">
        <v>41</v>
      </c>
      <c r="B53" s="39">
        <v>7</v>
      </c>
      <c r="C53" s="40" t="s">
        <v>34</v>
      </c>
      <c r="D53" s="42" t="s">
        <v>35</v>
      </c>
      <c r="E53" s="63" t="s">
        <v>60</v>
      </c>
      <c r="F53" s="56" t="s">
        <v>61</v>
      </c>
      <c r="G53" s="44">
        <v>44627</v>
      </c>
      <c r="H53" s="44" t="s">
        <v>175</v>
      </c>
      <c r="I53" s="49">
        <v>16709.349999999999</v>
      </c>
      <c r="J53" s="44">
        <v>44627</v>
      </c>
      <c r="K53" s="39" t="s">
        <v>272</v>
      </c>
      <c r="L53" s="45">
        <v>16709.349999999999</v>
      </c>
      <c r="M53" s="43" t="s">
        <v>56</v>
      </c>
      <c r="N53" s="35"/>
    </row>
    <row r="54" spans="1:14" s="48" customFormat="1" ht="135">
      <c r="A54" s="38" t="s">
        <v>41</v>
      </c>
      <c r="B54" s="39">
        <v>8</v>
      </c>
      <c r="C54" s="40" t="s">
        <v>32</v>
      </c>
      <c r="D54" s="42" t="s">
        <v>33</v>
      </c>
      <c r="E54" s="63" t="s">
        <v>62</v>
      </c>
      <c r="F54" s="56" t="s">
        <v>64</v>
      </c>
      <c r="G54" s="44">
        <v>44627</v>
      </c>
      <c r="H54" s="44" t="s">
        <v>176</v>
      </c>
      <c r="I54" s="49">
        <f>101.63+1930.87</f>
        <v>2032.5</v>
      </c>
      <c r="J54" s="44">
        <v>44627</v>
      </c>
      <c r="K54" s="39" t="s">
        <v>272</v>
      </c>
      <c r="L54" s="45">
        <f>101.63+1930.87</f>
        <v>2032.5</v>
      </c>
      <c r="M54" s="43" t="s">
        <v>63</v>
      </c>
      <c r="N54" s="47"/>
    </row>
    <row r="55" spans="1:14" s="34" customFormat="1" ht="120">
      <c r="A55" s="38" t="s">
        <v>41</v>
      </c>
      <c r="B55" s="39">
        <v>9</v>
      </c>
      <c r="C55" s="40" t="s">
        <v>38</v>
      </c>
      <c r="D55" s="42" t="s">
        <v>39</v>
      </c>
      <c r="E55" s="42" t="s">
        <v>65</v>
      </c>
      <c r="F55" s="56" t="s">
        <v>66</v>
      </c>
      <c r="G55" s="44">
        <v>44628</v>
      </c>
      <c r="H55" s="44" t="s">
        <v>177</v>
      </c>
      <c r="I55" s="49">
        <v>14.05</v>
      </c>
      <c r="J55" s="44">
        <v>44628</v>
      </c>
      <c r="K55" s="39" t="s">
        <v>272</v>
      </c>
      <c r="L55" s="45">
        <v>14.05</v>
      </c>
      <c r="M55" s="43" t="s">
        <v>67</v>
      </c>
      <c r="N55" s="35"/>
    </row>
    <row r="56" spans="1:14" s="48" customFormat="1" ht="135">
      <c r="A56" s="38" t="s">
        <v>41</v>
      </c>
      <c r="B56" s="39">
        <v>10</v>
      </c>
      <c r="C56" s="40" t="s">
        <v>32</v>
      </c>
      <c r="D56" s="42" t="s">
        <v>33</v>
      </c>
      <c r="E56" s="63" t="s">
        <v>79</v>
      </c>
      <c r="F56" s="56" t="s">
        <v>81</v>
      </c>
      <c r="G56" s="44">
        <v>44629</v>
      </c>
      <c r="H56" s="44" t="s">
        <v>181</v>
      </c>
      <c r="I56" s="49">
        <f>101.63+1930.87</f>
        <v>2032.5</v>
      </c>
      <c r="J56" s="44">
        <v>44630</v>
      </c>
      <c r="K56" s="39" t="s">
        <v>272</v>
      </c>
      <c r="L56" s="45">
        <f>101.63+1930.87</f>
        <v>2032.5</v>
      </c>
      <c r="M56" s="43" t="s">
        <v>80</v>
      </c>
      <c r="N56" s="47"/>
    </row>
    <row r="57" spans="1:14" s="48" customFormat="1" ht="120">
      <c r="A57" s="38" t="s">
        <v>41</v>
      </c>
      <c r="B57" s="39">
        <v>11</v>
      </c>
      <c r="C57" s="40" t="s">
        <v>36</v>
      </c>
      <c r="D57" s="41" t="s">
        <v>37</v>
      </c>
      <c r="E57" s="63" t="s">
        <v>87</v>
      </c>
      <c r="F57" s="56" t="s">
        <v>88</v>
      </c>
      <c r="G57" s="44">
        <v>44629</v>
      </c>
      <c r="H57" s="44" t="s">
        <v>182</v>
      </c>
      <c r="I57" s="49">
        <f>199.53+3791.13</f>
        <v>3990.6600000000003</v>
      </c>
      <c r="J57" s="44">
        <v>44630</v>
      </c>
      <c r="K57" s="39" t="s">
        <v>272</v>
      </c>
      <c r="L57" s="45">
        <f>199.53+3791.13</f>
        <v>3990.6600000000003</v>
      </c>
      <c r="M57" s="43" t="s">
        <v>89</v>
      </c>
      <c r="N57" s="47"/>
    </row>
    <row r="58" spans="1:14" s="48" customFormat="1" ht="135">
      <c r="A58" s="38" t="s">
        <v>41</v>
      </c>
      <c r="B58" s="39">
        <v>12</v>
      </c>
      <c r="C58" s="40" t="s">
        <v>97</v>
      </c>
      <c r="D58" s="41" t="s">
        <v>98</v>
      </c>
      <c r="E58" s="63" t="s">
        <v>99</v>
      </c>
      <c r="F58" s="56" t="s">
        <v>100</v>
      </c>
      <c r="G58" s="44">
        <v>44634</v>
      </c>
      <c r="H58" s="44" t="s">
        <v>101</v>
      </c>
      <c r="I58" s="46">
        <f>95346.56+1451.98</f>
        <v>96798.54</v>
      </c>
      <c r="J58" s="44">
        <v>44634</v>
      </c>
      <c r="K58" s="39" t="s">
        <v>272</v>
      </c>
      <c r="L58" s="45">
        <f>1451.98+95346.56</f>
        <v>96798.54</v>
      </c>
      <c r="M58" s="43" t="s">
        <v>102</v>
      </c>
      <c r="N58" s="47"/>
    </row>
    <row r="59" spans="1:14" s="48" customFormat="1" ht="154.5" customHeight="1">
      <c r="A59" s="38" t="s">
        <v>41</v>
      </c>
      <c r="B59" s="39">
        <v>13</v>
      </c>
      <c r="C59" s="40" t="s">
        <v>97</v>
      </c>
      <c r="D59" s="41" t="s">
        <v>345</v>
      </c>
      <c r="E59" s="63" t="s">
        <v>103</v>
      </c>
      <c r="F59" s="56" t="s">
        <v>104</v>
      </c>
      <c r="G59" s="44">
        <v>44634</v>
      </c>
      <c r="H59" s="44" t="s">
        <v>106</v>
      </c>
      <c r="I59" s="46">
        <f>586.88+38538.67</f>
        <v>39125.549999999996</v>
      </c>
      <c r="J59" s="44">
        <v>44634</v>
      </c>
      <c r="K59" s="39" t="s">
        <v>272</v>
      </c>
      <c r="L59" s="45">
        <f>586.88+38538.67</f>
        <v>39125.549999999996</v>
      </c>
      <c r="M59" s="43" t="s">
        <v>105</v>
      </c>
      <c r="N59" s="47"/>
    </row>
    <row r="60" spans="1:14" s="48" customFormat="1" ht="140.25" customHeight="1">
      <c r="A60" s="38" t="s">
        <v>41</v>
      </c>
      <c r="B60" s="39">
        <v>14</v>
      </c>
      <c r="C60" s="40" t="s">
        <v>97</v>
      </c>
      <c r="D60" s="41" t="s">
        <v>98</v>
      </c>
      <c r="E60" s="63" t="s">
        <v>107</v>
      </c>
      <c r="F60" s="56" t="s">
        <v>109</v>
      </c>
      <c r="G60" s="44">
        <v>44634</v>
      </c>
      <c r="H60" s="43" t="s">
        <v>110</v>
      </c>
      <c r="I60" s="46">
        <f>822.84+54033.19</f>
        <v>54856.03</v>
      </c>
      <c r="J60" s="44">
        <v>44634</v>
      </c>
      <c r="K60" s="39" t="s">
        <v>272</v>
      </c>
      <c r="L60" s="45">
        <f>822.84+54033.19</f>
        <v>54856.03</v>
      </c>
      <c r="M60" s="43" t="s">
        <v>108</v>
      </c>
      <c r="N60" s="47"/>
    </row>
    <row r="61" spans="1:14" s="48" customFormat="1" ht="137.25" customHeight="1">
      <c r="A61" s="38" t="s">
        <v>41</v>
      </c>
      <c r="B61" s="39">
        <v>15</v>
      </c>
      <c r="C61" s="40" t="s">
        <v>97</v>
      </c>
      <c r="D61" s="41" t="s">
        <v>98</v>
      </c>
      <c r="E61" s="63" t="s">
        <v>111</v>
      </c>
      <c r="F61" s="56" t="s">
        <v>113</v>
      </c>
      <c r="G61" s="44">
        <v>44634</v>
      </c>
      <c r="H61" s="43" t="s">
        <v>114</v>
      </c>
      <c r="I61" s="46">
        <f>1261.13+82814.13</f>
        <v>84075.260000000009</v>
      </c>
      <c r="J61" s="44">
        <v>44634</v>
      </c>
      <c r="K61" s="39" t="s">
        <v>272</v>
      </c>
      <c r="L61" s="45">
        <f>1261.13+82814.13</f>
        <v>84075.260000000009</v>
      </c>
      <c r="M61" s="43" t="s">
        <v>112</v>
      </c>
      <c r="N61" s="47"/>
    </row>
    <row r="62" spans="1:14" s="48" customFormat="1" ht="132" customHeight="1">
      <c r="A62" s="38" t="s">
        <v>41</v>
      </c>
      <c r="B62" s="39">
        <v>16</v>
      </c>
      <c r="C62" s="40" t="s">
        <v>121</v>
      </c>
      <c r="D62" s="41" t="s">
        <v>122</v>
      </c>
      <c r="E62" s="63" t="s">
        <v>123</v>
      </c>
      <c r="F62" s="56" t="s">
        <v>417</v>
      </c>
      <c r="G62" s="44">
        <v>44634</v>
      </c>
      <c r="H62" s="43" t="s">
        <v>125</v>
      </c>
      <c r="I62" s="46">
        <f>144.42+2744.05</f>
        <v>2888.4700000000003</v>
      </c>
      <c r="J62" s="44">
        <v>44634</v>
      </c>
      <c r="K62" s="39" t="s">
        <v>272</v>
      </c>
      <c r="L62" s="45">
        <f>144.42+2744.05</f>
        <v>2888.4700000000003</v>
      </c>
      <c r="M62" s="43" t="s">
        <v>124</v>
      </c>
      <c r="N62" s="47"/>
    </row>
    <row r="63" spans="1:14" s="48" customFormat="1" ht="164.25" customHeight="1">
      <c r="A63" s="38" t="s">
        <v>41</v>
      </c>
      <c r="B63" s="39">
        <v>17</v>
      </c>
      <c r="C63" s="40" t="s">
        <v>126</v>
      </c>
      <c r="D63" s="41" t="s">
        <v>127</v>
      </c>
      <c r="E63" s="63" t="s">
        <v>128</v>
      </c>
      <c r="F63" s="56" t="s">
        <v>130</v>
      </c>
      <c r="G63" s="44">
        <v>44634</v>
      </c>
      <c r="H63" s="43" t="s">
        <v>352</v>
      </c>
      <c r="I63" s="46">
        <v>259170.89</v>
      </c>
      <c r="J63" s="44">
        <v>44636</v>
      </c>
      <c r="K63" s="50" t="s">
        <v>302</v>
      </c>
      <c r="L63" s="45">
        <v>259170.89</v>
      </c>
      <c r="M63" s="43" t="s">
        <v>129</v>
      </c>
      <c r="N63" s="47"/>
    </row>
    <row r="64" spans="1:14" s="48" customFormat="1" ht="150">
      <c r="A64" s="38" t="s">
        <v>41</v>
      </c>
      <c r="B64" s="39">
        <v>18</v>
      </c>
      <c r="C64" s="40" t="s">
        <v>137</v>
      </c>
      <c r="D64" s="51" t="s">
        <v>138</v>
      </c>
      <c r="E64" s="63" t="s">
        <v>139</v>
      </c>
      <c r="F64" s="56" t="s">
        <v>141</v>
      </c>
      <c r="G64" s="44">
        <v>44634</v>
      </c>
      <c r="H64" s="43" t="s">
        <v>142</v>
      </c>
      <c r="I64" s="46">
        <v>1689.1</v>
      </c>
      <c r="J64" s="44">
        <v>44634</v>
      </c>
      <c r="K64" s="39" t="s">
        <v>272</v>
      </c>
      <c r="L64" s="45">
        <v>1689.1</v>
      </c>
      <c r="M64" s="43" t="s">
        <v>140</v>
      </c>
      <c r="N64" s="47"/>
    </row>
    <row r="65" spans="1:14" s="48" customFormat="1" ht="138.75" customHeight="1">
      <c r="A65" s="38" t="s">
        <v>41</v>
      </c>
      <c r="B65" s="39">
        <v>19</v>
      </c>
      <c r="C65" s="40" t="s">
        <v>162</v>
      </c>
      <c r="D65" s="41" t="s">
        <v>163</v>
      </c>
      <c r="E65" s="63" t="s">
        <v>164</v>
      </c>
      <c r="F65" s="56" t="s">
        <v>166</v>
      </c>
      <c r="G65" s="44">
        <v>44635</v>
      </c>
      <c r="H65" s="43" t="s">
        <v>167</v>
      </c>
      <c r="I65" s="46">
        <v>12857.15</v>
      </c>
      <c r="J65" s="44">
        <v>44637</v>
      </c>
      <c r="K65" s="39" t="s">
        <v>272</v>
      </c>
      <c r="L65" s="45">
        <v>12857.15</v>
      </c>
      <c r="M65" s="43" t="s">
        <v>165</v>
      </c>
      <c r="N65" s="47"/>
    </row>
    <row r="66" spans="1:14" s="48" customFormat="1" ht="138.75" customHeight="1">
      <c r="A66" s="38" t="s">
        <v>41</v>
      </c>
      <c r="B66" s="39">
        <v>20</v>
      </c>
      <c r="C66" s="40" t="s">
        <v>186</v>
      </c>
      <c r="D66" s="41" t="s">
        <v>187</v>
      </c>
      <c r="E66" s="63" t="s">
        <v>188</v>
      </c>
      <c r="F66" s="56" t="s">
        <v>189</v>
      </c>
      <c r="G66" s="44">
        <v>44636</v>
      </c>
      <c r="H66" s="43" t="s">
        <v>190</v>
      </c>
      <c r="I66" s="46">
        <f>74+1406</f>
        <v>1480</v>
      </c>
      <c r="J66" s="44">
        <v>44637</v>
      </c>
      <c r="K66" s="39" t="s">
        <v>272</v>
      </c>
      <c r="L66" s="45">
        <f>74+1406</f>
        <v>1480</v>
      </c>
      <c r="M66" s="43" t="s">
        <v>191</v>
      </c>
      <c r="N66" s="47"/>
    </row>
    <row r="67" spans="1:14" s="48" customFormat="1" ht="138.75" customHeight="1">
      <c r="A67" s="38" t="s">
        <v>41</v>
      </c>
      <c r="B67" s="39">
        <v>21</v>
      </c>
      <c r="C67" s="40" t="s">
        <v>201</v>
      </c>
      <c r="D67" s="41" t="s">
        <v>202</v>
      </c>
      <c r="E67" s="63" t="s">
        <v>203</v>
      </c>
      <c r="F67" s="56" t="s">
        <v>205</v>
      </c>
      <c r="G67" s="44">
        <v>44637</v>
      </c>
      <c r="H67" s="43" t="s">
        <v>206</v>
      </c>
      <c r="I67" s="46">
        <f>15944.46+1836.93+9184.65+156726.96</f>
        <v>183693</v>
      </c>
      <c r="J67" s="44">
        <v>44638</v>
      </c>
      <c r="K67" s="39" t="s">
        <v>272</v>
      </c>
      <c r="L67" s="45">
        <f>15944.46+1836.93+156726.96+9184.65</f>
        <v>183692.99999999997</v>
      </c>
      <c r="M67" s="43" t="s">
        <v>204</v>
      </c>
      <c r="N67" s="47"/>
    </row>
    <row r="68" spans="1:14" s="48" customFormat="1" ht="150">
      <c r="A68" s="38" t="s">
        <v>41</v>
      </c>
      <c r="B68" s="39">
        <v>22</v>
      </c>
      <c r="C68" s="40" t="s">
        <v>207</v>
      </c>
      <c r="D68" s="41" t="s">
        <v>208</v>
      </c>
      <c r="E68" s="63" t="s">
        <v>209</v>
      </c>
      <c r="F68" s="56" t="s">
        <v>211</v>
      </c>
      <c r="G68" s="44">
        <v>44638</v>
      </c>
      <c r="H68" s="43" t="s">
        <v>353</v>
      </c>
      <c r="I68" s="46">
        <f>2934.73+400.19+1333.97+22010.48</f>
        <v>26679.37</v>
      </c>
      <c r="J68" s="44">
        <v>44638</v>
      </c>
      <c r="K68" s="39" t="s">
        <v>272</v>
      </c>
      <c r="L68" s="45">
        <f>2934.73+400.19+1333.97+22010.48</f>
        <v>26679.37</v>
      </c>
      <c r="M68" s="43" t="s">
        <v>210</v>
      </c>
      <c r="N68" s="47"/>
    </row>
    <row r="69" spans="1:14" s="48" customFormat="1" ht="150">
      <c r="A69" s="38" t="s">
        <v>41</v>
      </c>
      <c r="B69" s="39">
        <v>23</v>
      </c>
      <c r="C69" s="40" t="s">
        <v>234</v>
      </c>
      <c r="D69" s="41" t="s">
        <v>235</v>
      </c>
      <c r="E69" s="63" t="s">
        <v>236</v>
      </c>
      <c r="F69" s="56" t="s">
        <v>238</v>
      </c>
      <c r="G69" s="44">
        <v>44638</v>
      </c>
      <c r="H69" s="43" t="s">
        <v>239</v>
      </c>
      <c r="I69" s="46">
        <v>29862.48</v>
      </c>
      <c r="J69" s="44">
        <v>44641</v>
      </c>
      <c r="K69" s="39" t="s">
        <v>272</v>
      </c>
      <c r="L69" s="45">
        <v>29862.48</v>
      </c>
      <c r="M69" s="43" t="s">
        <v>237</v>
      </c>
      <c r="N69" s="47"/>
    </row>
    <row r="70" spans="1:14" s="48" customFormat="1" ht="138.75" customHeight="1">
      <c r="A70" s="38" t="s">
        <v>41</v>
      </c>
      <c r="B70" s="39">
        <v>24</v>
      </c>
      <c r="C70" s="40" t="s">
        <v>186</v>
      </c>
      <c r="D70" s="41" t="s">
        <v>187</v>
      </c>
      <c r="E70" s="63" t="s">
        <v>244</v>
      </c>
      <c r="F70" s="56" t="s">
        <v>246</v>
      </c>
      <c r="G70" s="44">
        <v>44638</v>
      </c>
      <c r="H70" s="43" t="s">
        <v>247</v>
      </c>
      <c r="I70" s="46">
        <f>93.5+1776.5</f>
        <v>1870</v>
      </c>
      <c r="J70" s="44">
        <v>44641</v>
      </c>
      <c r="K70" s="39" t="s">
        <v>272</v>
      </c>
      <c r="L70" s="45">
        <f>93.5+1776.5</f>
        <v>1870</v>
      </c>
      <c r="M70" s="43" t="s">
        <v>245</v>
      </c>
      <c r="N70" s="47"/>
    </row>
    <row r="71" spans="1:14" s="48" customFormat="1" ht="138.75" customHeight="1">
      <c r="A71" s="38" t="s">
        <v>41</v>
      </c>
      <c r="B71" s="39">
        <v>25</v>
      </c>
      <c r="C71" s="40" t="s">
        <v>248</v>
      </c>
      <c r="D71" s="42" t="s">
        <v>249</v>
      </c>
      <c r="E71" s="63" t="s">
        <v>250</v>
      </c>
      <c r="F71" s="56" t="s">
        <v>252</v>
      </c>
      <c r="G71" s="44">
        <v>44638</v>
      </c>
      <c r="H71" s="43" t="s">
        <v>253</v>
      </c>
      <c r="I71" s="46">
        <v>12048.69</v>
      </c>
      <c r="J71" s="44">
        <v>44641</v>
      </c>
      <c r="K71" s="39" t="s">
        <v>272</v>
      </c>
      <c r="L71" s="45">
        <v>12048.69</v>
      </c>
      <c r="M71" s="43" t="s">
        <v>251</v>
      </c>
      <c r="N71" s="47"/>
    </row>
    <row r="72" spans="1:14" s="48" customFormat="1" ht="155.25" customHeight="1">
      <c r="A72" s="38" t="s">
        <v>41</v>
      </c>
      <c r="B72" s="39">
        <v>26</v>
      </c>
      <c r="C72" s="40" t="s">
        <v>257</v>
      </c>
      <c r="D72" s="42" t="s">
        <v>258</v>
      </c>
      <c r="E72" s="63" t="s">
        <v>259</v>
      </c>
      <c r="F72" s="56" t="s">
        <v>261</v>
      </c>
      <c r="G72" s="44">
        <v>44638</v>
      </c>
      <c r="H72" s="43" t="s">
        <v>262</v>
      </c>
      <c r="I72" s="46">
        <v>115.09</v>
      </c>
      <c r="J72" s="44">
        <v>44641</v>
      </c>
      <c r="K72" s="39" t="s">
        <v>272</v>
      </c>
      <c r="L72" s="45">
        <v>115.09</v>
      </c>
      <c r="M72" s="43" t="s">
        <v>260</v>
      </c>
      <c r="N72" s="47"/>
    </row>
    <row r="73" spans="1:14" s="48" customFormat="1" ht="150.75" customHeight="1">
      <c r="A73" s="38" t="s">
        <v>41</v>
      </c>
      <c r="B73" s="39">
        <v>27</v>
      </c>
      <c r="C73" s="40" t="s">
        <v>257</v>
      </c>
      <c r="D73" s="42" t="s">
        <v>258</v>
      </c>
      <c r="E73" s="63" t="s">
        <v>263</v>
      </c>
      <c r="F73" s="56" t="s">
        <v>264</v>
      </c>
      <c r="G73" s="44">
        <v>44638</v>
      </c>
      <c r="H73" s="43" t="s">
        <v>265</v>
      </c>
      <c r="I73" s="46">
        <v>312.58</v>
      </c>
      <c r="J73" s="44">
        <v>44641</v>
      </c>
      <c r="K73" s="39" t="s">
        <v>272</v>
      </c>
      <c r="L73" s="45">
        <v>312.58</v>
      </c>
      <c r="M73" s="43" t="s">
        <v>260</v>
      </c>
      <c r="N73" s="47"/>
    </row>
    <row r="74" spans="1:14" s="48" customFormat="1" ht="152.25" customHeight="1">
      <c r="A74" s="38" t="s">
        <v>41</v>
      </c>
      <c r="B74" s="39">
        <v>28</v>
      </c>
      <c r="C74" s="40" t="s">
        <v>257</v>
      </c>
      <c r="D74" s="42" t="s">
        <v>258</v>
      </c>
      <c r="E74" s="63" t="s">
        <v>266</v>
      </c>
      <c r="F74" s="56" t="s">
        <v>267</v>
      </c>
      <c r="G74" s="44">
        <v>44638</v>
      </c>
      <c r="H74" s="43" t="s">
        <v>268</v>
      </c>
      <c r="I74" s="46">
        <v>183.17</v>
      </c>
      <c r="J74" s="44">
        <v>44641</v>
      </c>
      <c r="K74" s="39" t="s">
        <v>272</v>
      </c>
      <c r="L74" s="45">
        <v>183.17</v>
      </c>
      <c r="M74" s="43" t="s">
        <v>260</v>
      </c>
      <c r="N74" s="47"/>
    </row>
    <row r="75" spans="1:14" s="48" customFormat="1" ht="158.25" customHeight="1">
      <c r="A75" s="38" t="s">
        <v>41</v>
      </c>
      <c r="B75" s="39">
        <v>29</v>
      </c>
      <c r="C75" s="40" t="s">
        <v>257</v>
      </c>
      <c r="D75" s="42" t="s">
        <v>258</v>
      </c>
      <c r="E75" s="63" t="s">
        <v>269</v>
      </c>
      <c r="F75" s="56" t="s">
        <v>270</v>
      </c>
      <c r="G75" s="44">
        <v>44638</v>
      </c>
      <c r="H75" s="43" t="s">
        <v>271</v>
      </c>
      <c r="I75" s="46">
        <v>60.63</v>
      </c>
      <c r="J75" s="44">
        <v>44641</v>
      </c>
      <c r="K75" s="39" t="s">
        <v>272</v>
      </c>
      <c r="L75" s="45">
        <v>60.63</v>
      </c>
      <c r="M75" s="43" t="s">
        <v>260</v>
      </c>
      <c r="N75" s="47"/>
    </row>
    <row r="76" spans="1:14" s="48" customFormat="1" ht="150">
      <c r="A76" s="38" t="s">
        <v>41</v>
      </c>
      <c r="B76" s="39">
        <v>30</v>
      </c>
      <c r="C76" s="40" t="s">
        <v>234</v>
      </c>
      <c r="D76" s="41" t="s">
        <v>235</v>
      </c>
      <c r="E76" s="63" t="s">
        <v>273</v>
      </c>
      <c r="F76" s="56" t="s">
        <v>275</v>
      </c>
      <c r="G76" s="44">
        <v>44641</v>
      </c>
      <c r="H76" s="43" t="s">
        <v>276</v>
      </c>
      <c r="I76" s="46">
        <v>28788.04</v>
      </c>
      <c r="J76" s="44">
        <v>44641</v>
      </c>
      <c r="K76" s="39" t="s">
        <v>272</v>
      </c>
      <c r="L76" s="45">
        <v>28788.04</v>
      </c>
      <c r="M76" s="43" t="s">
        <v>274</v>
      </c>
      <c r="N76" s="47"/>
    </row>
    <row r="77" spans="1:14" s="48" customFormat="1" ht="150" customHeight="1">
      <c r="A77" s="38" t="s">
        <v>41</v>
      </c>
      <c r="B77" s="39">
        <v>31</v>
      </c>
      <c r="C77" s="40" t="s">
        <v>234</v>
      </c>
      <c r="D77" s="41" t="s">
        <v>235</v>
      </c>
      <c r="E77" s="63" t="s">
        <v>277</v>
      </c>
      <c r="F77" s="56" t="s">
        <v>278</v>
      </c>
      <c r="G77" s="44">
        <v>44641</v>
      </c>
      <c r="H77" s="43" t="s">
        <v>279</v>
      </c>
      <c r="I77" s="46">
        <v>43922.71</v>
      </c>
      <c r="J77" s="44">
        <v>44641</v>
      </c>
      <c r="K77" s="39" t="s">
        <v>272</v>
      </c>
      <c r="L77" s="45">
        <v>43922.71</v>
      </c>
      <c r="M77" s="43" t="s">
        <v>274</v>
      </c>
      <c r="N77" s="47"/>
    </row>
    <row r="78" spans="1:14" s="48" customFormat="1" ht="150" customHeight="1">
      <c r="A78" s="38" t="s">
        <v>41</v>
      </c>
      <c r="B78" s="39">
        <v>32</v>
      </c>
      <c r="C78" s="40" t="s">
        <v>280</v>
      </c>
      <c r="D78" s="41" t="s">
        <v>281</v>
      </c>
      <c r="E78" s="63" t="s">
        <v>282</v>
      </c>
      <c r="F78" s="56" t="s">
        <v>284</v>
      </c>
      <c r="G78" s="44">
        <v>44643</v>
      </c>
      <c r="H78" s="43" t="s">
        <v>285</v>
      </c>
      <c r="I78" s="46">
        <v>421500</v>
      </c>
      <c r="J78" s="44">
        <v>44643</v>
      </c>
      <c r="K78" s="39" t="s">
        <v>272</v>
      </c>
      <c r="L78" s="45">
        <v>421500</v>
      </c>
      <c r="M78" s="43" t="s">
        <v>283</v>
      </c>
      <c r="N78" s="47"/>
    </row>
    <row r="79" spans="1:14" s="48" customFormat="1" ht="150" customHeight="1">
      <c r="A79" s="38" t="s">
        <v>41</v>
      </c>
      <c r="B79" s="39">
        <v>33</v>
      </c>
      <c r="C79" s="40" t="s">
        <v>286</v>
      </c>
      <c r="D79" s="41" t="s">
        <v>287</v>
      </c>
      <c r="E79" s="63" t="s">
        <v>288</v>
      </c>
      <c r="F79" s="56" t="s">
        <v>290</v>
      </c>
      <c r="G79" s="44">
        <v>44643</v>
      </c>
      <c r="H79" s="43" t="s">
        <v>291</v>
      </c>
      <c r="I79" s="46">
        <f>13988.06+213.02</f>
        <v>14201.08</v>
      </c>
      <c r="J79" s="44">
        <v>44643</v>
      </c>
      <c r="K79" s="39" t="s">
        <v>272</v>
      </c>
      <c r="L79" s="45">
        <f>213.02+13988.06</f>
        <v>14201.08</v>
      </c>
      <c r="M79" s="43" t="s">
        <v>289</v>
      </c>
      <c r="N79" s="47"/>
    </row>
    <row r="80" spans="1:14" s="48" customFormat="1" ht="150" customHeight="1">
      <c r="A80" s="38" t="s">
        <v>41</v>
      </c>
      <c r="B80" s="39">
        <v>34</v>
      </c>
      <c r="C80" s="40" t="s">
        <v>286</v>
      </c>
      <c r="D80" s="41" t="s">
        <v>287</v>
      </c>
      <c r="E80" s="63" t="s">
        <v>292</v>
      </c>
      <c r="F80" s="56" t="s">
        <v>294</v>
      </c>
      <c r="G80" s="44">
        <v>44643</v>
      </c>
      <c r="H80" s="43" t="s">
        <v>295</v>
      </c>
      <c r="I80" s="46">
        <v>30177.29</v>
      </c>
      <c r="J80" s="44">
        <v>44643</v>
      </c>
      <c r="K80" s="39" t="s">
        <v>272</v>
      </c>
      <c r="L80" s="45">
        <v>30177.29</v>
      </c>
      <c r="M80" s="43" t="s">
        <v>293</v>
      </c>
      <c r="N80" s="47"/>
    </row>
    <row r="81" spans="1:14" s="48" customFormat="1" ht="150" customHeight="1">
      <c r="A81" s="38" t="s">
        <v>41</v>
      </c>
      <c r="B81" s="39">
        <v>35</v>
      </c>
      <c r="C81" s="40" t="s">
        <v>286</v>
      </c>
      <c r="D81" s="41" t="s">
        <v>287</v>
      </c>
      <c r="E81" s="63" t="s">
        <v>304</v>
      </c>
      <c r="F81" s="56" t="s">
        <v>303</v>
      </c>
      <c r="G81" s="44">
        <v>44644</v>
      </c>
      <c r="H81" s="43" t="s">
        <v>306</v>
      </c>
      <c r="I81" s="46">
        <f>1089.41+16.59</f>
        <v>1106</v>
      </c>
      <c r="J81" s="44">
        <v>44644</v>
      </c>
      <c r="K81" s="39" t="s">
        <v>272</v>
      </c>
      <c r="L81" s="45">
        <f>16.59+1089.41</f>
        <v>1106</v>
      </c>
      <c r="M81" s="43" t="s">
        <v>305</v>
      </c>
      <c r="N81" s="47"/>
    </row>
    <row r="82" spans="1:14" s="48" customFormat="1" ht="150" customHeight="1">
      <c r="A82" s="38" t="s">
        <v>41</v>
      </c>
      <c r="B82" s="39">
        <v>36</v>
      </c>
      <c r="C82" s="40" t="s">
        <v>286</v>
      </c>
      <c r="D82" s="41" t="s">
        <v>287</v>
      </c>
      <c r="E82" s="63" t="s">
        <v>308</v>
      </c>
      <c r="F82" s="56" t="s">
        <v>307</v>
      </c>
      <c r="G82" s="44">
        <v>44644</v>
      </c>
      <c r="H82" s="43" t="s">
        <v>309</v>
      </c>
      <c r="I82" s="52">
        <v>2350.2600000000002</v>
      </c>
      <c r="J82" s="44">
        <v>44644</v>
      </c>
      <c r="K82" s="39" t="s">
        <v>272</v>
      </c>
      <c r="L82" s="45">
        <v>2350.2600000000002</v>
      </c>
      <c r="M82" s="43" t="s">
        <v>305</v>
      </c>
      <c r="N82" s="47"/>
    </row>
    <row r="83" spans="1:14" s="48" customFormat="1" ht="150" customHeight="1">
      <c r="A83" s="38" t="s">
        <v>41</v>
      </c>
      <c r="B83" s="39">
        <v>37</v>
      </c>
      <c r="C83" s="40" t="s">
        <v>286</v>
      </c>
      <c r="D83" s="41" t="s">
        <v>287</v>
      </c>
      <c r="E83" s="63" t="s">
        <v>310</v>
      </c>
      <c r="F83" s="56" t="s">
        <v>312</v>
      </c>
      <c r="G83" s="44">
        <v>44644</v>
      </c>
      <c r="H83" s="43" t="s">
        <v>313</v>
      </c>
      <c r="I83" s="52">
        <f>1089.41+16.59</f>
        <v>1106</v>
      </c>
      <c r="J83" s="44">
        <v>44644</v>
      </c>
      <c r="K83" s="39" t="s">
        <v>272</v>
      </c>
      <c r="L83" s="45">
        <f>16.59+1089.41</f>
        <v>1106</v>
      </c>
      <c r="M83" s="43" t="s">
        <v>311</v>
      </c>
      <c r="N83" s="47"/>
    </row>
    <row r="84" spans="1:14" s="48" customFormat="1" ht="150" customHeight="1">
      <c r="A84" s="38" t="s">
        <v>41</v>
      </c>
      <c r="B84" s="39">
        <v>38</v>
      </c>
      <c r="C84" s="40" t="s">
        <v>286</v>
      </c>
      <c r="D84" s="41" t="s">
        <v>287</v>
      </c>
      <c r="E84" s="63" t="s">
        <v>315</v>
      </c>
      <c r="F84" s="56" t="s">
        <v>314</v>
      </c>
      <c r="G84" s="44">
        <v>44644</v>
      </c>
      <c r="H84" s="43" t="s">
        <v>316</v>
      </c>
      <c r="I84" s="52">
        <v>2350.2600000000002</v>
      </c>
      <c r="J84" s="44">
        <v>44644</v>
      </c>
      <c r="K84" s="39" t="s">
        <v>272</v>
      </c>
      <c r="L84" s="45">
        <v>2350.2600000000002</v>
      </c>
      <c r="M84" s="43" t="s">
        <v>311</v>
      </c>
      <c r="N84" s="47"/>
    </row>
    <row r="85" spans="1:14" s="48" customFormat="1" ht="150" customHeight="1">
      <c r="A85" s="38" t="s">
        <v>41</v>
      </c>
      <c r="B85" s="39">
        <v>39</v>
      </c>
      <c r="C85" s="40" t="s">
        <v>354</v>
      </c>
      <c r="D85" s="41" t="s">
        <v>22</v>
      </c>
      <c r="E85" s="63" t="s">
        <v>355</v>
      </c>
      <c r="F85" s="56" t="s">
        <v>357</v>
      </c>
      <c r="G85" s="44">
        <v>44650</v>
      </c>
      <c r="H85" s="43" t="s">
        <v>358</v>
      </c>
      <c r="I85" s="52">
        <v>16.28</v>
      </c>
      <c r="J85" s="44">
        <v>44650</v>
      </c>
      <c r="K85" s="39" t="s">
        <v>272</v>
      </c>
      <c r="L85" s="45">
        <v>16.28</v>
      </c>
      <c r="M85" s="43" t="s">
        <v>356</v>
      </c>
      <c r="N85" s="47"/>
    </row>
    <row r="86" spans="1:14" s="48" customFormat="1" ht="150" customHeight="1">
      <c r="A86" s="38" t="s">
        <v>41</v>
      </c>
      <c r="B86" s="39">
        <v>40</v>
      </c>
      <c r="C86" s="40" t="s">
        <v>359</v>
      </c>
      <c r="D86" s="42" t="s">
        <v>360</v>
      </c>
      <c r="E86" s="63" t="s">
        <v>361</v>
      </c>
      <c r="F86" s="56" t="s">
        <v>362</v>
      </c>
      <c r="G86" s="44">
        <v>44650</v>
      </c>
      <c r="H86" s="43" t="s">
        <v>364</v>
      </c>
      <c r="I86" s="52">
        <v>1117.3800000000001</v>
      </c>
      <c r="J86" s="44">
        <v>44650</v>
      </c>
      <c r="K86" s="39" t="s">
        <v>272</v>
      </c>
      <c r="L86" s="45">
        <v>1117.3800000000001</v>
      </c>
      <c r="M86" s="43" t="s">
        <v>363</v>
      </c>
      <c r="N86" s="47"/>
    </row>
    <row r="87" spans="1:14" s="48" customFormat="1" ht="150" customHeight="1">
      <c r="A87" s="38" t="s">
        <v>41</v>
      </c>
      <c r="B87" s="39">
        <v>41</v>
      </c>
      <c r="C87" s="40" t="s">
        <v>359</v>
      </c>
      <c r="D87" s="42" t="s">
        <v>360</v>
      </c>
      <c r="E87" s="63" t="s">
        <v>365</v>
      </c>
      <c r="F87" s="56" t="s">
        <v>362</v>
      </c>
      <c r="G87" s="44">
        <v>44650</v>
      </c>
      <c r="H87" s="43" t="s">
        <v>366</v>
      </c>
      <c r="I87" s="52">
        <v>372.46</v>
      </c>
      <c r="J87" s="44">
        <v>44650</v>
      </c>
      <c r="K87" s="39" t="s">
        <v>272</v>
      </c>
      <c r="L87" s="45">
        <v>372.46</v>
      </c>
      <c r="M87" s="43" t="s">
        <v>363</v>
      </c>
      <c r="N87" s="47"/>
    </row>
    <row r="88" spans="1:14" s="48" customFormat="1" ht="150" customHeight="1">
      <c r="A88" s="38" t="s">
        <v>41</v>
      </c>
      <c r="B88" s="39">
        <v>42</v>
      </c>
      <c r="C88" s="40" t="s">
        <v>368</v>
      </c>
      <c r="D88" s="42" t="s">
        <v>369</v>
      </c>
      <c r="E88" s="63" t="s">
        <v>370</v>
      </c>
      <c r="F88" s="56" t="s">
        <v>371</v>
      </c>
      <c r="G88" s="44">
        <v>44650</v>
      </c>
      <c r="H88" s="43" t="s">
        <v>367</v>
      </c>
      <c r="I88" s="52">
        <v>30</v>
      </c>
      <c r="J88" s="44">
        <v>44650</v>
      </c>
      <c r="K88" s="39" t="s">
        <v>272</v>
      </c>
      <c r="L88" s="45">
        <v>30</v>
      </c>
      <c r="M88" s="43" t="s">
        <v>372</v>
      </c>
      <c r="N88" s="47"/>
    </row>
    <row r="89" spans="1:14" s="48" customFormat="1" ht="150" customHeight="1">
      <c r="A89" s="38" t="s">
        <v>41</v>
      </c>
      <c r="B89" s="39">
        <v>43</v>
      </c>
      <c r="C89" s="40" t="s">
        <v>368</v>
      </c>
      <c r="D89" s="42" t="s">
        <v>369</v>
      </c>
      <c r="E89" s="63" t="s">
        <v>374</v>
      </c>
      <c r="F89" s="56" t="s">
        <v>371</v>
      </c>
      <c r="G89" s="44">
        <v>44650</v>
      </c>
      <c r="H89" s="43" t="s">
        <v>373</v>
      </c>
      <c r="I89" s="52">
        <v>10</v>
      </c>
      <c r="J89" s="44">
        <v>44650</v>
      </c>
      <c r="K89" s="39" t="s">
        <v>272</v>
      </c>
      <c r="L89" s="45">
        <v>10</v>
      </c>
      <c r="M89" s="43" t="s">
        <v>372</v>
      </c>
      <c r="N89" s="47"/>
    </row>
    <row r="90" spans="1:14" s="48" customFormat="1" ht="150" customHeight="1">
      <c r="A90" s="38" t="s">
        <v>41</v>
      </c>
      <c r="B90" s="39">
        <v>44</v>
      </c>
      <c r="C90" s="40" t="s">
        <v>201</v>
      </c>
      <c r="D90" s="42" t="s">
        <v>202</v>
      </c>
      <c r="E90" s="63" t="s">
        <v>375</v>
      </c>
      <c r="F90" s="56" t="s">
        <v>376</v>
      </c>
      <c r="G90" s="44">
        <v>44650</v>
      </c>
      <c r="H90" s="43" t="s">
        <v>378</v>
      </c>
      <c r="I90" s="52">
        <f>15457.19+1836.93+9184.65+157214.23</f>
        <v>183693</v>
      </c>
      <c r="J90" s="44" t="s">
        <v>416</v>
      </c>
      <c r="K90" s="39"/>
      <c r="L90" s="45"/>
      <c r="M90" s="43" t="s">
        <v>377</v>
      </c>
      <c r="N90" s="47"/>
    </row>
    <row r="91" spans="1:14" s="48" customFormat="1" ht="150" customHeight="1">
      <c r="A91" s="38" t="s">
        <v>41</v>
      </c>
      <c r="B91" s="39">
        <v>45</v>
      </c>
      <c r="C91" s="40" t="s">
        <v>32</v>
      </c>
      <c r="D91" s="42" t="s">
        <v>33</v>
      </c>
      <c r="E91" s="63" t="s">
        <v>379</v>
      </c>
      <c r="F91" s="56" t="s">
        <v>381</v>
      </c>
      <c r="G91" s="44">
        <v>44650</v>
      </c>
      <c r="H91" s="43" t="s">
        <v>382</v>
      </c>
      <c r="I91" s="52">
        <f>127.94+523.34</f>
        <v>651.28</v>
      </c>
      <c r="J91" s="44" t="s">
        <v>416</v>
      </c>
      <c r="K91" s="39"/>
      <c r="L91" s="45"/>
      <c r="M91" s="43" t="s">
        <v>380</v>
      </c>
      <c r="N91" s="47"/>
    </row>
    <row r="92" spans="1:14" s="48" customFormat="1" ht="150" customHeight="1">
      <c r="A92" s="38" t="s">
        <v>41</v>
      </c>
      <c r="B92" s="39">
        <v>46</v>
      </c>
      <c r="C92" s="40" t="s">
        <v>383</v>
      </c>
      <c r="D92" s="42" t="s">
        <v>384</v>
      </c>
      <c r="E92" s="63" t="s">
        <v>385</v>
      </c>
      <c r="F92" s="56" t="s">
        <v>386</v>
      </c>
      <c r="G92" s="44">
        <v>44650</v>
      </c>
      <c r="H92" s="43" t="s">
        <v>387</v>
      </c>
      <c r="I92" s="52">
        <f>262.5+4987.5</f>
        <v>5250</v>
      </c>
      <c r="J92" s="44" t="s">
        <v>416</v>
      </c>
      <c r="K92" s="39"/>
      <c r="L92" s="45"/>
      <c r="M92" s="43" t="s">
        <v>396</v>
      </c>
      <c r="N92" s="47"/>
    </row>
    <row r="93" spans="1:14" s="48" customFormat="1" ht="150" customHeight="1">
      <c r="A93" s="38" t="s">
        <v>41</v>
      </c>
      <c r="B93" s="39">
        <v>47</v>
      </c>
      <c r="C93" s="40" t="s">
        <v>368</v>
      </c>
      <c r="D93" s="42" t="s">
        <v>369</v>
      </c>
      <c r="E93" s="63" t="s">
        <v>392</v>
      </c>
      <c r="F93" s="56" t="s">
        <v>393</v>
      </c>
      <c r="G93" s="44">
        <v>44650</v>
      </c>
      <c r="H93" s="43" t="s">
        <v>394</v>
      </c>
      <c r="I93" s="52">
        <v>80</v>
      </c>
      <c r="J93" s="44" t="s">
        <v>416</v>
      </c>
      <c r="K93" s="39"/>
      <c r="L93" s="45"/>
      <c r="M93" s="43" t="s">
        <v>395</v>
      </c>
      <c r="N93" s="47"/>
    </row>
    <row r="94" spans="1:14" s="48" customFormat="1" ht="150" customHeight="1">
      <c r="A94" s="38" t="s">
        <v>41</v>
      </c>
      <c r="B94" s="39">
        <v>48</v>
      </c>
      <c r="C94" s="40" t="s">
        <v>383</v>
      </c>
      <c r="D94" s="42" t="s">
        <v>384</v>
      </c>
      <c r="E94" s="63" t="s">
        <v>397</v>
      </c>
      <c r="F94" s="56" t="s">
        <v>399</v>
      </c>
      <c r="G94" s="44">
        <v>44650</v>
      </c>
      <c r="H94" s="43" t="s">
        <v>400</v>
      </c>
      <c r="I94" s="52">
        <f>829+15751</f>
        <v>16580</v>
      </c>
      <c r="J94" s="44" t="s">
        <v>416</v>
      </c>
      <c r="K94" s="39"/>
      <c r="L94" s="45"/>
      <c r="M94" s="43" t="s">
        <v>398</v>
      </c>
      <c r="N94" s="47"/>
    </row>
    <row r="95" spans="1:14" s="48" customFormat="1" ht="150" customHeight="1">
      <c r="A95" s="38" t="s">
        <v>41</v>
      </c>
      <c r="B95" s="39">
        <v>49</v>
      </c>
      <c r="C95" s="40" t="s">
        <v>401</v>
      </c>
      <c r="D95" s="42" t="s">
        <v>402</v>
      </c>
      <c r="E95" s="63" t="s">
        <v>403</v>
      </c>
      <c r="F95" s="56" t="s">
        <v>405</v>
      </c>
      <c r="G95" s="44">
        <v>44651</v>
      </c>
      <c r="H95" s="43" t="s">
        <v>406</v>
      </c>
      <c r="I95" s="52">
        <f>52.03+1047.97</f>
        <v>1100</v>
      </c>
      <c r="J95" s="44" t="s">
        <v>416</v>
      </c>
      <c r="K95" s="39"/>
      <c r="L95" s="45"/>
      <c r="M95" s="43" t="s">
        <v>404</v>
      </c>
      <c r="N95" s="47"/>
    </row>
    <row r="96" spans="1:14" s="48" customFormat="1" ht="150" customHeight="1">
      <c r="A96" s="38" t="s">
        <v>41</v>
      </c>
      <c r="B96" s="39">
        <v>50</v>
      </c>
      <c r="C96" s="40" t="s">
        <v>407</v>
      </c>
      <c r="D96" s="42" t="s">
        <v>408</v>
      </c>
      <c r="E96" s="63" t="s">
        <v>409</v>
      </c>
      <c r="F96" s="56" t="s">
        <v>411</v>
      </c>
      <c r="G96" s="44">
        <v>44651</v>
      </c>
      <c r="H96" s="43" t="s">
        <v>412</v>
      </c>
      <c r="I96" s="52">
        <f>38664.11+588.79</f>
        <v>39252.9</v>
      </c>
      <c r="J96" s="44" t="s">
        <v>416</v>
      </c>
      <c r="K96" s="39"/>
      <c r="L96" s="45"/>
      <c r="M96" s="43" t="s">
        <v>410</v>
      </c>
      <c r="N96" s="47"/>
    </row>
    <row r="97" spans="1:14" s="48" customFormat="1" ht="150" customHeight="1">
      <c r="A97" s="38" t="s">
        <v>41</v>
      </c>
      <c r="B97" s="39">
        <v>51</v>
      </c>
      <c r="C97" s="40" t="s">
        <v>407</v>
      </c>
      <c r="D97" s="42" t="s">
        <v>408</v>
      </c>
      <c r="E97" s="63" t="s">
        <v>413</v>
      </c>
      <c r="F97" s="56" t="s">
        <v>414</v>
      </c>
      <c r="G97" s="44">
        <v>44651</v>
      </c>
      <c r="H97" s="43" t="s">
        <v>415</v>
      </c>
      <c r="I97" s="52">
        <f>158.23+10390.37</f>
        <v>10548.6</v>
      </c>
      <c r="J97" s="44" t="s">
        <v>416</v>
      </c>
      <c r="K97" s="39"/>
      <c r="L97" s="45"/>
      <c r="M97" s="43" t="s">
        <v>410</v>
      </c>
      <c r="N97" s="47"/>
    </row>
    <row r="98" spans="1:14">
      <c r="A98" s="62" t="s">
        <v>12</v>
      </c>
      <c r="B98" s="62"/>
      <c r="C98" s="62"/>
      <c r="D98" s="12"/>
    </row>
    <row r="99" spans="1:14" ht="15.95" customHeight="1">
      <c r="A99" s="13" t="str">
        <f>A29</f>
        <v>Data da última atualização:</v>
      </c>
      <c r="B99" s="25">
        <f>B29</f>
        <v>44652</v>
      </c>
      <c r="C99" s="23"/>
      <c r="D99" s="14"/>
    </row>
    <row r="101" spans="1:14">
      <c r="A101" s="61" t="s">
        <v>15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</row>
    <row r="102" spans="1:14">
      <c r="A102" s="10" t="s">
        <v>2</v>
      </c>
      <c r="B102" s="10" t="s">
        <v>3</v>
      </c>
      <c r="C102" s="11" t="s">
        <v>19</v>
      </c>
      <c r="D102" s="11" t="s">
        <v>4</v>
      </c>
      <c r="E102" s="11" t="s">
        <v>5</v>
      </c>
      <c r="F102" s="10" t="s">
        <v>6</v>
      </c>
      <c r="G102" s="10" t="s">
        <v>7</v>
      </c>
      <c r="H102" s="37" t="s">
        <v>95</v>
      </c>
      <c r="I102" s="37" t="s">
        <v>96</v>
      </c>
      <c r="J102" s="11" t="s">
        <v>8</v>
      </c>
      <c r="K102" s="11" t="s">
        <v>9</v>
      </c>
      <c r="L102" s="11" t="s">
        <v>10</v>
      </c>
      <c r="M102" s="7" t="s">
        <v>11</v>
      </c>
    </row>
    <row r="103" spans="1:14" s="48" customFormat="1" ht="142.5" customHeight="1">
      <c r="A103" s="38" t="s">
        <v>41</v>
      </c>
      <c r="B103" s="39">
        <v>1</v>
      </c>
      <c r="C103" s="40" t="s">
        <v>212</v>
      </c>
      <c r="D103" s="41" t="s">
        <v>213</v>
      </c>
      <c r="E103" s="63" t="s">
        <v>215</v>
      </c>
      <c r="F103" s="56" t="s">
        <v>216</v>
      </c>
      <c r="G103" s="44">
        <v>44638</v>
      </c>
      <c r="H103" s="43" t="s">
        <v>217</v>
      </c>
      <c r="I103" s="46">
        <f>3149.07+11546.57+4198.75+191043.29</f>
        <v>209937.68</v>
      </c>
      <c r="J103" s="44">
        <v>44638</v>
      </c>
      <c r="K103" s="39"/>
      <c r="L103" s="45">
        <f>3149.07+11546.57+4198.75+191043.29</f>
        <v>209937.68</v>
      </c>
      <c r="M103" s="43" t="s">
        <v>214</v>
      </c>
      <c r="N103" s="47"/>
    </row>
    <row r="104" spans="1:14">
      <c r="A104" s="59" t="s">
        <v>12</v>
      </c>
      <c r="B104" s="59"/>
      <c r="C104" s="59"/>
    </row>
    <row r="105" spans="1:14" ht="15.95" customHeight="1">
      <c r="A105" s="13" t="str">
        <f>A29</f>
        <v>Data da última atualização:</v>
      </c>
      <c r="B105" s="25">
        <f>B29</f>
        <v>44652</v>
      </c>
      <c r="C105" s="23"/>
    </row>
    <row r="106" spans="1:14">
      <c r="A106" s="58" t="s">
        <v>16</v>
      </c>
      <c r="B106" s="58"/>
      <c r="C106" s="58"/>
      <c r="D106" s="58"/>
    </row>
    <row r="107" spans="1:14">
      <c r="A107" s="58" t="s">
        <v>17</v>
      </c>
      <c r="B107" s="58"/>
      <c r="C107" s="58"/>
      <c r="D107" s="58"/>
    </row>
    <row r="108" spans="1:14">
      <c r="A108" s="28" t="s">
        <v>18</v>
      </c>
      <c r="B108" s="28"/>
      <c r="C108" s="28"/>
    </row>
    <row r="111" spans="1:14">
      <c r="K111" t="s">
        <v>21</v>
      </c>
    </row>
  </sheetData>
  <mergeCells count="11">
    <mergeCell ref="A2:M2"/>
    <mergeCell ref="A107:D107"/>
    <mergeCell ref="A106:D106"/>
    <mergeCell ref="A104:C104"/>
    <mergeCell ref="A3:E3"/>
    <mergeCell ref="A31:L31"/>
    <mergeCell ref="A101:L101"/>
    <mergeCell ref="A28:D28"/>
    <mergeCell ref="A45:L45"/>
    <mergeCell ref="A41:C41"/>
    <mergeCell ref="A98:C98"/>
  </mergeCells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33" r:id="rId22"/>
    <hyperlink ref="F34" r:id="rId23"/>
    <hyperlink ref="F35" r:id="rId24"/>
    <hyperlink ref="F36" r:id="rId25"/>
    <hyperlink ref="F37" r:id="rId26"/>
    <hyperlink ref="F38" r:id="rId27"/>
    <hyperlink ref="F39" r:id="rId28"/>
    <hyperlink ref="F40" r:id="rId29"/>
    <hyperlink ref="F47" r:id="rId30"/>
    <hyperlink ref="F48" r:id="rId31"/>
    <hyperlink ref="F49" r:id="rId32"/>
    <hyperlink ref="F50" r:id="rId33"/>
    <hyperlink ref="F51" r:id="rId34"/>
    <hyperlink ref="F52" r:id="rId35"/>
    <hyperlink ref="F53" r:id="rId36"/>
    <hyperlink ref="F54" r:id="rId37"/>
    <hyperlink ref="F55" r:id="rId38"/>
    <hyperlink ref="F56" r:id="rId39"/>
    <hyperlink ref="F57" r:id="rId40"/>
    <hyperlink ref="F58" r:id="rId41"/>
    <hyperlink ref="F59" r:id="rId42"/>
    <hyperlink ref="F60" r:id="rId43"/>
    <hyperlink ref="F61" r:id="rId44"/>
    <hyperlink ref="F62" r:id="rId45"/>
    <hyperlink ref="F63" r:id="rId46"/>
    <hyperlink ref="F64" r:id="rId47"/>
    <hyperlink ref="F65" r:id="rId48"/>
    <hyperlink ref="F66" r:id="rId49"/>
    <hyperlink ref="F67" r:id="rId50"/>
    <hyperlink ref="F68" r:id="rId51"/>
    <hyperlink ref="F69" r:id="rId52"/>
    <hyperlink ref="F70" r:id="rId53"/>
    <hyperlink ref="F71" r:id="rId54"/>
    <hyperlink ref="F72" r:id="rId55"/>
    <hyperlink ref="F73" r:id="rId56"/>
    <hyperlink ref="F74" r:id="rId57"/>
    <hyperlink ref="F75" r:id="rId58"/>
    <hyperlink ref="F76" r:id="rId59"/>
    <hyperlink ref="F77" r:id="rId60"/>
    <hyperlink ref="F78" r:id="rId61"/>
    <hyperlink ref="F79" r:id="rId62"/>
    <hyperlink ref="F80" r:id="rId63"/>
    <hyperlink ref="F81" r:id="rId64"/>
    <hyperlink ref="F82" r:id="rId65"/>
    <hyperlink ref="F83" r:id="rId66"/>
    <hyperlink ref="F85" r:id="rId67"/>
    <hyperlink ref="F88" r:id="rId68"/>
    <hyperlink ref="F89" r:id="rId69"/>
    <hyperlink ref="F84" r:id="rId70"/>
    <hyperlink ref="F86" r:id="rId71"/>
    <hyperlink ref="F87" r:id="rId72"/>
    <hyperlink ref="F90" r:id="rId73"/>
    <hyperlink ref="F91" r:id="rId74"/>
    <hyperlink ref="F92" r:id="rId75"/>
    <hyperlink ref="F97" r:id="rId76"/>
    <hyperlink ref="F96" r:id="rId77"/>
    <hyperlink ref="F94" r:id="rId78"/>
    <hyperlink ref="F93" r:id="rId79"/>
    <hyperlink ref="F95" r:id="rId80"/>
    <hyperlink ref="F103" r:id="rId81"/>
    <hyperlink ref="E20" r:id="rId82"/>
    <hyperlink ref="E33" r:id="rId83"/>
    <hyperlink ref="E34" r:id="rId84"/>
    <hyperlink ref="E35" r:id="rId85"/>
    <hyperlink ref="E36" r:id="rId86"/>
    <hyperlink ref="E37" r:id="rId87"/>
    <hyperlink ref="E38" r:id="rId88"/>
    <hyperlink ref="E39" r:id="rId89"/>
    <hyperlink ref="E40" r:id="rId90"/>
    <hyperlink ref="E47" r:id="rId91"/>
    <hyperlink ref="E48" r:id="rId92"/>
    <hyperlink ref="E49" r:id="rId93"/>
    <hyperlink ref="E50" r:id="rId94"/>
    <hyperlink ref="E51" r:id="rId95"/>
    <hyperlink ref="E52" r:id="rId96"/>
    <hyperlink ref="E53" r:id="rId97"/>
    <hyperlink ref="E54" r:id="rId98"/>
    <hyperlink ref="E56" r:id="rId99"/>
    <hyperlink ref="E57" r:id="rId100"/>
    <hyperlink ref="E58" r:id="rId101"/>
    <hyperlink ref="E59" r:id="rId102"/>
    <hyperlink ref="E60" r:id="rId103"/>
    <hyperlink ref="E61" r:id="rId104"/>
    <hyperlink ref="E62" r:id="rId105"/>
    <hyperlink ref="E63" r:id="rId106"/>
    <hyperlink ref="E64" r:id="rId107"/>
    <hyperlink ref="E65" r:id="rId108"/>
    <hyperlink ref="E66" r:id="rId109"/>
    <hyperlink ref="E67" r:id="rId110"/>
    <hyperlink ref="E68" r:id="rId111"/>
    <hyperlink ref="E69" r:id="rId112"/>
    <hyperlink ref="E70" r:id="rId113"/>
    <hyperlink ref="E71" r:id="rId114"/>
    <hyperlink ref="E72" r:id="rId115"/>
    <hyperlink ref="E73" r:id="rId116"/>
    <hyperlink ref="E74" r:id="rId117"/>
    <hyperlink ref="E75" r:id="rId118"/>
    <hyperlink ref="E76" r:id="rId119"/>
    <hyperlink ref="E77" r:id="rId120"/>
    <hyperlink ref="E78" r:id="rId121"/>
    <hyperlink ref="E79" r:id="rId122"/>
    <hyperlink ref="E80" r:id="rId123"/>
    <hyperlink ref="E81" r:id="rId124"/>
    <hyperlink ref="E82" r:id="rId125"/>
    <hyperlink ref="E83" r:id="rId126"/>
    <hyperlink ref="E84" r:id="rId127"/>
    <hyperlink ref="E85" r:id="rId128"/>
    <hyperlink ref="E86" r:id="rId129"/>
    <hyperlink ref="E87" r:id="rId130"/>
    <hyperlink ref="E88" r:id="rId131"/>
    <hyperlink ref="E89" r:id="rId132"/>
    <hyperlink ref="E90" r:id="rId133"/>
    <hyperlink ref="E91" r:id="rId134"/>
    <hyperlink ref="E92" r:id="rId135"/>
    <hyperlink ref="E93" r:id="rId136"/>
    <hyperlink ref="E94" r:id="rId137"/>
    <hyperlink ref="E95" r:id="rId138"/>
    <hyperlink ref="E96" r:id="rId139"/>
    <hyperlink ref="E97" r:id="rId140"/>
    <hyperlink ref="E103" r:id="rId141"/>
  </hyperlinks>
  <pageMargins left="0.23622047244094491" right="0.23622047244094491" top="0.74803149606299213" bottom="0.74803149606299213" header="0.31496062992125984" footer="0.31496062992125984"/>
  <pageSetup paperSize="9" scale="49" firstPageNumber="0" fitToHeight="0" orientation="landscape" horizontalDpi="300" verticalDpi="300" r:id="rId142"/>
  <rowBreaks count="1" manualBreakCount="1">
    <brk id="57" max="12" man="1"/>
  </rowBreaks>
  <drawing r:id="rId14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Yasmin Rossenir Coelho</cp:lastModifiedBy>
  <cp:revision>8</cp:revision>
  <cp:lastPrinted>2022-03-24T14:39:07Z</cp:lastPrinted>
  <dcterms:created xsi:type="dcterms:W3CDTF">2021-09-30T13:08:24Z</dcterms:created>
  <dcterms:modified xsi:type="dcterms:W3CDTF">2022-09-01T18:40:06Z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