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OF\ANO 2022\TRANSPARÊNCIA\6 -  ORDEM CRONOLÓGICA DE PAGAMENTO\08. Agosto\"/>
    </mc:Choice>
  </mc:AlternateContent>
  <bookViews>
    <workbookView xWindow="0" yWindow="0" windowWidth="24000" windowHeight="9735" tabRatio="500" activeTab="3"/>
  </bookViews>
  <sheets>
    <sheet name="Plan1" sheetId="3" r:id="rId1"/>
    <sheet name="Plan3" sheetId="4" r:id="rId2"/>
    <sheet name="Plan4" sheetId="5" r:id="rId3"/>
    <sheet name="Plan5" sheetId="6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7" i="6" l="1"/>
  <c r="L81" i="5"/>
  <c r="L80" i="5"/>
  <c r="L79" i="5"/>
  <c r="L78" i="5"/>
  <c r="L77" i="5"/>
  <c r="L76" i="5"/>
  <c r="L75" i="5"/>
  <c r="L73" i="5"/>
  <c r="L72" i="5"/>
  <c r="L70" i="5"/>
  <c r="L68" i="5"/>
  <c r="L66" i="5"/>
  <c r="L65" i="5"/>
  <c r="L63" i="5"/>
  <c r="L60" i="5"/>
  <c r="L59" i="5"/>
  <c r="L58" i="5"/>
  <c r="L57" i="5"/>
  <c r="L56" i="5"/>
  <c r="L55" i="5"/>
  <c r="L54" i="5"/>
  <c r="L50" i="5"/>
  <c r="L42" i="5"/>
  <c r="L41" i="5"/>
  <c r="L40" i="5"/>
  <c r="L39" i="5"/>
  <c r="L32" i="5"/>
  <c r="L30" i="5"/>
  <c r="L29" i="5"/>
  <c r="L27" i="5"/>
  <c r="L25" i="5"/>
  <c r="L23" i="5"/>
  <c r="I23" i="5"/>
  <c r="L19" i="5"/>
  <c r="L18" i="5"/>
  <c r="L17" i="5"/>
  <c r="L16" i="5"/>
  <c r="L15" i="5"/>
  <c r="L10" i="5"/>
  <c r="L7" i="5"/>
  <c r="L16" i="4"/>
  <c r="L11" i="4"/>
  <c r="L9" i="4"/>
</calcChain>
</file>

<file path=xl/sharedStrings.xml><?xml version="1.0" encoding="utf-8"?>
<sst xmlns="http://schemas.openxmlformats.org/spreadsheetml/2006/main" count="1115" uniqueCount="623">
  <si>
    <t>AGOSTO/2022</t>
  </si>
  <si>
    <t>ORDEM CRONOLÓGICA DE PAGAMENTOS – PGJ/AM</t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</si>
  <si>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</si>
  <si>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</si>
  <si>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</si>
  <si>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</si>
  <si>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</si>
  <si>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</si>
  <si>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</si>
  <si>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</si>
  <si>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</si>
  <si>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</si>
  <si>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</si>
  <si>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</si>
  <si>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</si>
  <si>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AGOSTO</t>
  </si>
  <si>
    <t>SOUZA E FRAGATA SERVICOS DE REFORMAS, MANUTENCAO, LIMPEZA E CONSERVACAO PREDIAL LTDA</t>
  </si>
  <si>
    <t>Liquidação da NE n. 2022NE0000089 - Referente a fornecimento e distribuição de água mineral potável à PGJ/AM, relativo a junho de 2022, conforme contrato nº 015/2021/PGJ, NFe nº 29 e SEI nº 2022.013889.</t>
  </si>
  <si>
    <t>29/2022</t>
  </si>
  <si>
    <t>2082/2022</t>
  </si>
  <si>
    <t>-</t>
  </si>
  <si>
    <t>2022.013889</t>
  </si>
  <si>
    <t>32089185000149</t>
  </si>
  <si>
    <t>Liquidação da NE nº 2022NE0001138 - Ref. fornecim. e distrib. de água mineral potável a PGJ/AM pela SOUZA E FRAGATA SERV. DE REF., MANUT., LIMP. E CONS. LTDA, rel. a reequilíbrio Jan a Jun/2022, conf. CT nº 015/2021/PGJ, NF nº 30 e SEI nº 2022.014109</t>
  </si>
  <si>
    <t>30/2022</t>
  </si>
  <si>
    <t>2085/2022</t>
  </si>
  <si>
    <t>2022.014109</t>
  </si>
  <si>
    <t xml:space="preserve">21044217000173 </t>
  </si>
  <si>
    <t>SAMPA RIO COMERCIO DE PRODUTOS DE INFORMATICA EIRELI - ME</t>
  </si>
  <si>
    <t>Liquidação da NE n. 2022NE0001012 - Referente a fornecimento de material de consumo voltado ao grupo de gêneros de alimentação à PGJ/MPAM, conforme NFe nº 080 e SEI nº 2022.013946.</t>
  </si>
  <si>
    <t>80/2022</t>
  </si>
  <si>
    <t>2148/2022</t>
  </si>
  <si>
    <t>2022.013946</t>
  </si>
  <si>
    <t xml:space="preserve">01334638000121 </t>
  </si>
  <si>
    <t>ATACADÃO APUI COMERCIO DE MATERIAL DE CONSTRUÇÃO LTDA</t>
  </si>
  <si>
    <t>Liquidação da NE n. 2022NE0000983 - Referente a fornecimento de equipamentos, materiais e ferramentas de informática à PGJ/AM, conforme PE Nº 4.008/2022-CPL/MPAM/PGJ-SRP, NFe nº 13771 e SEI nº 2022.013742.</t>
  </si>
  <si>
    <t>13771/2022</t>
  </si>
  <si>
    <t>2167/2022</t>
  </si>
  <si>
    <t>2022.013742</t>
  </si>
  <si>
    <t xml:space="preserve">41714003000174 </t>
  </si>
  <si>
    <t>SARKAR TACTICAL BRASIL LTDA</t>
  </si>
  <si>
    <t>Liquidação da NE nº 2022NE0000715 - Ref. a aquisição de coletes balísticos destinados ao atendimento das necessidades funcionais desta Procuradoria Geral de Justiça - PGJ/MPAM, conforme DANFE-e nº 5 e os demais documentos do PI-SEI 2022.014895.</t>
  </si>
  <si>
    <t>05/2022</t>
  </si>
  <si>
    <t>2207/2022</t>
  </si>
  <si>
    <t>2022.014895</t>
  </si>
  <si>
    <t>10847885000112</t>
  </si>
  <si>
    <t>T DA S LUSTOSA COMERCIO E SERVICOS ME</t>
  </si>
  <si>
    <t>Liquidação da NE nº 2022NE0001268 - Referente a aquisição de materias de expediente e outros à Procuradoria Geral de Justiça/Ministério Público do Estado do Amazonas, conforme NF-e  Nº 5922 e demais documentos do PI SEI Nº 2022.015153.</t>
  </si>
  <si>
    <t>5922/2022</t>
  </si>
  <si>
    <t>2235/2022</t>
  </si>
  <si>
    <t>2022.015153</t>
  </si>
  <si>
    <t>43731740000100</t>
  </si>
  <si>
    <t>FRONT COMERCIAL LTDA</t>
  </si>
  <si>
    <t>Liquidação da NE nº 2022NE0000854 - Ref. Aquisição de fogão a gás, Tombo 19829, para PF de Tefé/AM, conforme DANFE 153 e SEI 2022.015743.</t>
  </si>
  <si>
    <t>153/2022</t>
  </si>
  <si>
    <t>2266/2022</t>
  </si>
  <si>
    <t>2022.015743</t>
  </si>
  <si>
    <t xml:space="preserve">06536588000189 </t>
  </si>
  <si>
    <t>HORIZONTE MOVEIS DE ESCRITORIO EIRELI</t>
  </si>
  <si>
    <t>Liquidação da NE nº 2022NE0001115 - Ref. aquisição de mobiliário para PJ Itacoatiara: mesa L (20006 a 20009), mesa reta (20010 a 20017), longarina (20018 a 20020), conforme DANFE 2455 e SEI 2022.015755.</t>
  </si>
  <si>
    <t>2455/2022</t>
  </si>
  <si>
    <t>2267/2022</t>
  </si>
  <si>
    <t>2022.015755</t>
  </si>
  <si>
    <t>Liquidação da NE nº 2022NE0000851 - Ref. Aquisição de fogão a gás, Tombo 19827, para PF de Autazes/AM, conforme DANFE 155 e SEI 2022.015769.</t>
  </si>
  <si>
    <t>155/2022</t>
  </si>
  <si>
    <t>2268/2022</t>
  </si>
  <si>
    <t>2022.015769</t>
  </si>
  <si>
    <t>40328243000178</t>
  </si>
  <si>
    <t>GERCI KETHLEM DA CONCEICAO LOPES</t>
  </si>
  <si>
    <t>Liquidação da NE nº 2022NE0001117 - Ref. Aquisição de forno micro-ondas, Tombo 20035, para PJ de Itacoatiara/AM, conforme DANFE 47 e SEI 2022.015767.</t>
  </si>
  <si>
    <t>47/2022</t>
  </si>
  <si>
    <t>2269/2022</t>
  </si>
  <si>
    <t>2022.015767</t>
  </si>
  <si>
    <t>27985750000116</t>
  </si>
  <si>
    <t>F ALVES DOS SANTOS JUNIOR</t>
  </si>
  <si>
    <t>Liquidação da NE nº 2022NE0000989 - Ref. a aquisição de 02 (dois) condicionadores de ar tipo: cassete, inverter e de 48.000 btus, Tombos Nº20025 e Nº20026, conforme NF-e nº 808 e demais documentos do PI-SEI 2022.015628.</t>
  </si>
  <si>
    <t>808/2022</t>
  </si>
  <si>
    <t>2295/2022</t>
  </si>
  <si>
    <t>2022.015628</t>
  </si>
  <si>
    <t xml:space="preserve">42403306000139 </t>
  </si>
  <si>
    <t>N S LIMPEZA E MANUTENÇAO LTDA</t>
  </si>
  <si>
    <t>Liquidação da NE nº 2022NE0001076 - Ref. aquisição de bebedouros para PJ de Maués/AM, tombos 20073 e 20074, conforme DANFE 44 e SEI 2022.016029.</t>
  </si>
  <si>
    <t>44/2022</t>
  </si>
  <si>
    <t>2299/2022</t>
  </si>
  <si>
    <t>2022.016029</t>
  </si>
  <si>
    <t>Liquidação da NE nº 2022NE0001105 - Ref. aquisição de bebedouros para PJ de Anori/AM, tombos 20068 e 20069, conforme DANFE 43 e SEI 2022.016019.</t>
  </si>
  <si>
    <t>43/2022</t>
  </si>
  <si>
    <t>2300/2022</t>
  </si>
  <si>
    <t>2022.016019</t>
  </si>
  <si>
    <t>Liquidação da NE nº 2022NE0001118 - Ref. aquisição de bebedouros para PJ de Itacoatiara/AM, tombos 20070 a 20072, conforme DANFE 42 e SEI 2022.016036.</t>
  </si>
  <si>
    <t>2301/2022</t>
  </si>
  <si>
    <t>2022.016036</t>
  </si>
  <si>
    <t>Liquidação da NE nº 2022NE0001013 - Ref. aquisição de mobiliário para PJ de Novo Airão/AM: mesa L (20057 e 20058), mesa reta (20059), longarina (20060 a 20066), mesa de reunião (20067) conforme DANFE 2456 e SEI 2022.015899.</t>
  </si>
  <si>
    <t>2456/2022</t>
  </si>
  <si>
    <t>2302/2022</t>
  </si>
  <si>
    <t>2022.015899</t>
  </si>
  <si>
    <t xml:space="preserve">40328243000178 </t>
  </si>
  <si>
    <t>Liquidação da NE nº 2022NE0001075 - Ref. Aquisição de forno micro-ondas, Tombo 20033, para PJ de Maués/AM, conforme DANFE 45 e SEI 2022.015759.</t>
  </si>
  <si>
    <t>45/2022</t>
  </si>
  <si>
    <t>2303/2022</t>
  </si>
  <si>
    <t>2022.015759</t>
  </si>
  <si>
    <t xml:space="preserve">05207424000145 </t>
  </si>
  <si>
    <t>VINICIUS CHAVES DOS SANTOS</t>
  </si>
  <si>
    <t>Liquidação da NE nº 2022NE0001046 - Referente a fornecimento de 1 frigobar, tombo 20002, à PGJ/AM por VINICIUS CHAVES, conforme PE Nº 4.013/2022-CPL/MPAM/PGJ-SRP, NFe nº 4054 e SEI nº 2022.015734.</t>
  </si>
  <si>
    <t>4054/2022</t>
  </si>
  <si>
    <t>2308/2022</t>
  </si>
  <si>
    <t>2022.015734</t>
  </si>
  <si>
    <t xml:space="preserve">06983736000103 </t>
  </si>
  <si>
    <t>LABOR INDUSTRIA DE MOVEIS PARA ESCRITORIO EIRELI</t>
  </si>
  <si>
    <t>Liquidação da NE nº 2022NE0001014 - Ref. à aquisição de gaveteiros volantes, Tombos Nº20047 à Nº20052, destinados ao a Promotoria de Novo Airão, conforme NF-e nº 2320 e demais documentos do PI-SEI 2022.015830.</t>
  </si>
  <si>
    <t>2320/2022</t>
  </si>
  <si>
    <t>2329/2022</t>
  </si>
  <si>
    <t>2022.015830</t>
  </si>
  <si>
    <t>Liquidação da NE nº 2022NE0001441 - Ref à aquisição de 06 (seis) aparelhos de microondas, com capacidade de 35 (trinta e cinco) litros, Tombos Nº 20036 à Nº20041,conforme NF-e nº 48 e demais documentos do PI-SEI 2022.015763.</t>
  </si>
  <si>
    <t>48/2022</t>
  </si>
  <si>
    <t>2330/2022</t>
  </si>
  <si>
    <t>2022.015763</t>
  </si>
  <si>
    <t>Liquidação da NE nº 2022NE0000789 - Ref. à aquisição de 05 unidades de gaveteiros volante, Tombos Nº 20042 à Nº20046, destinados às Promotorias de Tabatinga/AM, conforme NF-e nº 2321 e demais documentos do PI-SEI 2022.015843.</t>
  </si>
  <si>
    <t>2321/2022</t>
  </si>
  <si>
    <t>2331/2022</t>
  </si>
  <si>
    <t>2022.015843</t>
  </si>
  <si>
    <t>Liquidação da NE nº 2022NE0001104 - Ref. à aquisição de um forno micro-ondas, Tombo Nº20034, destinados para suprir às necessidades da Promotoria de Justiça de Anori, conforme NF-e nº 46 e demais documentos do PI-SEI 2022.015761.</t>
  </si>
  <si>
    <t>46/2022</t>
  </si>
  <si>
    <t>2332/2022</t>
  </si>
  <si>
    <t>2022.015761</t>
  </si>
  <si>
    <t>Fonte da informação: Sistema eletronico de informações (SEI) e sistema AFI. DOF/MPAM.</t>
  </si>
  <si>
    <r>
      <rPr>
        <b/>
        <sz val="14"/>
        <color rgb="FF000000"/>
        <rFont val="Arial"/>
        <family val="2"/>
        <charset val="1"/>
      </rPr>
      <t xml:space="preserve">ORDEM CRONOLÓGICA DE PAGAMENTO DE </t>
    </r>
    <r>
      <rPr>
        <b/>
        <sz val="14"/>
        <color rgb="FF2A6099"/>
        <rFont val="Arial"/>
        <family val="2"/>
        <charset val="1"/>
      </rPr>
      <t xml:space="preserve"> LOCAÇÕES</t>
    </r>
  </si>
  <si>
    <t>SENCINET BRASIL SERVICOS DE TELECOMUNICACOES LTDA</t>
  </si>
  <si>
    <t>Liquidação da NE nº 2022NE0000076 - Ref. Parcela de Locação de Bens Móveis, a PGJ/AM pela SENCINET BRASIL SERVICOS DE TELECOMUNICACOES LTDA, rel. 05/2022, conf. CT nº 022/2021/PGJ, Fatura nº 15804/2022 e SEI nº 2022.014106.</t>
  </si>
  <si>
    <t>Fatura Nº 15804</t>
  </si>
  <si>
    <t>2087/2022</t>
  </si>
  <si>
    <t>2022.014106</t>
  </si>
  <si>
    <t xml:space="preserve">84468636000152 </t>
  </si>
  <si>
    <t>COENCIL EMPREENDIMENTOS IMOBILIÁRIOS LTDA</t>
  </si>
  <si>
    <t>Liquidação da NE nº 2022NE0000086 - Ref. a locação de imóvel da UNAD Adrianópolis, de JULHO/2022 , nos termos do 1º T.A ao CA nº 032/2018-MP/PGJ, conforme Recibo de Aluguel 046/2022 e demais documentos do PI-SEI 2022.014891.</t>
  </si>
  <si>
    <t>Recibo Nº 046/2022</t>
  </si>
  <si>
    <t>2142/2022</t>
  </si>
  <si>
    <t>2022.014891</t>
  </si>
  <si>
    <t>06330703272</t>
  </si>
  <si>
    <t>GABRIEL AGUIAR DE LIMA</t>
  </si>
  <si>
    <t>Liquidação da NE nº 2022NE0000276 - Ref. a locação de imóvel da promotoria de justiça de Manacapuru a PGJ/AM por GABRIEL AGUIAR DE LIMA, relativo ao mês 07/2022, conforme contrato nº 031/2021/PGJ, recibo 07/2022 e SEI nº 2022.014553.</t>
  </si>
  <si>
    <t>Recibo Nº 07/2022</t>
  </si>
  <si>
    <t>2145/2022</t>
  </si>
  <si>
    <t>2022.014553</t>
  </si>
  <si>
    <t>81838018115</t>
  </si>
  <si>
    <t>SAMUEL MENDES DA SILVA</t>
  </si>
  <si>
    <t>Liquidação da NE nº 2022NE0000194 - Referente a locação de imóvel na comarca de Juruá/AM, referente ao mês de JULHO/2022, conforme 1º Termo Aditivo ao CA nº 004/2021-MP/PGJ, Recibo de Aluguel s/nº e demais documentos do PI-SEI 2022.014889.</t>
  </si>
  <si>
    <t>2149/2022</t>
  </si>
  <si>
    <t>2022.014889</t>
  </si>
  <si>
    <t xml:space="preserve">03146650215 </t>
  </si>
  <si>
    <t>VANIAS BATISTA MENDONÇA</t>
  </si>
  <si>
    <t>Liquidação da NE nº 2022NE0000055 - Ref. a locação de imóvel da UNAD Aleixo a PGJ/AM por VANIAS BATISTA MENDONÇA, relativo ao mês 07/2022, conforme contrato nº 033/2019/PGJ, recibo 07/2022 e SEI nº 2022.014914.</t>
  </si>
  <si>
    <t>2150/2022</t>
  </si>
  <si>
    <t>2022.014914</t>
  </si>
  <si>
    <t>33179565000137</t>
  </si>
  <si>
    <t>Liquidação da NE nº 2022NE0000076 - Referente a locação de equipamentos para links de comunicação, referente ao mês de Junho/2022, nos termos do CA 022/2021, conforme Fatura 15806 e demais documentos do PI-SEI 2022.014105.</t>
  </si>
  <si>
    <t>Fatura nº 15806</t>
  </si>
  <si>
    <t>2152/2022</t>
  </si>
  <si>
    <t>2022.014105</t>
  </si>
  <si>
    <t>Liquidação da NE nº 2022NE0000079 - Referente a locação de equipamentos para links de comunicação, referente ao período de Junho/2022, nos termos do CA 013/2021-MP/PGJ, conforme Fatura 15805 e demais documentos do PI-SEI 2022.014104.</t>
  </si>
  <si>
    <t>Fatura nº 15805</t>
  </si>
  <si>
    <t>2153/2022</t>
  </si>
  <si>
    <t>2022.014104</t>
  </si>
  <si>
    <t>Liquidação da NE nº 2022NE0000079 - Referente a locação de equipamentos para links de comunicação, referente ao período de Maio/2022, nos termos do CA 013/2021-MP/PGJ, conforme Fatura 15803 e demais documentos do PI-SEI 2022.014103.</t>
  </si>
  <si>
    <t>Fatura nº 15803</t>
  </si>
  <si>
    <t>2156/2022</t>
  </si>
  <si>
    <t>2022.014103</t>
  </si>
  <si>
    <t xml:space="preserve">05828884000190 </t>
  </si>
  <si>
    <t>ALVES LIRA LTDA</t>
  </si>
  <si>
    <t>Liquidação da NE n. 2022NE0000061 - Ref. a locação de imóvel da Rua Belo Horizonte, n° 500, Aleixo a PGJ/AM por ALVES LIRA LTDA, relativo ao mês de maio/2022, conforme contrato nº 016/2020/PGJ, recibo 06/2022 e SEI nº 2022.014559.</t>
  </si>
  <si>
    <t>2202/2022</t>
  </si>
  <si>
    <t xml:space="preserve"> 2022.014559</t>
  </si>
  <si>
    <t xml:space="preserve">28407393215 </t>
  </si>
  <si>
    <t>VERA NEIDE PINTO CAVALCANTE</t>
  </si>
  <si>
    <t>Liquidação da NE nº 2022NE0000718 - Referente a locação de imóvel da PJ de Coari por VERA NEIDE, relativo a julho de 2022, conforme contrato nº 019/2018/PGJ - 4º TA, Recibo s/nº e SEI nº 2022.014942</t>
  </si>
  <si>
    <t>Recibo nº 07/2022</t>
  </si>
  <si>
    <t>2255/2022</t>
  </si>
  <si>
    <t>2022.014942</t>
  </si>
  <si>
    <t>05828884000190</t>
  </si>
  <si>
    <t>Liquidação da NE nº 2022NE0000061 - Ref. a locação de imóvel da Rua Belo Horizonte, n° 500, Aleixo a PGJ/AM por ALVES LIRA LTDA, relativo ao mês de julho/2022, conforme contrato nº 016/2020/PGJ, recibo 07/2022 e SEI nº 2022.015771.</t>
  </si>
  <si>
    <t>2307/2022</t>
  </si>
  <si>
    <t>2022.015771</t>
  </si>
  <si>
    <t>GARTNER DO BRASIL SERVICOS DE PESQUISAS LTDA</t>
  </si>
  <si>
    <t>Liquidação da NE n. 2021NE0001920 - Referente a serviços técnicos especializados de pesquisa e aconselhamento imparcial em TI à PGJ/AM, relativo a parcela 06/12, conforme contrato nº 034/2021/PGJ, NFSe nº 37064 e SEI nº 2022.013741.</t>
  </si>
  <si>
    <t>37064/2022</t>
  </si>
  <si>
    <t>2081/2022</t>
  </si>
  <si>
    <t>2022.013741</t>
  </si>
  <si>
    <t>COMPANHIA HUMAITENSE DE AGUAS E SANEAMENTO BASICO</t>
  </si>
  <si>
    <t>Liquidação da NE n. 2022NE0000060 - Referente a serviços de fornecimento de água potável e sistema de esgoto à PGJ/AM no município de Humaitá/AM, relativo a junho de 2022, conforme contrato nº 010/2021/PGJ, Fatura nº 22068992 e SEI nº 2022.013662.</t>
  </si>
  <si>
    <t>Fatura nº 22068992/2022</t>
  </si>
  <si>
    <t>2084/2022</t>
  </si>
  <si>
    <t>Liquidação da NE nº 2022NE0000075 - Ref. a Comunic. de Dados e Circuitos Dedicados a transmissão de dados, a PGJ/AM pela SENCINET BRASIL SERV. DE TELEC. LTDA, rel. 05/2022, conf. CT nº 022/2021/PGJ, NFSe nº 5755/2022 e SEI nº 2022.014106.</t>
  </si>
  <si>
    <t>5755/2022</t>
  </si>
  <si>
    <t>2086/2022</t>
  </si>
  <si>
    <t>29118694000148</t>
  </si>
  <si>
    <t>MAQUINE MANUTENÇÃO ELETRICA</t>
  </si>
  <si>
    <t>Liquidação da NE n. 2022NE0001211 - Referente a serviço de implantação de três Procuradorias de Justiça no prédio sede do MPAM, conforme contrato nº 010/2022/PGJ, NFSe nº 83 e SEI nº 2022.014747</t>
  </si>
  <si>
    <t>83/2022</t>
  </si>
  <si>
    <t>2117/2022</t>
  </si>
  <si>
    <t>2022.014747</t>
  </si>
  <si>
    <t>10181964000137</t>
  </si>
  <si>
    <t>OCA  VIAGENS E TURISMO DA AMAZONIA LIMITADA</t>
  </si>
  <si>
    <t>Liquidação da NE nº 2022NE0000066 - Referente a serviços em agenciamento de viagens, referente ao mês de Junho/2022, conforme Fatura 56419 e demais documentos presentes no PI 2022.014111.</t>
  </si>
  <si>
    <t>Fatura nº 56419/2022</t>
  </si>
  <si>
    <t>2122/2022</t>
  </si>
  <si>
    <t>2022.014111</t>
  </si>
  <si>
    <t xml:space="preserve">21000322000100 </t>
  </si>
  <si>
    <t>PRIORI TREINAMENTO E APERFEIÇOAMENTO LTDA - EPP</t>
  </si>
  <si>
    <t>Liquidação da NE nº 2022NE0001131 - Ref. ao "Curso online: Aplicação da Nova Lei de Licitações e Contratos", durante o período de 27/06/2022 à 01/07/2022, conforme NF-e nº 750 e demais documentos do PI-SEI 2022.014550.</t>
  </si>
  <si>
    <t>750/2022</t>
  </si>
  <si>
    <t>2140/2022</t>
  </si>
  <si>
    <t>2022.014550</t>
  </si>
  <si>
    <t xml:space="preserve">03264927000127 </t>
  </si>
  <si>
    <t>MANAUS AMBIENTAL S.A</t>
  </si>
  <si>
    <t>Liquidação da NE nº 2022NE0000054 - Ref. serviço de água e esgotamento sanitário, relativo ao mês de Junho/2022, nos termos do CA nº 008/2021-MP/PGJ, conforme Fatura Agrupada nº 1994084//2022 e demais documentos do PI-SEI 2022.014323.</t>
  </si>
  <si>
    <t>Fatura nº 1994084</t>
  </si>
  <si>
    <t>2143/2022</t>
  </si>
  <si>
    <t>2022.014323</t>
  </si>
  <si>
    <t>Liquidação da NE nº 2022NE0000078 - Ref. a Comunic. de Dados e Circuitos Dedicados a transmissão de dados, a PGJ/AM pela SENCINET BRASIL SERV. DE TELEC. LTDA, rel. 05/2022, conf. CT nº 013/2021/PGJ, NFS-e nº 5754/2022 e SEI nº 2022.014103.</t>
  </si>
  <si>
    <t>5754/2022</t>
  </si>
  <si>
    <t>2157/2022</t>
  </si>
  <si>
    <t>Liquidação da NE nº 2022NE0000078 - Ref. a Parc. de prest. de serv. de Valor Adicionado e Circ. Dedicados de Com.Dados, a PGJ/AM pela SENCINET BRASIL SERV. DE TELEC. LTDA, rel. 05/2022, conf. CT nº013/2021/PGJ, NFSe nº 10399/2022 e SEI nº 2022.014103</t>
  </si>
  <si>
    <t>10399/2022</t>
  </si>
  <si>
    <t>2158/2022</t>
  </si>
  <si>
    <t>00492578000102</t>
  </si>
  <si>
    <t>VILA DA BARRA COM E REP E SERV DE DEDETIZACAO LTDA</t>
  </si>
  <si>
    <t>Liquidação da NE n. 2022NE0000048 - Referente a serviço de controle de pragas à PGJ/AM, relativo a março de 2022, conforme contrato nº 020/2018/PGJ - 3º TA, conforme NFSe nº 2084 e SEI nº 2022.013592.</t>
  </si>
  <si>
    <t>2160/2022</t>
  </si>
  <si>
    <t>2022.013592</t>
  </si>
  <si>
    <t>Liquidação da NE n. 2022NE0000048 - Referente a serviço de controle de pragas à PGJ/AM, relativo a abril de 2022, conforme contrato nº 020/2018/PGJ - 3º TA, conforme NFSe nº 2085 e SEI nº 2022.013592.</t>
  </si>
  <si>
    <t>2161/2022</t>
  </si>
  <si>
    <t>Liquidação da NE n. 2022NE0000048 - Referente a serviço de controle de pragas à PGJ/AM, relativo a maio de 2022, conforme contrato nº 020/2018/PGJ - 3º TA, conforme NFSe nº 2086 e SEI nº 2022.013592.</t>
  </si>
  <si>
    <t>2162/2022</t>
  </si>
  <si>
    <t>Liquidação da NE n. 2022NE0000048 - Referente a serviço de controle de pragas à PGJ/AM, relativo a junho de 2022, conforme contrato nº 020/2018/PGJ - 3º TA, conforme NFSe nº 2087 e SEI nº 2022.013592. /1</t>
  </si>
  <si>
    <t>2163/2022</t>
  </si>
  <si>
    <t>Liquidação da NE n. 2022NE0000722 - Referente a serviço de controle de pragas à PGJ/AM, relativo a junho de 2022, conforme contrato nº 020/2018/PGJ - 4º TA, conforme NFSe nº 2087 e SEI nº 2022.013592. /2</t>
  </si>
  <si>
    <t>2164/2022</t>
  </si>
  <si>
    <t>SIDI SERVIÇOS DE COMUNICAÇAO LTDA  ME</t>
  </si>
  <si>
    <t>Liquidação da NE nº 2022NE0000092 - Ref. a serviços de conectividade ponto a ponto em fibra óptica, referente ao mês de Maio/2022, conforme NFS-e nº 7978 e demais documentos do PI-SEI 2022.011809.</t>
  </si>
  <si>
    <t>7978/2022</t>
  </si>
  <si>
    <t>2182/2022</t>
  </si>
  <si>
    <t>2022.011809</t>
  </si>
  <si>
    <t>Liquidação da NE nº 2022NE0000073 - Ref. a serviço de acesso à internet através de link de dados com conectividade IP, referente ao mês de Junho/2022, conforme NFS-e nº 7980 e demais documentos do PI-SEI 2022.012546.</t>
  </si>
  <si>
    <t>7980/2022</t>
  </si>
  <si>
    <t>2183/2022</t>
  </si>
  <si>
    <t>2022.012546</t>
  </si>
  <si>
    <t xml:space="preserve">61198164000160 </t>
  </si>
  <si>
    <t>PORTO SEGURO COMPANHIA DE SEGUROS GERAIS</t>
  </si>
  <si>
    <t>2191/2022</t>
  </si>
  <si>
    <t>2022.009498</t>
  </si>
  <si>
    <t>Liquidação da NE nº 2022NE0000078 - Ref. a Comunic. de Dados e Circuitos Dedicados a transmissão de dados, a PGJ/AM pela SENCINET BRASIL SERV. DE TELEC. LTDA, rel. 06/2022, conf. CT nº 013/2021/PGJ, NFS-e nº 5756/2022 e SEI  nº 2022.014104.</t>
  </si>
  <si>
    <t>5756/2002</t>
  </si>
  <si>
    <t>2196/2022</t>
  </si>
  <si>
    <t>Liquidação da NE nº 2022NE0000078 - Ref. a Parc. de prest. de serv. de Valor Adicionado e Circ. Dedicados de Com.Dados, a PGJ/AM pela SENCINET BRASIL SERV. DE TELEC. LTDA, rel. 06/2022, conf. CT nº013/2021/PGJ, NFSe nº 10400/2022 e SEI nº 2022.014104</t>
  </si>
  <si>
    <t>10400/2022</t>
  </si>
  <si>
    <t>2197/2022</t>
  </si>
  <si>
    <t>Liquidação da NE nº 2022NE0000075 - Ref. a Comunic. de Dados e Circuitos Dedicados a transmissão de dados, a PGJ/AM pela SENCINET BRASIL SERV. DE TELEC. LTDA, rel. 06/2022, conf. CT nº 022/2021/PGJ, Fatura nº 5757/2022 e SEI  nº 2022.014105.</t>
  </si>
  <si>
    <t>5757/2022</t>
  </si>
  <si>
    <t>2199/2022</t>
  </si>
  <si>
    <t>12891300000197</t>
  </si>
  <si>
    <t>JF TECNOLOGIA LTDA -ME</t>
  </si>
  <si>
    <t>Liquidação da NE nº 2022NE0000978 - Ref. a serv. de limpeza, conservação, higienização e manutenção predial à PGJ/MPAM por JF TECNOLOGIA, relativo a junho de 2022, conf. CT nº 010/2020/PGJ - 2º TA, NFSe nº 4140 e SEI nº 2022.012853.</t>
  </si>
  <si>
    <t>4140/2022</t>
  </si>
  <si>
    <t>2203/2022</t>
  </si>
  <si>
    <t>2022.012853</t>
  </si>
  <si>
    <t>11379887000197</t>
  </si>
  <si>
    <t>EFICAZ ASSESSORIA DE COMUNICAÇÃO LTDA</t>
  </si>
  <si>
    <t>Liquidação da NE nº 2022NE0000192 - Referente a serviços de Mailing e clipping jornalístico online, nos termos do CT 001/2022 - MP/PGJ, referente ao mês de JULHO/2022, conforme NFS-e nº 1064 e demais documentos do PI-SEI 2022.015190.</t>
  </si>
  <si>
    <t>1064/2022</t>
  </si>
  <si>
    <t>2233/2022</t>
  </si>
  <si>
    <t>2022.015190</t>
  </si>
  <si>
    <t>12715889000172</t>
  </si>
  <si>
    <t>CASA NOVA ENGENHARIA E CONSULTORIA LTDA  ME</t>
  </si>
  <si>
    <t>Liquidação da NE nº 2022NE0000859 - Referente a manutenção preventiva e corretiva da ETE, referente ao período de 27/06/2022 a 27/07/2022 - 2ª medição do 1 T.A. ao CT 008/2021, conforme NFS-e 2022/363 e demais documentos do PI-SEI 2022.015196.</t>
  </si>
  <si>
    <t>363/2022</t>
  </si>
  <si>
    <t>2234/2022</t>
  </si>
  <si>
    <t>2022.015196</t>
  </si>
  <si>
    <t>04407920000180</t>
  </si>
  <si>
    <t>PRODAM PROCESSAMENTO DE DADOS AMAZONAS</t>
  </si>
  <si>
    <t>Liquidação da NE nº 2021NE0000141 - Ref. a execução de Sistema Prodam RH no mês de JANEIRO/2022, nos termos do 2º TA do contrato administrativo nº 003/2019-MP/PGJ, conforme NFS-e  nº 27075 e demais documentos do PI-SEI 2022.002479. Parte 1/2.</t>
  </si>
  <si>
    <t>27075/2022</t>
  </si>
  <si>
    <t>2237/2022</t>
  </si>
  <si>
    <t>2022.002479</t>
  </si>
  <si>
    <t>Liquidação da NE nº 2022NE0000238 - Ref. a execução de Sistema Prodam RH no mês de JANEIRO/2022, nos termos do 2º TA do contrato administrativo nº 003/2019-MP/PGJ, conforme NFS-e  nº 27075 e demais documentos do PI-SEI 2022.002479. Parte 2/2.</t>
  </si>
  <si>
    <t>2238/2022</t>
  </si>
  <si>
    <t>Liquidação da NE nº 2022NE0000238 - Ref. a execução de Sistema Prodam RH, no mÊs FEVEREIRO/2022, nos termos do 2º TA do contrato administrativo nº 003/2019-MP/PGJ, conforme NFS-e  nº 27696 e demais documentos do PI-SEI 2022.004394. Parte 1/2.</t>
  </si>
  <si>
    <t>27696/2022</t>
  </si>
  <si>
    <t>2256/2022</t>
  </si>
  <si>
    <t>2022.004394</t>
  </si>
  <si>
    <t>Liquidação da NE nº 2022NE0000198 - Ref. a execução de Sistema Prodam RH, no mês de FEVEREIRO/2022, nos termos do 4º TA do contrato administrativo nº 003/2019-MP/PGJ, conforme NFS-e  nº 27696 e demais documentos do PI-SEI 2022.004394. Parte 2/2.</t>
  </si>
  <si>
    <t>2257/2022</t>
  </si>
  <si>
    <t>07244008000223</t>
  </si>
  <si>
    <t>EYES NWHERE SISTEMAS INTELIGENTES DE IMAGEM LTDA</t>
  </si>
  <si>
    <t>Liquidação da NE nº 2022NE0000063 - Ref. a serviços de conectividade ponto a ponto em fibra óptica, referente ao mês de JULHO/2022, conforme NFSC nº 2793 e demais documentos do PI-SEI 2022.014979.</t>
  </si>
  <si>
    <t>2793/2022</t>
  </si>
  <si>
    <t>2258/2022</t>
  </si>
  <si>
    <t>2022.014979</t>
  </si>
  <si>
    <t>Liquidação da NE nº 2021NE0001917 - Ref. a acesso dedicado à internet com proteção Anti-DDoS para o MPAM, referente ao mês de JULHO/2022, conforme NFSC 2794 e demais documentos do PI-SEI 2022.014978.</t>
  </si>
  <si>
    <t>2794/2022</t>
  </si>
  <si>
    <t>2022.014978</t>
  </si>
  <si>
    <t>76535764000143</t>
  </si>
  <si>
    <t>OI S.A.</t>
  </si>
  <si>
    <t>Liquidação da NE nº 2022NE0000080 - Ref. a serviço de telefonia fixa a PGJ/AM pela OI S.A., relativo a julho/2022, conforme contrato nº 035/2018/PGJ, 4º TA Fatura nº 300039264497 e SEI nº 2022.014308.</t>
  </si>
  <si>
    <t>Fatura nº 0300039264497</t>
  </si>
  <si>
    <t>2262/2022</t>
  </si>
  <si>
    <t>2022.014308</t>
  </si>
  <si>
    <t>Liquidação da NE nº 2022NE0000080 - Ref. a serviço de telefonia fixa a PGJ/AM pela OI S.A., relativo a julho/2022, conforme contrato nº 035/2018/PGJ, 4º TA, Fatura nº 0300039239224 e SEI nº 2022.014307.</t>
  </si>
  <si>
    <t>Fatura nº 0300039264498</t>
  </si>
  <si>
    <t>2264/2022</t>
  </si>
  <si>
    <t>2022.014307</t>
  </si>
  <si>
    <t>04301769000109</t>
  </si>
  <si>
    <t>FUNDO DE MODERNIZAÇÃO E REAPARELHAMENTO DO PODER JUDICIARIO ESTADUAL</t>
  </si>
  <si>
    <t>Liquidação da NE n. 2022NE0000711 - Referente a pagamento de cessão onerosa de espaços do Tribunal de Justiça do Amazonas, relativo a junho de 2022, conforme contrato nº 001/2021/TJ e SEI nº 2022.014709.</t>
  </si>
  <si>
    <t>Memorando nº 85/2022</t>
  </si>
  <si>
    <t>2265/2022</t>
  </si>
  <si>
    <t>2022.014709</t>
  </si>
  <si>
    <t xml:space="preserve">04407920000180 </t>
  </si>
  <si>
    <t>Liquidação da NE nº 2022NE0000198 - Referente a serviço de execução do sistema de RH à PGJ/AM pela PRODAM, rel. a Março/2022, conf. cont. nº 003/2020/PGJ, 4º TA, Nfse nº 28410, SEI nº 2022.006481.</t>
  </si>
  <si>
    <t>28410/2022</t>
  </si>
  <si>
    <t>2270/2022</t>
  </si>
  <si>
    <t>2022.006481</t>
  </si>
  <si>
    <t>Liquidação da NE nº 2022NE0000198 - Referente a serviço de execução do sistema de RH à PGJ/AM pela PRODAM, rel. a Abril/2022, conf. cont. nº 003/2020/PGJ, 4º TA, Nfse nº 29061, SEI nº 2022.008408.</t>
  </si>
  <si>
    <t>29061/2022</t>
  </si>
  <si>
    <t>2271/2022</t>
  </si>
  <si>
    <t>2022.008408</t>
  </si>
  <si>
    <t>Liquidação da NE nº 2022NE0000198 - Referente a serviço de execução do sistema de RH à PGJ/AM pela PRODAM, rel. a Maio/2022, conf. cont. nº 003/2020/PGJ, 4º TA, Nfse nº 29732, SEI nº 2022.010738.</t>
  </si>
  <si>
    <t>29732/2022</t>
  </si>
  <si>
    <t>2272/2022</t>
  </si>
  <si>
    <t>2022.010738</t>
  </si>
  <si>
    <t>Liquidação da NE nº 2022NE0000198 - Referente a serviço de execução do sistema de RH à PGJ/AM pela PRODAM, rel. a Junho/2022, conf. cont. nº 003/2020/PGJ, 4º TA, Nfse nº 30486, SEI nº 2022.013247.</t>
  </si>
  <si>
    <t>30486/2022</t>
  </si>
  <si>
    <t>2273/2022</t>
  </si>
  <si>
    <t>2022.013247</t>
  </si>
  <si>
    <t xml:space="preserve">76535764000143 </t>
  </si>
  <si>
    <t>Liquidação da NE nº 2022NE0000085 - Ref. a acesso dedicado à Internet com proteção Anti-DDoS, referente ao mês de JULHO/2022, conforme Fatura nº 0300039267921  e os demais documentos do PI 2022.014866</t>
  </si>
  <si>
    <t>Fatura nº 0300039267921</t>
  </si>
  <si>
    <t>2277/2022</t>
  </si>
  <si>
    <t>2022.014866</t>
  </si>
  <si>
    <t>Liquidação da NE nº 2022NE0000641 - Ref. a serviço de telefonia fixa, referente ao mês de JULHO/2022, conforme Fatura nº 0300039268726 e demais documentos do PI-SEI 2022.015321.</t>
  </si>
  <si>
    <t>Fatura nº 0300039268726</t>
  </si>
  <si>
    <t>2278/2022</t>
  </si>
  <si>
    <t>2022.015321</t>
  </si>
  <si>
    <t>Liquidação da NE nº 2022NE0000641 - serviço de telefonia fixa, referente ao mês de JULHO/2022, conforme Fatura nº 0300039268727 e demais documentos do PI-SEI 2022.015322.</t>
  </si>
  <si>
    <t>Fatura nº 0300039268727</t>
  </si>
  <si>
    <t>2279/2022</t>
  </si>
  <si>
    <t>2022.015322</t>
  </si>
  <si>
    <t>Liquidação da NE nº 2022NE0000082 - Ref. locação de roteadores e acesso terrestre, Junho/2022, CA 018/2019-MP/PGJ - 2º TA, conf. fatura 0300039262907 e SEI 2022.012922.</t>
  </si>
  <si>
    <t>Fatura nº 300039262907</t>
  </si>
  <si>
    <t>2285/2022</t>
  </si>
  <si>
    <t>2022.012922</t>
  </si>
  <si>
    <t>Liquidação da NE nº 2022NE0000769 - Ref. prestação de serviços acesso terrestre, Junho/2022, CA 018/2019-MP/PGJ - 2º TA, conf. fatura 0300039262907 e SEI 2022.012922.</t>
  </si>
  <si>
    <t>2286/2022</t>
  </si>
  <si>
    <t>Liquidação da NE nº 2022NE0000770 - Ref. locação de roteadores, Junho/2022, CA 018/2019-MP/PGJ - 2º TA, conf. fatura 0300039262907 e SEI 2022.012922.</t>
  </si>
  <si>
    <t>2287/2022</t>
  </si>
  <si>
    <t>00604122000197</t>
  </si>
  <si>
    <t>TRIVALE INSTITUICAO DE PAGAMENTO LTDA</t>
  </si>
  <si>
    <t>Liquidação da NE nº 2022NE0001137 - Referente a aquisição de cartão magnético à PGJ/AM pela TRIVALE, relativo a agosto de 2022, conforme contrato nº 015/2020/PGJ - 2º TA, NFSe 01948661 e SEI nº 2022.016182.</t>
  </si>
  <si>
    <t>01948661/2022</t>
  </si>
  <si>
    <t>2290/2022</t>
  </si>
  <si>
    <t>2022.016182</t>
  </si>
  <si>
    <t>23887914000111</t>
  </si>
  <si>
    <t>LA XUNGA PRODUÇOES LTDA</t>
  </si>
  <si>
    <t>Liquidação da NE nº 2022NE0001341 - Referente a serviços de fotografia, em comemoração dos 130 anos do Ministério Público e Reunião do CNPG, conforme NFS-e nº 351 e SEI 2022.014947.</t>
  </si>
  <si>
    <t>351/2022</t>
  </si>
  <si>
    <t>2298/2022</t>
  </si>
  <si>
    <t>2022.014947</t>
  </si>
  <si>
    <t xml:space="preserve">08329433000105 </t>
  </si>
  <si>
    <t>GIBBOR BRASIL PUBLICIDADE E PROPAGANDA LTDA</t>
  </si>
  <si>
    <t>Liquidação da NE nº 2022NE0000064 - Ref. a serviço de publicação dos atos oficiais e notas de interesse público da PGJ/AM em jornal diário, referente ao período de Junho/2022, conforme NFS-e 1648 e os demais documentos do 2022.013172.</t>
  </si>
  <si>
    <t>1648/2022</t>
  </si>
  <si>
    <t>2304/2022</t>
  </si>
  <si>
    <t>2022.013172</t>
  </si>
  <si>
    <t>Liquidação da NE nº 2021NE0000919 - Ref. a serviço de publicação dos atos oficiais e notas de interesse público da PGJ/AM em jornal diário, referente ao período de Junho/2022, conforme NFS-e 1648 e os demais documentos do 2022.013172</t>
  </si>
  <si>
    <t>2305/2022</t>
  </si>
  <si>
    <t>AMAZONAS ENERGIA S/A</t>
  </si>
  <si>
    <t>Liquidação da NE nº 2022NE0000051 - Referente a fornecimento de energia elétrica às Unidades Descentralizadas da capital e interior, Julho/2022, CA. nº 005/2021-MP/PGJ, fatura agrupada UC 0086746-2 e SEI 2022.015690.</t>
  </si>
  <si>
    <t>Fatura UC 867462-07/2022</t>
  </si>
  <si>
    <t>2306/2022</t>
  </si>
  <si>
    <t>2022.015690</t>
  </si>
  <si>
    <t>SOFTPLAN PLANEJAMENTO E SISTEMAS LTDA</t>
  </si>
  <si>
    <t>Liquidação da NE nº 2022NE0000083 - Referente a prestação de serviço de suporte de primeiro nível, Junho/2022, nos termos do CA 019/2021-MP/PGJ, conforme NFS-e 461619 e demais documentos do PI-SEI 2022.015303.</t>
  </si>
  <si>
    <t>461619/2022</t>
  </si>
  <si>
    <t>2309/2022</t>
  </si>
  <si>
    <t>2022.015303</t>
  </si>
  <si>
    <t>Liquidação da NE nº 2022NE0000083 - Referente prestação de Serviço de Garantia de Evolução Tecnológica e Funcional - GETF, Junho/2022, nos termos do CA 019/2021, conforme NFS-e 461618 e demais documentos do PI-SEI 2022.015302.</t>
  </si>
  <si>
    <t>461618/2022</t>
  </si>
  <si>
    <t>2313/2022</t>
  </si>
  <si>
    <t>2022.015302</t>
  </si>
  <si>
    <t>Liquidação da NE nº 2022NE0000083 - Referente a prestação de Serviço de Garantia de Evolução Tecnológica e Funcional - GETF, Maio/2022, nos termos do CA 019/2021, conforme NFS-e 461276 e SEI 2022.014123.</t>
  </si>
  <si>
    <t>461276/2022</t>
  </si>
  <si>
    <t>2314/2022</t>
  </si>
  <si>
    <t>2022.014123</t>
  </si>
  <si>
    <t>Liquidação da NE nº 2022NE0000083 - Referente a prestação de serviço de sustentação, Maio/2022, nos termos do CA 019/2021, conforme NFS-e 461275 e SEI 2022.014121.</t>
  </si>
  <si>
    <t>461275/2022</t>
  </si>
  <si>
    <t>2315/2022</t>
  </si>
  <si>
    <t>2022.014121</t>
  </si>
  <si>
    <t>Liquidação da NE nº 2022NE0000083 - Prestação de serviço de suporte de primeiro nível, Maio/2022, nos termos do CA 019/2021-MP/PGJ, conforme NFS-e 461277 e SEI 2022.014129.</t>
  </si>
  <si>
    <t>461277/2022</t>
  </si>
  <si>
    <t>2316/2022</t>
  </si>
  <si>
    <t>2022.014129</t>
  </si>
  <si>
    <t>Liquidação da NE nº 2022NE0000084 - Referente a prestação de serviços sobre a infraestrutura, Maio/2022, nos termos do CA 019/2021, conforme NFS-e 461278 e SEI 2022.014191.</t>
  </si>
  <si>
    <t>461278/2022</t>
  </si>
  <si>
    <t>2317/2022</t>
  </si>
  <si>
    <t>2022.014191</t>
  </si>
  <si>
    <t>Liquidação da NE nº 2022NE0000084 - Referente a prestação de serviços sobre a infraestrutura, Junho/2022, nos termos do CA 019/2021, conforme NFS-e 461620 e SEI 2022.015305.</t>
  </si>
  <si>
    <t>461620/2022</t>
  </si>
  <si>
    <t>2022.015305</t>
  </si>
  <si>
    <t>Liquidação da NE nº 2022NE0000066 - Referente a prestação de serviços em agenciamento de viagens, JULHO/2022, conforme Fatura 56515 e SEI 2022.015531.</t>
  </si>
  <si>
    <t>Fatura nº 56515/2022</t>
  </si>
  <si>
    <t>2319/2022</t>
  </si>
  <si>
    <t>2022.015531</t>
  </si>
  <si>
    <r>
      <t>ORDEM CRONOLÓGICA DE PAGAMENTO DE REALIZAÇÃO DE</t>
    </r>
    <r>
      <rPr>
        <b/>
        <sz val="14"/>
        <color rgb="FF2A6099"/>
        <rFont val="Arial"/>
        <family val="2"/>
        <charset val="1"/>
      </rPr>
      <t xml:space="preserve"> OBRAS</t>
    </r>
  </si>
  <si>
    <t xml:space="preserve">34498261000103 </t>
  </si>
  <si>
    <t>MODULO ENGENHARIA LTDA</t>
  </si>
  <si>
    <t>Liquidação da NE nº 2022NE0001273 - Ref. a 1ª Medição do 1º Termo Aditivo ao CA 28/2021- MPAM/PGJ, cujo objeto é a  construção da edificação destinada a abrigar as Promotorias de Justiça da Comarca de Itacoatiara/AM, conforme SEI 2022.013735.</t>
  </si>
  <si>
    <t>55/2022</t>
  </si>
  <si>
    <t>2022.013735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</si>
  <si>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</si>
  <si>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</si>
  <si>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</si>
  <si>
    <t>Liquidação da NE n. 2022NE0000711 - Referente a pagamento de cessão onerosa de espaços do Tribunal de Justiça do Amazonas, relativo a julho de 2022, conforme contrato nº 001/2021/TJ e SEI nº 2022.015678.</t>
  </si>
  <si>
    <t>Memorando nº 93/2022</t>
  </si>
  <si>
    <t>2334/2022</t>
  </si>
  <si>
    <t>2022.015678</t>
  </si>
  <si>
    <t xml:space="preserve">04003942000184 </t>
  </si>
  <si>
    <t>R DA S AGUIAR COMERCIO DE MATERIAL DE LIMPEZA LTDA - EPP</t>
  </si>
  <si>
    <t>Liquidação da NE nº 2022NE0001267 - Referente a aquisição de material de consumo (canetas, marcadores e lápis-grafite), conforme DANFE 6244 e SEI 2022.016113.</t>
  </si>
  <si>
    <t>6244/2022</t>
  </si>
  <si>
    <t>2335/2022</t>
  </si>
  <si>
    <t xml:space="preserve">31979529000122 </t>
  </si>
  <si>
    <t>SOS INFORMATICA LTDA</t>
  </si>
  <si>
    <t>Liquidação da NE nº 2022NE0000596 - Ref. a aquisição de equipamentos, materiais e ferramentas de informática para atividades de manutenção e suporte, conforme NF-e 789 e demais documentos do PI-SEI 2022.015259.</t>
  </si>
  <si>
    <t>789/2022</t>
  </si>
  <si>
    <t>2337/2022</t>
  </si>
  <si>
    <t>2022.016113</t>
  </si>
  <si>
    <t>2022.015259</t>
  </si>
  <si>
    <t>Liquidação da NE nº 2021NE0000123 - Referente a prestação de serviços de rede para acesso à MetroMao, referente ao mês de NOVEMBRO/2021, conforme NFS-e nº 25751 e SEI 2021.020724 e 2022.012449.</t>
  </si>
  <si>
    <t>25751/2022</t>
  </si>
  <si>
    <t>2338/2022</t>
  </si>
  <si>
    <t xml:space="preserve">Liquidação da NE nº 2022NE0001272 - Referente a prestação de serviços de rede para acesso à MetroMao, NOVEMBRO/2021, conforme NFS-e nº 25751 (complemento da NL 2338, líquido), SEI 2021.020724 e 2022.012449 </t>
  </si>
  <si>
    <t>2346/2022'</t>
  </si>
  <si>
    <t>Liquidação da NE nº 2022NE0001272 - Referente a despesas de exercícios anteriores com locação de equipamentos de rede, Metromao, CA 018/2020, Dezembro/2021, conforme recibo 129643, SEI 2022.012449 e 2022.000097.</t>
  </si>
  <si>
    <t>2347/2022</t>
  </si>
  <si>
    <t>2022.012449
2021.020724</t>
  </si>
  <si>
    <t>Liquidação da NE nº 2022NE0001272 - Referente a despesas de exercícios anteriores com locação de equipamentos de rede, Metromao, CA 018/2020, Dezembro/2021, conforme recibo 130317, SEI 2022.012449 e 2022.000097.</t>
  </si>
  <si>
    <t>Recibo nº 129643/2022</t>
  </si>
  <si>
    <t>Recibo nº 130317/2022</t>
  </si>
  <si>
    <t>2348/2022</t>
  </si>
  <si>
    <t>Liquidação da NE nº 2022NE0001272 - Referente a despesas de exercícios anteriores com prestação de serviços de acesso a Metromao, CA 018/2020, Dezembro/2021, conforme NFSe 26423, SEI 2022.012449 e 2022.000097.</t>
  </si>
  <si>
    <t>26423/2022</t>
  </si>
  <si>
    <t>2349/2022</t>
  </si>
  <si>
    <t>Liquidação da NE nº 2021NE0000124 - Referente a despesas de exercícios anteriores com locação de equipamentos de rede, Metromao, CA 018/2020, Novembro/2021, conforme recibo 128918, SEI 2022.012449 e 2022.020724.</t>
  </si>
  <si>
    <t>2350/2022</t>
  </si>
  <si>
    <t>2355/2022</t>
  </si>
  <si>
    <t>Recibo nº 128918/2022</t>
  </si>
  <si>
    <t>Liquidação da NE nº 2022NE0001467 - Referente a despesas com exercícios anteriores por Locação de equipamentos de rede para acesso à MetroMao, NOVEMBRO/2021 (complemento da NL 2350),  conforme Recibo nº 128918, SEI 2021.020724 e 2022.012449.</t>
  </si>
  <si>
    <t>Liquidação da NE nº 2021NE0001465 - Referente a despesas de exercícios anteriores com locação de equipamentos de rede, Metromao, CA 018/2020, Dezembro/2021, conforme recibo 129643, SEI 2022.012449 e 2022.000097.</t>
  </si>
  <si>
    <t>2356/2022</t>
  </si>
  <si>
    <t>Liquidação da NE nº 2021NE0001466 - Ref a despesas com exercícios anteriores com Prestação de Serviços de serviços para acesso à MetroMao, DEZEMBRO/2021, conforme NFS-e nº 26424, SEI 2022.000097 e 2022.012449.</t>
  </si>
  <si>
    <t>26424/2022</t>
  </si>
  <si>
    <t>2357/2022</t>
  </si>
  <si>
    <t>Liquidação da NE nº 2021NE0001466 - Ref a despesas com exercícios anteriores com prestação de serviços para acesso à MetroMao (complemento da NL 2349), DEZEMBRO/2021, conforme NFS-e nº 26423, SEI 2022.000097 e 2022.012449.</t>
  </si>
  <si>
    <t>2358/2022</t>
  </si>
  <si>
    <t xml:space="preserve">S G R H SER DE GESTAO DE RECURSOS HUM E CONT LTDA </t>
  </si>
  <si>
    <t>Liquidação da NE n. 2021NE0001287 - Referente a serviços de reforma da edificação destinada a abrigar a PJ da Comarca de Novo Airão/AM, conforme NFSe nº 220 e SEI nº 2022.014538. (Parte 1/2)</t>
  </si>
  <si>
    <t>220/2022</t>
  </si>
  <si>
    <t>2365/2022</t>
  </si>
  <si>
    <t>2022.014538</t>
  </si>
  <si>
    <t>Liquidação da NE n. 2022NE0000632 - Referente a serviços de reforma da edificação destinada a abrigar a PJ da Comarca de Novo Airão/AM, conforme contrato nº 020/2021/PGJ - 1º TA, NFSe nº 220 e SEI nº 2022.014538. (Parte 2/2)</t>
  </si>
  <si>
    <t>2370/2022</t>
  </si>
  <si>
    <t xml:space="preserve">30746178000147 </t>
  </si>
  <si>
    <t>BETEL MÓVEIS EIRELLI</t>
  </si>
  <si>
    <t>Liquidação da NE nº 2022NE0001050 - Ref. a aquisição de mesa L, tombo 20056, para de utilização da 39ª Promotoria de Justiça, conforme DANFE nº 38 e SEI 2022.015885.</t>
  </si>
  <si>
    <t>2022.015885</t>
  </si>
  <si>
    <t>38/2022</t>
  </si>
  <si>
    <t>2366/2022</t>
  </si>
  <si>
    <t>Liquidação da NE nº 2022NE0001049 - Ref. a aquisição de mesa L, tombo 20029, para suprir às necessidades da Procuradoria-Geral de Justiça, conforme DANFE nº 39 e SEI 2022.015861.</t>
  </si>
  <si>
    <t>39/2022</t>
  </si>
  <si>
    <t>2022.015861</t>
  </si>
  <si>
    <t>2367/2022</t>
  </si>
  <si>
    <t xml:space="preserve">40689972000150 </t>
  </si>
  <si>
    <t>HYPER TECHNOLOGIES COMERCIO DE INFORMÁTICA E SERVIÇOS EIRELI</t>
  </si>
  <si>
    <t>Liquidação da NE nº 2022NE0000386 - Ref, a aquisição equipamentos, materiais e ferramentas de informática para manutenção e suporte, para atender demandas da PGJ, conforme DANFE nº 1872 e SEI 2022.015267.</t>
  </si>
  <si>
    <t>2022.015267</t>
  </si>
  <si>
    <t>2368/2022</t>
  </si>
  <si>
    <t>Liquidação da NE nº 2022NE0001071 - Ref. aquisição de mobiliário em geral, tombos 20081 e 20082, a PGJ/AM pela LABOR INDUSTRIA DE MOVEIS PARA ESCRITORIO EIRELI conforme PE Nº 4.013/2021, NF nº 2365/2022 e SEI nº 2022.016448.</t>
  </si>
  <si>
    <t>2022.016448</t>
  </si>
  <si>
    <t>2369/2022</t>
  </si>
  <si>
    <t>Liquidação da NE nº 2022NE0001329 - Ref. aquisição de um Frigobar 124L, Tombo nº 20055, a PGJ/AM por VINICIUS CHAVES DOS SANTOS conforme PE Nº 4.013/2022, NF nº 4088/2022 e SEI nº 2022.016013.</t>
  </si>
  <si>
    <t>4088/2022</t>
  </si>
  <si>
    <t>2371/2022</t>
  </si>
  <si>
    <t>2022.016013</t>
  </si>
  <si>
    <t>COSAMA COMPANHIA DE SANEAMENTO DO AMAZONAS</t>
  </si>
  <si>
    <t>Liquidação da NE nº 2022NE0000056 - Ref. a serviços de fornecimento de água potável para as promotorias do interior do Estado do Amazonas, referente ao mês de JULHO/2022, conforme faturas demais documentos do PI-SEI 2022.016171.</t>
  </si>
  <si>
    <t>2022.016171</t>
  </si>
  <si>
    <t>Recibo e Faturas 07/2022</t>
  </si>
  <si>
    <t>2372/2022</t>
  </si>
  <si>
    <t xml:space="preserve">41046531000100 </t>
  </si>
  <si>
    <t>JUVENAL DA SILVA 40334520282</t>
  </si>
  <si>
    <t>Liquidação da NE nº 2022NE0000824 - Ref. à aquisição de uma botija de gás (Tombo nº 20078), destinados à Promotoria de Coari/AM, conforme NF-e 113, e demais documentos no PI-SEI nº 2022.016204.</t>
  </si>
  <si>
    <t>2022.016204</t>
  </si>
  <si>
    <t>113/2022</t>
  </si>
  <si>
    <t>2374/2022</t>
  </si>
  <si>
    <t>Liquidação da NE nº 2022NE0001074 - Ref. à aquisição de uma botija de gás (Tombo nº 20076), destinados à Promotoria de Maués/AM, conforme NF-e 123, e demais documentos no PI-SEI nº 2022.016218.</t>
  </si>
  <si>
    <t>123/2022</t>
  </si>
  <si>
    <t>2375/2022</t>
  </si>
  <si>
    <t>2022.016218</t>
  </si>
  <si>
    <t>Liquidação da NE nº 2022NE0001263 - Ref. à aquisição de 2 unidades de Frigobar 124L (Tombos nº 20053 e 20054), para guarnecer a Promotoria de Justiça de Tefé/AM, conforme NF-e nº 4083 e demais documentos no PI-SEI 2022.016009.</t>
  </si>
  <si>
    <t>2022.016009</t>
  </si>
  <si>
    <t>4083/2022</t>
  </si>
  <si>
    <t>2376/2022</t>
  </si>
  <si>
    <t>1872/2022</t>
  </si>
  <si>
    <t xml:space="preserve">33624968000148 </t>
  </si>
  <si>
    <t>M L DA ROCHA SERVICOS</t>
  </si>
  <si>
    <t>Liquidação da NE nº 2022NE0000926 - Ref. a aquisição de 05 (cinco) condicionadores de ar tipo: split, inverter e de 18.000 btus, Tombos Nº 19910, 19912, 19913, 19914 e 19915,  conforme DANFE nº 344 e demais documentos do PI-SEI 2022.015521.</t>
  </si>
  <si>
    <t>2022.015521</t>
  </si>
  <si>
    <t>344/2022</t>
  </si>
  <si>
    <t>2379/2022</t>
  </si>
  <si>
    <t>Liquidação da NE nº 2022NE0001102 - Ref. a aquisição de gaveteiro volante, tombo nº 20083, para PJ de Anori, conforme DANFE nº 2364 e SEI 2022.016478.</t>
  </si>
  <si>
    <t>2022.016478</t>
  </si>
  <si>
    <t>2364/2022</t>
  </si>
  <si>
    <t>2382/2022</t>
  </si>
  <si>
    <t xml:space="preserve">04646337000121 </t>
  </si>
  <si>
    <t>CONFECCOES DEMASI LTDA</t>
  </si>
  <si>
    <t>Liquidação da NE n. 2022NE0001525 - Referente a Despesa por exercícios anteriores devido a aquisição de beca de gala de Procurador de Justiça, conforme DANFE nº 267 e SEI 2022.014948.</t>
  </si>
  <si>
    <t>2022.014948</t>
  </si>
  <si>
    <t>267/2022</t>
  </si>
  <si>
    <t>2383/2022</t>
  </si>
  <si>
    <t>Liquidação da NE nº 2022NE0000078 - Ref. a parcela de serviços de comunicação de dados, via satélite na banda Ku, JULHO/2022, do CA 013/2021-MP/PGJ, conforme NFSC 5854 e SEI 2022.015631.</t>
  </si>
  <si>
    <t>2022.015631</t>
  </si>
  <si>
    <t>5854/2022</t>
  </si>
  <si>
    <t>2384/2022</t>
  </si>
  <si>
    <t>Liquidação da NE nº 2022NE0000078 - Ref. a parcela de prestação de serviços de Valor Adicionado e Circuitos Dedicados à transmissão de dados,  JULHO/2022, CA 013/2021, conforme NFS-e 010468 e SEI 2022.015631.</t>
  </si>
  <si>
    <t>2385/2022</t>
  </si>
  <si>
    <t>Liquidação da NE nº 2022NE0000079 - Ref. a parcela de prestação de serviços de locação de equipamentos para links de comunicação, JULHO/2022, CA 013/2021-MP/PGJ, conforme Fatura 15887 e SEI 2022.015631.</t>
  </si>
  <si>
    <t>Fatura nº 15887/2022</t>
  </si>
  <si>
    <t>2386/2022</t>
  </si>
  <si>
    <t>Liquidação da NE nº 2022NE0000198 - Referente a execução de Sistema Prodam RH, JULHO/2022, CA nº 003/2019-MP/PGJ, conforme NFS-e  nº 31164 e SEI 2022.015385.</t>
  </si>
  <si>
    <t>2022.015385</t>
  </si>
  <si>
    <t>31164/2022</t>
  </si>
  <si>
    <t>2387/2022</t>
  </si>
  <si>
    <t>Liquidação da NE nº 2022NE0000075 - Ref. a parcela de serviços de comunicação de dados, via satélite na banda Ku, JULHO/2022, do CA 022/2021-MP/PGJ, conforme NFSC 5853 e SEI 2022.015630.</t>
  </si>
  <si>
    <t>2022.015630</t>
  </si>
  <si>
    <t>5853/2022</t>
  </si>
  <si>
    <t>2388/2022</t>
  </si>
  <si>
    <t>Liquidação da NE nº 2022NE0000076 - Referente a parcela  de locação de bens móveis, JULHO/2022, CA 022/2021, conforme Fatura 15886 e SEI 2022.015630.</t>
  </si>
  <si>
    <t>Fatura nº 15886/2022</t>
  </si>
  <si>
    <t>2389/2022</t>
  </si>
  <si>
    <t xml:space="preserve">04431847000181 </t>
  </si>
  <si>
    <t>CECIL CONCORDE COMERCIO INDUSTRIA IMPORTACAO E EXP</t>
  </si>
  <si>
    <t>83549 e 83674/2022</t>
  </si>
  <si>
    <t>2390/2022</t>
  </si>
  <si>
    <t>Liquidação da NE nº 2022NE0001443 - Ref. à diferença do pedido de reequilíbrio financeiro  pela aquisição de 750 resmas de papel alcalino (complemento da DANFE 83674), conforme DANFE 83549 e SEI 2022.014744.</t>
  </si>
  <si>
    <t>2022.014744</t>
  </si>
  <si>
    <t>2397/2022</t>
  </si>
  <si>
    <t>2398/2022</t>
  </si>
  <si>
    <t>G REFRIGERAÇAO COM E SERV DE REFRIGERAÇAO LTDA  ME</t>
  </si>
  <si>
    <t>Liquidação da NE n. 2022NE0000721 - Referente a serviços de manutenção em equipamentos de refrigeração à PGJ/AM, relativo a junho de 2022, conforme contrato nº 010/2017/PGJ - 5º TA, NFSe nº 2338 e SEI nº 2022.015215.</t>
  </si>
  <si>
    <t>2022.015215</t>
  </si>
  <si>
    <t>2396/2022</t>
  </si>
  <si>
    <t>Liquidação da NE nº 2022NE0001443 - Ref. Ref. a Aquisição de 750 resmas de papel alcalino e 148 unidades de grampo para grampeador, para PGJ, conforme NF-e 83674 (complemento da NL 2390)  e SEI 2022.014744, parte 2/2.</t>
  </si>
  <si>
    <t>83549/2022</t>
  </si>
  <si>
    <t xml:space="preserve">07259712000179 </t>
  </si>
  <si>
    <t>BERKANA TECNOLOGIA EM SEGURANÇA LTDA</t>
  </si>
  <si>
    <t>Liquidação da NE n. 2021NE0001631 - Referente a fornecimento de 1 (um) SISTEMA DE VIGILANCIA PORTATIL - RDK 470, tombo 20084, ao CAOCRIMO, conforme contrato nº 024/2021/PGJ, NFe nº 1645 e SEI nº 2022.012251.</t>
  </si>
  <si>
    <t>1645/2022</t>
  </si>
  <si>
    <t>Liquidação da NE nº 2022NE0001266 - Ref. a Aquisição de 750 resmas de papel alcalino e 148 unidades de grampo para grampeador, para PGJ, conforme NF-e 83549  e SEI 2022.014744, parte 1/2.</t>
  </si>
  <si>
    <t>2022.012251</t>
  </si>
  <si>
    <t>2399/2022</t>
  </si>
  <si>
    <t>2239/2022</t>
  </si>
  <si>
    <t>2260/2022</t>
  </si>
  <si>
    <t>2318/2022</t>
  </si>
  <si>
    <t>42/2022</t>
  </si>
  <si>
    <t>Liquidação da NE n. 2022NE0000143 - Ref. a fornec. de energia elétrica para a Sede da PGJ e Prédio Adm., relativo a julho de 2022, conf. contrato 002/2019/PGJ - 3º TA, Faturas 61592313 (Prédio Sede) e 61592314 (Prédio ADM) e SEI 2022.015661.</t>
  </si>
  <si>
    <t>Faturas nº 61592313 e 61592314 /2022</t>
  </si>
  <si>
    <t>2480/2022</t>
  </si>
  <si>
    <t>2022.015661</t>
  </si>
  <si>
    <t>Recibo nº 06/2022</t>
  </si>
  <si>
    <t>Faturas nº 6512511470 e 6496127771 /2022</t>
  </si>
  <si>
    <t>Liquidação da NE nº 2022NE0000591 - Referente a seguro coletivo para estagiários da PGJ (Capital e interior), maio e junho, conforme faturas 6512511470, 6496127771 e PI 2022.009498</t>
  </si>
  <si>
    <t>10468/2022</t>
  </si>
  <si>
    <t>Liquidação da NE nº 2022NE0000978 - Ref. a serviços  continuados de limpeza e conservação, referente ao mês de JULHO/2022 e Repactuação do peeríodo (diferença de janeiro a maio de 2022), conforme NFS-e nº 4278 e demais documentos do PI 2022.015672.</t>
  </si>
  <si>
    <t>2022.015672</t>
  </si>
  <si>
    <t>4278/2022</t>
  </si>
  <si>
    <t>2503/2022</t>
  </si>
  <si>
    <t xml:space="preserve">FIGMEN TECNOLOGIA E IMAGEM LTDA </t>
  </si>
  <si>
    <t>Liquidação da NE nº 2022NE0001340 - Ref. a serviços de transmissão de vídeos paraYouTube no canal do Ministério Público do Amazonas, no período de de 21 a 23 de junho de 2022, conforme NFS-e nº 125 e demais documentos do PI-SEI 2022.015772.</t>
  </si>
  <si>
    <t>125/2022</t>
  </si>
  <si>
    <t>2505/2022</t>
  </si>
  <si>
    <t>2022.015772</t>
  </si>
  <si>
    <t>ECOSEGM E CONSULTORIA AMBIENTAL LTDA ME</t>
  </si>
  <si>
    <t>Liquidação da NE nº 2022NE0000242 - Ref. a serviços de análises laboratoriais da qualidade dos efluentes da ETE, referente ao mês de JULHO/2022,nos termos do CA nº 003/2020- MP/PGJ - 2º TA, conforme NF-e 3015 e demais documentos SEI 2022.016386.</t>
  </si>
  <si>
    <t>3015/2022</t>
  </si>
  <si>
    <t>2514/2022</t>
  </si>
  <si>
    <t>2022.016386</t>
  </si>
  <si>
    <t>TALENTOS SERVIÇOS DE PRE-IMPRESSÃO LTDA - EPP</t>
  </si>
  <si>
    <t>Liquidação da NE nº 2022NE0001009 - Ref. a confecção de moedas comemorativas para a semana de celebração dos 130 anos do Ministério Público do Amazonas, conforme NFS-e nº 383 e demais documentos do PI-SEI 2022.016466.</t>
  </si>
  <si>
    <t>2022.016466</t>
  </si>
  <si>
    <t>383/2022</t>
  </si>
  <si>
    <t>2516/2022</t>
  </si>
  <si>
    <t>CINECON DISTRIBUIDORA LTDA</t>
  </si>
  <si>
    <t>Liquidação da NE nº 2022NE0001275 - Ref. a aquisição de 20 PLACAS DE MEMÓRIA RAM DDR3, 4Gb, PARA LAPTOP, conforme NF-e nº 2711 e os demais documentos do PI-SEI 2022.016044.</t>
  </si>
  <si>
    <t>2022.016044</t>
  </si>
  <si>
    <t>2711/2022</t>
  </si>
  <si>
    <t>2517/2022</t>
  </si>
  <si>
    <t>Liquidação da NE nº 2021NE0001920 - Ref. a serviços especializados de pesquisa e aconselhamento imparcial em TI, referente à Parcela 07/12, referente à Parcela 07/12, conforme NFS-e nº 37300 e demais documentos do PI-SEI 2022.016760.</t>
  </si>
  <si>
    <t>37300/2022</t>
  </si>
  <si>
    <t>2518/2022</t>
  </si>
  <si>
    <t xml:space="preserve">32089185000149 </t>
  </si>
  <si>
    <t>Liquidação da NE nº 2022NE0000089 - Ref. a aquisição de 965 garrafões de água mineral, para atender às necessidades de utilização da da Procuradoria Geral de Justiça, conforme NF-e nº 33 e demais documentos no PI-SEI 2022.016268.</t>
  </si>
  <si>
    <t>2022.016268</t>
  </si>
  <si>
    <t>033/2022</t>
  </si>
  <si>
    <t>2519/2022</t>
  </si>
  <si>
    <t>Liquidação da NE nº 2022NE0000052 - Fornecimento de energia elétrica à UNAD da Rua Belo Horizonte, Julho/2022, CA. nº 010/2021-MP/PGJ, conforme fatura nº 61591684 e SEI 2022.015381.</t>
  </si>
  <si>
    <t>Fatura nº 61591684</t>
  </si>
  <si>
    <t>2022.015381</t>
  </si>
  <si>
    <t>2526/2022</t>
  </si>
  <si>
    <t>2022.016760</t>
  </si>
  <si>
    <t>JULHO</t>
  </si>
  <si>
    <t>09/08/2022 e 19/08/2022</t>
  </si>
  <si>
    <t>Data da última atualização: 01/09/2022</t>
  </si>
  <si>
    <r>
      <t xml:space="preserve">ORDEM CRONOLÓGICA DE PAGAMENTO DE </t>
    </r>
    <r>
      <rPr>
        <b/>
        <sz val="14"/>
        <color theme="4" tint="-0.249977111117893"/>
        <rFont val="Arial"/>
        <family val="2"/>
      </rPr>
      <t>FORNECIMENTO DE BENS</t>
    </r>
  </si>
  <si>
    <r>
      <t xml:space="preserve">ORDEM CRONOLÓGICA DE PAGAMENTOS DE </t>
    </r>
    <r>
      <rPr>
        <b/>
        <sz val="14"/>
        <color theme="4" tint="-0.249977111117893"/>
        <rFont val="Arial"/>
        <family val="2"/>
      </rPr>
      <t>PRESTAÇÃO DE SERVIÇOS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</si>
</sst>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R$ &quot;* #,##0.00_-;&quot;-R$ &quot;* #,##0.00_-;_-&quot;R$ &quot;* \-??_-;_-@_-"/>
    <numFmt numFmtId="165" formatCode="[$R$-416]\ #,##0.00;[Red]\-[$R$-416]\ #,##0.00"/>
    <numFmt numFmtId="166" formatCode="[$-416]d/m/yyyy"/>
    <numFmt numFmtId="167" formatCode="_-* #,##0.00_-;\-* #,##0.00_-;_-* \-??_-;_-@_-"/>
    <numFmt numFmtId="168" formatCode="d/m/yyyy"/>
  </numFmts>
  <fonts count="30">
    <font>
      <sz val="11"/>
      <color rgb="FF000000"/>
      <name val="Calibri"/>
      <family val="2"/>
      <charset val="1"/>
    </font>
    <font>
      <sz val="10"/>
      <color rgb="FFFFFFFF"/>
      <name val="Liberation Sans1"/>
      <family val="2"/>
      <charset val="1"/>
    </font>
    <font>
      <b/>
      <sz val="10"/>
      <color rgb="FF000000"/>
      <name val="Liberation Sans1"/>
      <family val="2"/>
      <charset val="1"/>
    </font>
    <font>
      <sz val="10"/>
      <color rgb="FFFF0000"/>
      <name val="Liberation Sans1"/>
      <family val="2"/>
      <charset val="1"/>
    </font>
    <font>
      <b/>
      <sz val="10"/>
      <color rgb="FFFFFFFF"/>
      <name val="Liberation Sans1"/>
      <family val="2"/>
      <charset val="1"/>
    </font>
    <font>
      <i/>
      <sz val="10"/>
      <color rgb="FF808080"/>
      <name val="Liberation Sans1"/>
      <family val="2"/>
      <charset val="1"/>
    </font>
    <font>
      <sz val="10"/>
      <color rgb="FF008000"/>
      <name val="Liberation Sans1"/>
      <family val="2"/>
      <charset val="1"/>
    </font>
    <font>
      <sz val="11"/>
      <color rgb="FF000000"/>
      <name val="Liberation Sans1"/>
      <family val="2"/>
      <charset val="1"/>
    </font>
    <font>
      <b/>
      <sz val="24"/>
      <color rgb="FF000000"/>
      <name val="Liberation Sans1"/>
      <family val="2"/>
      <charset val="1"/>
    </font>
    <font>
      <sz val="18"/>
      <color rgb="FF000000"/>
      <name val="Liberation Sans1"/>
      <family val="2"/>
      <charset val="1"/>
    </font>
    <font>
      <sz val="12"/>
      <color rgb="FF000000"/>
      <name val="Liberation Sans1"/>
      <family val="2"/>
      <charset val="1"/>
    </font>
    <font>
      <b/>
      <i/>
      <sz val="16"/>
      <color rgb="FF000000"/>
      <name val="Liberation Sans1"/>
      <family val="2"/>
      <charset val="1"/>
    </font>
    <font>
      <u/>
      <sz val="10"/>
      <color rgb="FF0000FF"/>
      <name val="Liberation Sans1"/>
      <family val="2"/>
      <charset val="1"/>
    </font>
    <font>
      <sz val="10"/>
      <color rgb="FF993300"/>
      <name val="Liberation Sans1"/>
      <family val="2"/>
      <charset val="1"/>
    </font>
    <font>
      <sz val="10"/>
      <color rgb="FF333333"/>
      <name val="Liberation Sans1"/>
      <family val="2"/>
      <charset val="1"/>
    </font>
    <font>
      <b/>
      <i/>
      <u/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6"/>
      <color rgb="FF3465A4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rgb="FF2A6099"/>
      <name val="Arial"/>
      <family val="2"/>
      <charset val="1"/>
    </font>
    <font>
      <sz val="14"/>
      <color rgb="FF000000"/>
      <name val="Arial"/>
      <family val="2"/>
      <charset val="1"/>
    </font>
    <font>
      <sz val="12"/>
      <color rgb="FF3465A4"/>
      <name val="Arial"/>
      <family val="2"/>
      <charset val="1"/>
    </font>
    <font>
      <b/>
      <sz val="12"/>
      <color rgb="FFFFFFFF"/>
      <name val="Arial1"/>
      <charset val="1"/>
    </font>
    <font>
      <u/>
      <sz val="11"/>
      <color rgb="FF0000FF"/>
      <name val="Calibri"/>
      <family val="2"/>
      <charset val="1"/>
    </font>
    <font>
      <b/>
      <sz val="12"/>
      <color rgb="FFFFFFFF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4"/>
      <color theme="4" tint="-0.24997711111789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C0C0C0"/>
        <bgColor rgb="FFE6B9B8"/>
      </patternFill>
    </fill>
    <fill>
      <patternFill patternType="solid">
        <fgColor rgb="FFFF8080"/>
        <bgColor rgb="FFFF9900"/>
      </patternFill>
    </fill>
    <fill>
      <patternFill patternType="solid">
        <fgColor rgb="FFFF0000"/>
        <bgColor rgb="FFC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800000"/>
        <bgColor rgb="FFC00000"/>
      </patternFill>
    </fill>
  </fills>
  <borders count="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28">
    <xf numFmtId="0" fontId="0" fillId="0" borderId="0"/>
    <xf numFmtId="167" fontId="26" fillId="0" borderId="0" applyBorder="0" applyProtection="0"/>
    <xf numFmtId="164" fontId="26" fillId="0" borderId="0" applyBorder="0" applyProtection="0"/>
    <xf numFmtId="0" fontId="24" fillId="0" borderId="0" applyBorder="0" applyProtection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4" fillId="6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0" fontId="11" fillId="0" borderId="0" applyBorder="0" applyProtection="0">
      <alignment horizontal="center" textRotation="90"/>
    </xf>
    <xf numFmtId="0" fontId="12" fillId="0" borderId="0" applyBorder="0" applyProtection="0"/>
    <xf numFmtId="164" fontId="26" fillId="0" borderId="0" applyBorder="0" applyProtection="0"/>
    <xf numFmtId="0" fontId="13" fillId="8" borderId="0" applyBorder="0" applyProtection="0"/>
    <xf numFmtId="0" fontId="7" fillId="0" borderId="0"/>
    <xf numFmtId="0" fontId="14" fillId="8" borderId="1" applyProtection="0"/>
    <xf numFmtId="0" fontId="15" fillId="0" borderId="0" applyBorder="0" applyProtection="0"/>
    <xf numFmtId="165" fontId="15" fillId="0" borderId="0" applyBorder="0" applyProtection="0"/>
    <xf numFmtId="0" fontId="7" fillId="0" borderId="0" applyBorder="0" applyProtection="0"/>
    <xf numFmtId="0" fontId="7" fillId="0" borderId="0" applyBorder="0" applyProtection="0"/>
    <xf numFmtId="0" fontId="3" fillId="0" borderId="0" applyBorder="0" applyProtection="0"/>
  </cellStyleXfs>
  <cellXfs count="66">
    <xf numFmtId="0" fontId="0" fillId="0" borderId="0" xfId="0"/>
    <xf numFmtId="0" fontId="0" fillId="0" borderId="0" xfId="0" applyAlignment="1">
      <alignment horizontal="center" vertical="center"/>
    </xf>
    <xf numFmtId="0" fontId="17" fillId="0" borderId="0" xfId="21" applyFont="1" applyAlignment="1">
      <alignment horizontal="center"/>
    </xf>
    <xf numFmtId="0" fontId="19" fillId="0" borderId="0" xfId="21" applyFont="1"/>
    <xf numFmtId="0" fontId="21" fillId="0" borderId="0" xfId="21" applyFont="1"/>
    <xf numFmtId="0" fontId="21" fillId="0" borderId="0" xfId="21" applyFont="1" applyAlignment="1">
      <alignment horizontal="center"/>
    </xf>
    <xf numFmtId="0" fontId="7" fillId="0" borderId="0" xfId="21"/>
    <xf numFmtId="0" fontId="23" fillId="9" borderId="2" xfId="21" applyFont="1" applyFill="1" applyBorder="1" applyAlignment="1">
      <alignment horizontal="center" vertical="center" wrapText="1"/>
    </xf>
    <xf numFmtId="0" fontId="23" fillId="9" borderId="2" xfId="21" applyFont="1" applyFill="1" applyBorder="1" applyAlignment="1">
      <alignment horizontal="center" vertical="center"/>
    </xf>
    <xf numFmtId="0" fontId="23" fillId="3" borderId="2" xfId="21" applyFont="1" applyFill="1" applyBorder="1" applyAlignment="1">
      <alignment horizontal="center" vertical="center" wrapText="1"/>
    </xf>
    <xf numFmtId="0" fontId="23" fillId="9" borderId="3" xfId="21" applyFont="1" applyFill="1" applyBorder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49" fontId="0" fillId="0" borderId="0" xfId="1" applyNumberFormat="1" applyFont="1" applyBorder="1" applyProtection="1"/>
    <xf numFmtId="0" fontId="0" fillId="0" borderId="4" xfId="0" applyBorder="1" applyAlignment="1">
      <alignment vertical="center"/>
    </xf>
    <xf numFmtId="0" fontId="25" fillId="9" borderId="2" xfId="21" applyFont="1" applyFill="1" applyBorder="1" applyAlignment="1">
      <alignment horizontal="center" vertical="center" wrapText="1"/>
    </xf>
    <xf numFmtId="0" fontId="25" fillId="9" borderId="2" xfId="21" applyFont="1" applyFill="1" applyBorder="1" applyAlignment="1">
      <alignment horizontal="center" vertical="center"/>
    </xf>
    <xf numFmtId="0" fontId="25" fillId="3" borderId="2" xfId="2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8" fillId="0" borderId="0" xfId="21" applyFont="1" applyAlignment="1">
      <alignment horizontal="center"/>
    </xf>
    <xf numFmtId="0" fontId="22" fillId="0" borderId="0" xfId="2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7" fillId="0" borderId="0" xfId="21" applyFont="1" applyAlignment="1">
      <alignment horizontal="left"/>
    </xf>
    <xf numFmtId="49" fontId="27" fillId="0" borderId="2" xfId="0" applyNumberFormat="1" applyFont="1" applyFill="1" applyBorder="1" applyAlignment="1">
      <alignment horizontal="left" vertical="center"/>
    </xf>
    <xf numFmtId="0" fontId="27" fillId="0" borderId="2" xfId="0" applyFont="1" applyFill="1" applyBorder="1" applyAlignment="1">
      <alignment horizontal="center" vertical="center"/>
    </xf>
    <xf numFmtId="1" fontId="27" fillId="0" borderId="2" xfId="0" applyNumberFormat="1" applyFont="1" applyFill="1" applyBorder="1" applyAlignment="1">
      <alignment horizontal="center" vertical="center" wrapText="1"/>
    </xf>
    <xf numFmtId="0" fontId="27" fillId="0" borderId="2" xfId="3" applyFont="1" applyFill="1" applyBorder="1" applyAlignment="1" applyProtection="1">
      <alignment horizontal="center" vertical="center" wrapText="1"/>
    </xf>
    <xf numFmtId="0" fontId="24" fillId="0" borderId="2" xfId="3" applyFill="1" applyBorder="1" applyAlignment="1" applyProtection="1">
      <alignment wrapText="1"/>
    </xf>
    <xf numFmtId="0" fontId="24" fillId="0" borderId="2" xfId="3" applyFill="1" applyBorder="1" applyAlignment="1" applyProtection="1">
      <alignment horizontal="center" vertical="center" wrapText="1"/>
    </xf>
    <xf numFmtId="166" fontId="27" fillId="0" borderId="2" xfId="0" applyNumberFormat="1" applyFont="1" applyFill="1" applyBorder="1" applyAlignment="1">
      <alignment horizontal="center" vertical="center" wrapText="1"/>
    </xf>
    <xf numFmtId="49" fontId="27" fillId="0" borderId="2" xfId="0" applyNumberFormat="1" applyFont="1" applyFill="1" applyBorder="1" applyAlignment="1">
      <alignment horizontal="center" vertical="center" wrapText="1"/>
    </xf>
    <xf numFmtId="164" fontId="27" fillId="0" borderId="2" xfId="2" applyFont="1" applyFill="1" applyBorder="1" applyAlignment="1" applyProtection="1">
      <alignment vertical="center" wrapText="1"/>
    </xf>
    <xf numFmtId="164" fontId="27" fillId="0" borderId="2" xfId="2" applyFont="1" applyFill="1" applyBorder="1" applyAlignment="1" applyProtection="1">
      <alignment horizontal="center" vertical="center" wrapText="1"/>
    </xf>
    <xf numFmtId="49" fontId="27" fillId="0" borderId="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4" fillId="0" borderId="2" xfId="3" applyFill="1" applyBorder="1" applyAlignment="1">
      <alignment horizontal="left" vertical="center" wrapText="1"/>
    </xf>
    <xf numFmtId="0" fontId="24" fillId="0" borderId="2" xfId="3" applyFill="1" applyBorder="1" applyAlignment="1" applyProtection="1">
      <alignment horizontal="center" vertical="center"/>
    </xf>
    <xf numFmtId="166" fontId="27" fillId="0" borderId="2" xfId="0" applyNumberFormat="1" applyFont="1" applyFill="1" applyBorder="1" applyAlignment="1">
      <alignment horizontal="center" vertical="center"/>
    </xf>
    <xf numFmtId="164" fontId="27" fillId="0" borderId="2" xfId="2" applyFont="1" applyFill="1" applyBorder="1" applyAlignment="1" applyProtection="1">
      <alignment vertical="center"/>
    </xf>
    <xf numFmtId="0" fontId="24" fillId="0" borderId="2" xfId="3" applyFill="1" applyBorder="1" applyAlignment="1">
      <alignment horizontal="left" wrapText="1"/>
    </xf>
    <xf numFmtId="0" fontId="27" fillId="0" borderId="2" xfId="3" applyFont="1" applyFill="1" applyBorder="1" applyAlignment="1" applyProtection="1">
      <alignment wrapText="1"/>
    </xf>
    <xf numFmtId="1" fontId="27" fillId="0" borderId="2" xfId="0" applyNumberFormat="1" applyFont="1" applyFill="1" applyBorder="1" applyAlignment="1">
      <alignment horizontal="center" vertical="center"/>
    </xf>
    <xf numFmtId="0" fontId="24" fillId="0" borderId="2" xfId="3" applyFill="1" applyBorder="1" applyAlignment="1" applyProtection="1">
      <alignment horizontal="left" wrapText="1"/>
    </xf>
    <xf numFmtId="0" fontId="27" fillId="0" borderId="2" xfId="3" applyFont="1" applyFill="1" applyBorder="1" applyAlignment="1" applyProtection="1">
      <alignment horizontal="center" vertical="center"/>
    </xf>
    <xf numFmtId="0" fontId="24" fillId="0" borderId="2" xfId="3" applyFill="1" applyBorder="1" applyAlignment="1" applyProtection="1">
      <alignment horizontal="left" vertical="top" wrapText="1"/>
    </xf>
    <xf numFmtId="0" fontId="24" fillId="0" borderId="2" xfId="3" applyFill="1" applyBorder="1" applyAlignment="1" applyProtection="1">
      <alignment horizontal="left" vertical="center" wrapText="1"/>
    </xf>
    <xf numFmtId="0" fontId="27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horizontal="left" vertical="center"/>
    </xf>
    <xf numFmtId="166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164" fontId="0" fillId="0" borderId="2" xfId="2" applyFon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center" vertical="center"/>
    </xf>
    <xf numFmtId="164" fontId="0" fillId="0" borderId="2" xfId="2" applyFont="1" applyFill="1" applyBorder="1" applyAlignment="1" applyProtection="1">
      <alignment vertical="center"/>
    </xf>
    <xf numFmtId="14" fontId="0" fillId="0" borderId="0" xfId="0" applyNumberFormat="1" applyAlignment="1">
      <alignment horizontal="left" vertical="center"/>
    </xf>
    <xf numFmtId="0" fontId="27" fillId="0" borderId="2" xfId="0" applyFont="1" applyFill="1" applyBorder="1" applyAlignment="1">
      <alignment horizontal="left" vertical="center"/>
    </xf>
    <xf numFmtId="0" fontId="28" fillId="0" borderId="2" xfId="0" applyFont="1" applyFill="1" applyBorder="1" applyAlignment="1">
      <alignment horizontal="center" vertical="center"/>
    </xf>
    <xf numFmtId="0" fontId="24" fillId="0" borderId="0" xfId="3" applyFill="1" applyAlignment="1">
      <alignment horizontal="center" vertical="center"/>
    </xf>
    <xf numFmtId="0" fontId="24" fillId="0" borderId="2" xfId="3" applyFill="1" applyBorder="1" applyAlignment="1">
      <alignment wrapText="1"/>
    </xf>
    <xf numFmtId="0" fontId="0" fillId="0" borderId="2" xfId="3" applyFont="1" applyFill="1" applyBorder="1" applyAlignment="1">
      <alignment wrapText="1"/>
    </xf>
    <xf numFmtId="0" fontId="0" fillId="0" borderId="2" xfId="0" applyFill="1" applyBorder="1" applyAlignment="1">
      <alignment vertical="center" wrapText="1"/>
    </xf>
    <xf numFmtId="0" fontId="0" fillId="0" borderId="2" xfId="3" applyFont="1" applyFill="1" applyBorder="1" applyAlignment="1" applyProtection="1">
      <alignment horizontal="left" vertical="center" wrapText="1"/>
    </xf>
    <xf numFmtId="0" fontId="0" fillId="0" borderId="2" xfId="3" applyFont="1" applyFill="1" applyBorder="1" applyAlignment="1" applyProtection="1">
      <alignment vertical="center" wrapText="1"/>
    </xf>
    <xf numFmtId="0" fontId="0" fillId="0" borderId="0" xfId="0" applyAlignment="1">
      <alignment horizontal="left"/>
    </xf>
    <xf numFmtId="49" fontId="16" fillId="0" borderId="0" xfId="21" applyNumberFormat="1" applyFont="1" applyAlignment="1">
      <alignment horizontal="right" vertical="center"/>
    </xf>
    <xf numFmtId="0" fontId="17" fillId="0" borderId="0" xfId="21" applyFont="1" applyAlignment="1">
      <alignment horizontal="left"/>
    </xf>
    <xf numFmtId="0" fontId="19" fillId="0" borderId="5" xfId="21" applyFont="1" applyBorder="1" applyAlignment="1">
      <alignment horizontal="left"/>
    </xf>
  </cellXfs>
  <cellStyles count="28">
    <cellStyle name="Accent 1 5" xfId="4"/>
    <cellStyle name="Accent 2 6" xfId="5"/>
    <cellStyle name="Accent 3 7" xfId="6"/>
    <cellStyle name="Accent 4" xfId="7"/>
    <cellStyle name="Bad 8" xfId="8"/>
    <cellStyle name="Error 9" xfId="9"/>
    <cellStyle name="Error 9 2" xfId="10"/>
    <cellStyle name="Footnote 10" xfId="11"/>
    <cellStyle name="Good 11" xfId="12"/>
    <cellStyle name="Graphics" xfId="13"/>
    <cellStyle name="Heading (user) 12" xfId="14"/>
    <cellStyle name="Heading 1 13" xfId="15"/>
    <cellStyle name="Heading 2 14" xfId="16"/>
    <cellStyle name="Heading1" xfId="17"/>
    <cellStyle name="Hiperlink" xfId="3" builtinId="8"/>
    <cellStyle name="Hyperlink 15" xfId="18"/>
    <cellStyle name="Moeda" xfId="2" builtinId="4"/>
    <cellStyle name="Moeda 2" xfId="19"/>
    <cellStyle name="Neutral 16" xfId="20"/>
    <cellStyle name="Normal" xfId="0" builtinId="0"/>
    <cellStyle name="Normal 2" xfId="21"/>
    <cellStyle name="Note 17" xfId="22"/>
    <cellStyle name="Result" xfId="23"/>
    <cellStyle name="Result2" xfId="24"/>
    <cellStyle name="Status 18" xfId="25"/>
    <cellStyle name="Text 19" xfId="26"/>
    <cellStyle name="Vírgula" xfId="1" builtinId="3"/>
    <cellStyle name="Warning 20" xfId="27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C9211E"/>
      <rgbColor rgb="FFFFFFCC"/>
      <rgbColor rgb="FFCCFFFF"/>
      <rgbColor rgb="FF660066"/>
      <rgbColor rgb="FFFF8080"/>
      <rgbColor rgb="FF2A6099"/>
      <rgbColor rgb="FFD9D9D9"/>
      <rgbColor rgb="FF000080"/>
      <rgbColor rgb="FFFF00FF"/>
      <rgbColor rgb="FFFFFF00"/>
      <rgbColor rgb="FF00FFFF"/>
      <rgbColor rgb="FF800080"/>
      <rgbColor rgb="FFC00000"/>
      <rgbColor rgb="FF008080"/>
      <rgbColor rgb="FF0000FF"/>
      <rgbColor rgb="FF00CCFF"/>
      <rgbColor rgb="FFCCFFFF"/>
      <rgbColor rgb="FFCCFFCC"/>
      <rgbColor rgb="FFFFFF99"/>
      <rgbColor rgb="FF99CCFF"/>
      <rgbColor rgb="FFE6B9B8"/>
      <rgbColor rgb="FFCC99FF"/>
      <rgbColor rgb="FFFCD5B5"/>
      <rgbColor rgb="FF3366FF"/>
      <rgbColor rgb="FF33CCCC"/>
      <rgbColor rgb="FF92D050"/>
      <rgbColor rgb="FFFFCC00"/>
      <rgbColor rgb="FFFF9900"/>
      <rgbColor rgb="FFFF6600"/>
      <rgbColor rgb="FF3465A4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3" name="Figuras 7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961839" cy="82456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4" name="Figuras 7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961839" cy="82456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3" name="Figuras 7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961839" cy="82456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3" name="Figuras 7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961839" cy="82456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pam.mp.br/images/Transpar%C3%AAncia_2022/Agosto/Notas_Fiscais/Fornecimentos_de_Bens/NF_808_2022_F_ALVES_43fde.pdf" TargetMode="External"/><Relationship Id="rId18" Type="http://schemas.openxmlformats.org/officeDocument/2006/relationships/hyperlink" Target="https://www.mpam.mp.br/images/Transpar%C3%AAncia_2022/Agosto/Notas_Fiscais/Fornecimentos_de_Bens/NF_45_2022_GERCI_KETHLEM_ee720.pdf" TargetMode="External"/><Relationship Id="rId26" Type="http://schemas.openxmlformats.org/officeDocument/2006/relationships/hyperlink" Target="https://www.mpam.mp.br/images/Transpar%C3%AAncia_2022/Agosto/Notas_Fiscais/Fornecimentos_de_Bens/NF_38_2022_BETEL_352e5.pdf" TargetMode="External"/><Relationship Id="rId39" Type="http://schemas.openxmlformats.org/officeDocument/2006/relationships/hyperlink" Target="https://www.mpam.mp.br/images/Transpar%C3%AAncia_2022/Agosto/Notas_Fiscais/Fornecimentos_de_Bens/NF_83549-83674_2022_CECIL_CONCORDE_9a344.pdf" TargetMode="External"/><Relationship Id="rId21" Type="http://schemas.openxmlformats.org/officeDocument/2006/relationships/hyperlink" Target="https://www.mpam.mp.br/images/Transpar%C3%AAncia_2022/Agosto/Notas_Fiscais/Fornecimentos_de_Bens/NF_48_2022_GERCI_KETHLEM_f9558.pdf" TargetMode="External"/><Relationship Id="rId34" Type="http://schemas.openxmlformats.org/officeDocument/2006/relationships/hyperlink" Target="https://www.mpam.mp.br/images/Transpar%C3%AAncia_2022/Agosto/Notas_Fiscais/Fornecimentos_de_Bens/NF_344_2022_ML_DA_ROCHA_93fdf.pdf" TargetMode="External"/><Relationship Id="rId42" Type="http://schemas.openxmlformats.org/officeDocument/2006/relationships/hyperlink" Target="https://www.mpam.mp.br/images/Transpar%C3%AAncia_2022/Agosto/Notas_Fiscais/Fornecimentos_de_Bens/NF_033_2022_SOUZA_E_FRAGATA_13d73.pdf" TargetMode="External"/><Relationship Id="rId7" Type="http://schemas.openxmlformats.org/officeDocument/2006/relationships/hyperlink" Target="https://www.mpam.mp.br/images/Transpar%C3%AAncia_2022/Agosto/Notas_Fiscais/Fornecimentos_de_Bens/NF_05_2022_SARKAR_68e73.pdf" TargetMode="External"/><Relationship Id="rId2" Type="http://schemas.openxmlformats.org/officeDocument/2006/relationships/hyperlink" Target="https://www.mpam.mp.br/images/Contratos/2021/CONTRATOS/CT_n%C2%BA_015-2021_-_MP-PGJ_5bf4c.pdf" TargetMode="External"/><Relationship Id="rId16" Type="http://schemas.openxmlformats.org/officeDocument/2006/relationships/hyperlink" Target="https://www.mpam.mp.br/images/Transpar%C3%AAncia_2022/Agosto/Notas_Fiscais/Fornecimentos_de_Bens/NF_42_2022_NS_LIMPEZA_0343a.pdf" TargetMode="External"/><Relationship Id="rId29" Type="http://schemas.openxmlformats.org/officeDocument/2006/relationships/hyperlink" Target="https://www.mpam.mp.br/images/Transpar%C3%AAncia_2022/Agosto/Notas_Fiscais/Fornecimentos_de_Bens/NF_2365_2022_LABOR_7c6c9.pdf" TargetMode="External"/><Relationship Id="rId1" Type="http://schemas.openxmlformats.org/officeDocument/2006/relationships/hyperlink" Target="https://www.mpam.mp.br/images/Contratos/2021/CONTRATOS/CT_n%C2%BA_015-2021_-_MP-PGJ_5bf4c.pdf" TargetMode="External"/><Relationship Id="rId6" Type="http://schemas.openxmlformats.org/officeDocument/2006/relationships/hyperlink" Target="https://www.mpam.mp.br/images/Transpar%C3%AAncia_2022/Agosto/Notas_Fiscais/Fornecimentos_de_Bens/NF_80_2022_SAMPA_RIO_e44cf.pdf" TargetMode="External"/><Relationship Id="rId11" Type="http://schemas.openxmlformats.org/officeDocument/2006/relationships/hyperlink" Target="https://www.mpam.mp.br/images/Transpar%C3%AAncia_2022/Agosto/Notas_Fiscais/Fornecimentos_de_Bens/NF_155_2022_FRONT_COMERCIAL_cc02d.pdf" TargetMode="External"/><Relationship Id="rId24" Type="http://schemas.openxmlformats.org/officeDocument/2006/relationships/hyperlink" Target="https://www.mpam.mp.br/images/Transpar%C3%AAncia_2022/Agosto/Notas_Fiscais/Fornecimentos_de_Bens/NF_6244_2022_R_DA_S_AGUIAR_27329.pdf" TargetMode="External"/><Relationship Id="rId32" Type="http://schemas.openxmlformats.org/officeDocument/2006/relationships/hyperlink" Target="https://www.mpam.mp.br/images/Transpar%C3%AAncia_2022/Agosto/Notas_Fiscais/Fornecimentos_de_Bens/NF_123_2022_JUVENAL_DA_SILVA_47079.pdf" TargetMode="External"/><Relationship Id="rId37" Type="http://schemas.openxmlformats.org/officeDocument/2006/relationships/hyperlink" Target="https://www.mpam.mp.br/images/Transpar%C3%AAncia_2022/Agosto/Notas_Fiscais/Fornecimentos_de_Bens/NF_83549-83674_2022_CECIL_CONCORDE_9a344.pdf" TargetMode="External"/><Relationship Id="rId40" Type="http://schemas.openxmlformats.org/officeDocument/2006/relationships/hyperlink" Target="https://www.mpam.mp.br/images/Transpar%C3%AAncia_2022/Agosto/Notas_Fiscais/Fornecimentos_de_Bens/NF_1645_2022_BERKANA_36506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www.mpam.mp.br/images/transparencia/Notas_Fiscais/07.2022/NF_30_2022_SOUZA_E_FRAGATA_33d7b.pdf" TargetMode="External"/><Relationship Id="rId15" Type="http://schemas.openxmlformats.org/officeDocument/2006/relationships/hyperlink" Target="https://www.mpam.mp.br/images/Transpar%C3%AAncia_2022/Agosto/Notas_Fiscais/Fornecimentos_de_Bens/NF_43_2022_NS_LIMPEZA_811fc.pdf" TargetMode="External"/><Relationship Id="rId23" Type="http://schemas.openxmlformats.org/officeDocument/2006/relationships/hyperlink" Target="https://www.mpam.mp.br/images/Transpar%C3%AAncia_2022/Agosto/Notas_Fiscais/Fornecimentos_de_Bens/NF_46_2022_GERCI_KETHLEM_cff3b.pdf" TargetMode="External"/><Relationship Id="rId28" Type="http://schemas.openxmlformats.org/officeDocument/2006/relationships/hyperlink" Target="https://www.mpam.mp.br/images/Transpar%C3%AAncia_2022/Agosto/Notas_Fiscais/Fornecimentos_de_Bens/NF_1872_2022_HYPER_TECHNOLOGIES_b1511.pdf" TargetMode="External"/><Relationship Id="rId36" Type="http://schemas.openxmlformats.org/officeDocument/2006/relationships/hyperlink" Target="https://www.mpam.mp.br/images/Transpar%C3%AAncia_2022/Agosto/Notas_Fiscais/Fornecimentos_de_Bens/NF_267_2022_DEMASI_3ce9b.pdf" TargetMode="External"/><Relationship Id="rId10" Type="http://schemas.openxmlformats.org/officeDocument/2006/relationships/hyperlink" Target="https://www.mpam.mp.br/images/Transpar%C3%AAncia_2022/Agosto/Notas_Fiscais/Fornecimentos_de_Bens/NF_2455_2022_HORIZONTE_MOVEIS_f2853.pdf" TargetMode="External"/><Relationship Id="rId19" Type="http://schemas.openxmlformats.org/officeDocument/2006/relationships/hyperlink" Target="https://www.mpam.mp.br/images/Transpar%C3%AAncia_2022/Agosto/Notas_Fiscais/Fornecimentos_de_Bens/NF_4054_2022_VINICIUS_CHAVES_71f2d.pdf" TargetMode="External"/><Relationship Id="rId31" Type="http://schemas.openxmlformats.org/officeDocument/2006/relationships/hyperlink" Target="https://www.mpam.mp.br/images/Transpar%C3%AAncia_2022/Agosto/Notas_Fiscais/Fornecimentos_de_Bens/NF_113_2022_JUVENAL_DA_SILVA_3628e.pdf" TargetMode="External"/><Relationship Id="rId44" Type="http://schemas.openxmlformats.org/officeDocument/2006/relationships/hyperlink" Target="https://www.mpam.mp.br/images/Contrato_n%C2%BA_024-2021_-_MP_-_PGJ_c1805.pdf" TargetMode="External"/><Relationship Id="rId4" Type="http://schemas.openxmlformats.org/officeDocument/2006/relationships/hyperlink" Target="https://www.mpam.mp.br/images/transparencia/Notas_Fiscais/07.2022/NF_13771_2022_ATACAD%C3%83O_APUI_fc199.pdf" TargetMode="External"/><Relationship Id="rId9" Type="http://schemas.openxmlformats.org/officeDocument/2006/relationships/hyperlink" Target="https://www.mpam.mp.br/images/Transpar%C3%AAncia_2022/Agosto/Notas_Fiscais/Fornecimentos_de_Bens/NF_153_2022_FRONT_COMERCIAL_aa390.pdf" TargetMode="External"/><Relationship Id="rId14" Type="http://schemas.openxmlformats.org/officeDocument/2006/relationships/hyperlink" Target="https://www.mpam.mp.br/images/Transpar%C3%AAncia_2022/Agosto/Notas_Fiscais/Fornecimentos_de_Bens/NF_44_2022_NS_LIMPEZA_80d9b.pdf" TargetMode="External"/><Relationship Id="rId22" Type="http://schemas.openxmlformats.org/officeDocument/2006/relationships/hyperlink" Target="https://www.mpam.mp.br/images/Transpar%C3%AAncia_2022/Agosto/Notas_Fiscais/Fornecimentos_de_Bens/NF_2321_2022_LABOR_bbc36.pdf" TargetMode="External"/><Relationship Id="rId27" Type="http://schemas.openxmlformats.org/officeDocument/2006/relationships/hyperlink" Target="https://www.mpam.mp.br/images/Transpar%C3%AAncia_2022/Agosto/Notas_Fiscais/Fornecimentos_de_Bens/NF_39_2022_BETEL_85328.pdf" TargetMode="External"/><Relationship Id="rId30" Type="http://schemas.openxmlformats.org/officeDocument/2006/relationships/hyperlink" Target="https://www.mpam.mp.br/images/Transpar%C3%AAncia_2022/Agosto/Notas_Fiscais/Fornecimentos_de_Bens/NF_4088_2022_VINICIUS_CHAVES_fd3f9.pdf" TargetMode="External"/><Relationship Id="rId35" Type="http://schemas.openxmlformats.org/officeDocument/2006/relationships/hyperlink" Target="https://www.mpam.mp.br/images/Transpar%C3%AAncia_2022/Agosto/Notas_Fiscais/Fornecimentos_de_Bens/NF_2364_2022_LABOR_0a9e0.pdf" TargetMode="External"/><Relationship Id="rId43" Type="http://schemas.openxmlformats.org/officeDocument/2006/relationships/hyperlink" Target="https://www.mpam.mp.br/images/Contratos/2021/CONTRATOS/CT_n%C2%BA_015-2021_-_MP-PGJ_5bf4c.pdf" TargetMode="External"/><Relationship Id="rId8" Type="http://schemas.openxmlformats.org/officeDocument/2006/relationships/hyperlink" Target="https://www.mpam.mp.br/images/Transpar%C3%AAncia_2022/Agosto/Notas_Fiscais/Fornecimentos_de_Bens/NF_5922_2022_T_DA_S_LUSTOSA_a74f6.pdf" TargetMode="External"/><Relationship Id="rId3" Type="http://schemas.openxmlformats.org/officeDocument/2006/relationships/hyperlink" Target="https://www.mpam.mp.br/images/transparencia/Notas_Fiscais/07.2022/NF_29_2022_SOUZA_E_FRAGATA_62d57.pdf" TargetMode="External"/><Relationship Id="rId12" Type="http://schemas.openxmlformats.org/officeDocument/2006/relationships/hyperlink" Target="https://www.mpam.mp.br/images/Transpar%C3%AAncia_2022/Agosto/Notas_Fiscais/Fornecimentos_de_Bens/NF_47_2022_GERCI_KETHLEM_08e11.pdf" TargetMode="External"/><Relationship Id="rId17" Type="http://schemas.openxmlformats.org/officeDocument/2006/relationships/hyperlink" Target="https://www.mpam.mp.br/images/Transpar%C3%AAncia_2022/Agosto/Notas_Fiscais/Fornecimentos_de_Bens/NF_2456_2022_HORIZONTE_MOVEIS_9d251.pdf" TargetMode="External"/><Relationship Id="rId25" Type="http://schemas.openxmlformats.org/officeDocument/2006/relationships/hyperlink" Target="https://www.mpam.mp.br/images/Transpar%C3%AAncia_2022/Agosto/Notas_Fiscais/Fornecimentos_de_Bens/NF_789_2022_SOS_INFORM%C3%81TICA_80ad8.pdf" TargetMode="External"/><Relationship Id="rId33" Type="http://schemas.openxmlformats.org/officeDocument/2006/relationships/hyperlink" Target="https://www.mpam.mp.br/images/Transpar%C3%AAncia_2022/Agosto/Notas_Fiscais/Fornecimentos_de_Bens/NF_4083_2022_VINICIUS_CHAVES_b948f.pdf" TargetMode="External"/><Relationship Id="rId38" Type="http://schemas.openxmlformats.org/officeDocument/2006/relationships/hyperlink" Target="https://www.mpam.mp.br/images/Transpar%C3%AAncia_2022/Agosto/Notas_Fiscais/Fornecimentos_de_Bens/NF_83549-83674_2022_CECIL_CONCORDE_9a344.pdf" TargetMode="External"/><Relationship Id="rId46" Type="http://schemas.openxmlformats.org/officeDocument/2006/relationships/drawing" Target="../drawings/drawing1.xml"/><Relationship Id="rId20" Type="http://schemas.openxmlformats.org/officeDocument/2006/relationships/hyperlink" Target="https://www.mpam.mp.br/images/Transpar%C3%AAncia_2022/Agosto/Notas_Fiscais/Fornecimentos_de_Bens/NF_2320_2022_LABOR_17de6.pdf" TargetMode="External"/><Relationship Id="rId41" Type="http://schemas.openxmlformats.org/officeDocument/2006/relationships/hyperlink" Target="https://www.mpam.mp.br/images/Transpar%C3%AAncia_2022/Agosto/Notas_Fiscais/Fornecimentos_de_Bens/NF_2711_2022_CINECON_f2920.pdf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pam.mp.br/images/Transpar%C3%AAncia_2022/Agosto/Notas_Fiscais/Loca%C3%A7%C3%B5es/RECIBO_129643_2022_PRODAM_94b95.pdf" TargetMode="External"/><Relationship Id="rId18" Type="http://schemas.openxmlformats.org/officeDocument/2006/relationships/hyperlink" Target="https://www.mpam.mp.br/images/Transpar%C3%AAncia_2022/Agosto/Notas_Fiscais/Loca%C3%A7%C3%B5es/FATURA_15887_2022_SENCINET_66455.pdf" TargetMode="External"/><Relationship Id="rId26" Type="http://schemas.openxmlformats.org/officeDocument/2006/relationships/hyperlink" Target="https://www.mpam.mp.br/images/CT_n%C2%BA_013-2021-MP-PGJ_7c5fc.pdf" TargetMode="External"/><Relationship Id="rId21" Type="http://schemas.openxmlformats.org/officeDocument/2006/relationships/hyperlink" Target="https://www.mpam.mp.br/images/CT_n%C2%BA_031-2021_-_MP-PGJ_a15f6.pdf" TargetMode="External"/><Relationship Id="rId34" Type="http://schemas.openxmlformats.org/officeDocument/2006/relationships/hyperlink" Target="https://www.mpam.mp.br/images/1%C2%BA_TA_ao_CT_018-2020_-_MP-PGJ_2757f.pdf" TargetMode="External"/><Relationship Id="rId7" Type="http://schemas.openxmlformats.org/officeDocument/2006/relationships/hyperlink" Target="https://www.mpam.mp.br/images/Transpar%C3%AAncia_2022/Agosto/Notas_Fiscais/Loca%C3%A7%C3%B5es/FATURA_15806_2022_SENCINET_63679.pdf" TargetMode="External"/><Relationship Id="rId12" Type="http://schemas.openxmlformats.org/officeDocument/2006/relationships/hyperlink" Target="https://www.mpam.mp.br/images/Transpar%C3%AAncia_2022/Agosto/Notas_Fiscais/Loca%C3%A7%C3%B5es/RECIBO_07_2022_ALVES_LIRA_612a5.pdf" TargetMode="External"/><Relationship Id="rId17" Type="http://schemas.openxmlformats.org/officeDocument/2006/relationships/hyperlink" Target="https://www.mpam.mp.br/images/Transpar%C3%AAncia_2022/Agosto/Notas_Fiscais/Loca%C3%A7%C3%B5es/RECIBO_129643_2022_PRODAM_94b95.pdf" TargetMode="External"/><Relationship Id="rId25" Type="http://schemas.openxmlformats.org/officeDocument/2006/relationships/hyperlink" Target="https://www.mpam.mp.br/images/CT_n%C2%BA_013-2021-MP-PGJ_7c5fc.pdf" TargetMode="External"/><Relationship Id="rId33" Type="http://schemas.openxmlformats.org/officeDocument/2006/relationships/hyperlink" Target="https://www.mpam.mp.br/images/CT_n%C2%BA_018-2020_-_MP_PGJ_3c0d0.pdf" TargetMode="External"/><Relationship Id="rId38" Type="http://schemas.openxmlformats.org/officeDocument/2006/relationships/drawing" Target="../drawings/drawing2.xml"/><Relationship Id="rId2" Type="http://schemas.openxmlformats.org/officeDocument/2006/relationships/hyperlink" Target="https://www.mpam.mp.br/images/transparencia/Notas_Fiscais/07.2022/FATURA_15804_2022_SENCINET_9554a.pdf" TargetMode="External"/><Relationship Id="rId16" Type="http://schemas.openxmlformats.org/officeDocument/2006/relationships/hyperlink" Target="https://www.mpam.mp.br/images/Transpar%C3%AAncia_2022/Agosto/Notas_Fiscais/Loca%C3%A7%C3%B5es/RECIBO_128918_2022_PRODAM_8779d.pdf" TargetMode="External"/><Relationship Id="rId20" Type="http://schemas.openxmlformats.org/officeDocument/2006/relationships/hyperlink" Target="https://www.mpam.mp.br/images/1%C2%BA_TAP_ao_CT_032-2018_dca06.pdf" TargetMode="External"/><Relationship Id="rId29" Type="http://schemas.openxmlformats.org/officeDocument/2006/relationships/hyperlink" Target="https://www.mpam.mp.br/images/Contrato_n%C2%BA_019_2018_-_Loca%C3%A7%C3%A3o_COARI_-_Vera_Neide_b8b5c.pdf" TargetMode="External"/><Relationship Id="rId1" Type="http://schemas.openxmlformats.org/officeDocument/2006/relationships/hyperlink" Target="https://www.mpam.mp.br/images/Contratos/2021/CONTRATOS/CT_N%C2%BA_022-2021-MP-PGJ_29d12.pdf" TargetMode="External"/><Relationship Id="rId6" Type="http://schemas.openxmlformats.org/officeDocument/2006/relationships/hyperlink" Target="https://www.mpam.mp.br/images/Transpar%C3%AAncia_2022/Agosto/Notas_Fiscais/Loca%C3%A7%C3%B5es/RECIBO_07_2022_VANIAS_BATISTA_6f775.pdf" TargetMode="External"/><Relationship Id="rId11" Type="http://schemas.openxmlformats.org/officeDocument/2006/relationships/hyperlink" Target="https://www.mpam.mp.br/images/Transpar%C3%AAncia_2022/Agosto/Notas_Fiscais/Loca%C3%A7%C3%B5es/RECIBO_07_2022_VERA_NEIDE_8f8b3.pdf" TargetMode="External"/><Relationship Id="rId24" Type="http://schemas.openxmlformats.org/officeDocument/2006/relationships/hyperlink" Target="https://www.mpam.mp.br/images/CT_N%C2%BA_022-2021-MP-PGJ_4d651.pdf" TargetMode="External"/><Relationship Id="rId32" Type="http://schemas.openxmlformats.org/officeDocument/2006/relationships/hyperlink" Target="https://www.mpam.mp.br/images/CT_n%C2%BA_018-2020_-_MP_PGJ_3c0d0.pdf" TargetMode="External"/><Relationship Id="rId37" Type="http://schemas.openxmlformats.org/officeDocument/2006/relationships/printerSettings" Target="../printerSettings/printerSettings2.bin"/><Relationship Id="rId5" Type="http://schemas.openxmlformats.org/officeDocument/2006/relationships/hyperlink" Target="https://www.mpam.mp.br/images/Transpar%C3%AAncia_2022/Agosto/Notas_Fiscais/Loca%C3%A7%C3%B5es/RECIBO_07_2022_SAMUEL_MENDES_3e19c.pdf" TargetMode="External"/><Relationship Id="rId15" Type="http://schemas.openxmlformats.org/officeDocument/2006/relationships/hyperlink" Target="https://www.mpam.mp.br/images/Transpar%C3%AAncia_2022/Agosto/Notas_Fiscais/Loca%C3%A7%C3%B5es/RECIBO_128918_2022_PRODAM_8779d.pdf" TargetMode="External"/><Relationship Id="rId23" Type="http://schemas.openxmlformats.org/officeDocument/2006/relationships/hyperlink" Target="https://www.mpam.mp.br/images/CT_N%C2%BA_033-2019-MP-PGJ_8bab4.pdf" TargetMode="External"/><Relationship Id="rId28" Type="http://schemas.openxmlformats.org/officeDocument/2006/relationships/hyperlink" Target="https://www.mpam.mp.br/images/CT_n%C2%BA_016-2020-MP-PGJ_5f566.pdf" TargetMode="External"/><Relationship Id="rId36" Type="http://schemas.openxmlformats.org/officeDocument/2006/relationships/hyperlink" Target="https://www.mpam.mp.br/images/CT_N%C2%BA_022-2021-MP-PGJ_4d651.pdf" TargetMode="External"/><Relationship Id="rId10" Type="http://schemas.openxmlformats.org/officeDocument/2006/relationships/hyperlink" Target="https://www.mpam.mp.br/images/Transpar%C3%AAncia_2022/Agosto/Notas_Fiscais/Loca%C3%A7%C3%B5es/RECIBO_05_2022_ALVES_LIRA_2263c.pdf" TargetMode="External"/><Relationship Id="rId19" Type="http://schemas.openxmlformats.org/officeDocument/2006/relationships/hyperlink" Target="https://www.mpam.mp.br/images/Transpar%C3%AAncia_2022/Agosto/Notas_Fiscais/Loca%C3%A7%C3%B5es/FATURA_15886_2022_SENCINET_eb799.pdf" TargetMode="External"/><Relationship Id="rId31" Type="http://schemas.openxmlformats.org/officeDocument/2006/relationships/hyperlink" Target="https://www.mpam.mp.br/images/1%C2%BA_TA_ao_CT_018-2020_-_MP-PGJ_2757f.pdf" TargetMode="External"/><Relationship Id="rId4" Type="http://schemas.openxmlformats.org/officeDocument/2006/relationships/hyperlink" Target="https://www.mpam.mp.br/images/Transpar%C3%AAncia_2022/Agosto/Notas_Fiscais/Loca%C3%A7%C3%B5es/RECIBO_07_2022_GABRIEL_AGUIAR_5dd1c.pdf" TargetMode="External"/><Relationship Id="rId9" Type="http://schemas.openxmlformats.org/officeDocument/2006/relationships/hyperlink" Target="https://www.mpam.mp.br/images/Transpar%C3%AAncia_2022/Agosto/Notas_Fiscais/Loca%C3%A7%C3%B5es/FATURA_15803_2022_SENCINET_a8cfd.pdf" TargetMode="External"/><Relationship Id="rId14" Type="http://schemas.openxmlformats.org/officeDocument/2006/relationships/hyperlink" Target="https://www.mpam.mp.br/images/Transpar%C3%AAncia_2022/Agosto/Notas_Fiscais/Loca%C3%A7%C3%B5es/RECIBO_130317_2022_PRODAM_81916.pdf" TargetMode="External"/><Relationship Id="rId22" Type="http://schemas.openxmlformats.org/officeDocument/2006/relationships/hyperlink" Target="https://www.mpam.mp.br/images/CT_n%C2%BA_004-2021-MP-PGJ_95ba7.pdf" TargetMode="External"/><Relationship Id="rId27" Type="http://schemas.openxmlformats.org/officeDocument/2006/relationships/hyperlink" Target="https://www.mpam.mp.br/images/CT_n%C2%BA_016-2020-MP-PGJ_5f566.pdf" TargetMode="External"/><Relationship Id="rId30" Type="http://schemas.openxmlformats.org/officeDocument/2006/relationships/hyperlink" Target="https://www.mpam.mp.br/images/1%C2%BA_TA_ao_CT_018-2020_-_MP-PGJ_2757f.pdf" TargetMode="External"/><Relationship Id="rId35" Type="http://schemas.openxmlformats.org/officeDocument/2006/relationships/hyperlink" Target="https://www.mpam.mp.br/images/CT_n%C2%BA_013-2021-MP-PGJ_7c5fc.pdf" TargetMode="External"/><Relationship Id="rId8" Type="http://schemas.openxmlformats.org/officeDocument/2006/relationships/hyperlink" Target="https://www.mpam.mp.br/images/Transpar%C3%AAncia_2022/Agosto/Notas_Fiscais/Loca%C3%A7%C3%B5es/FATURA_15805_2022_SENCINET_98c6e.pdf" TargetMode="External"/><Relationship Id="rId3" Type="http://schemas.openxmlformats.org/officeDocument/2006/relationships/hyperlink" Target="https://www.mpam.mp.br/images/Transpar%C3%AAncia_2022/Agosto/Notas_Fiscais/Loca%C3%A7%C3%B5es/RECIBO_N%C2%BA_046_COENCIL_ce77f.pdf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pam.mp.br/images/CT_n_019-2021-MP-PGJ_60243.pdf" TargetMode="External"/><Relationship Id="rId21" Type="http://schemas.openxmlformats.org/officeDocument/2006/relationships/hyperlink" Target="https://www.mpam.mp.br/images/Transpar%C3%AAncia_2022/Agosto/Notas_Fiscais/Presta%C3%A7%C3%A3o_de_Servi%C3%A7os/NFS_5756_2022_SENCINET_a9c91.pdf" TargetMode="External"/><Relationship Id="rId42" Type="http://schemas.openxmlformats.org/officeDocument/2006/relationships/hyperlink" Target="https://www.mpam.mp.br/images/Transpar%C3%AAncia_2022/Agosto/Notas_Fiscais/Presta%C3%A7%C3%A3o_de_Servi%C3%A7os/FATURA_0300039268727_2022_OI_SA_b8b18.pdf" TargetMode="External"/><Relationship Id="rId63" Type="http://schemas.openxmlformats.org/officeDocument/2006/relationships/hyperlink" Target="https://www.mpam.mp.br/images/Transpar%C3%AAncia_2022/Agosto/Notas_Fiscais/Presta%C3%A7%C3%A3o_de_Servi%C3%A7os/NFS_26424_2022_PRODAM_eacc8.pdf" TargetMode="External"/><Relationship Id="rId84" Type="http://schemas.openxmlformats.org/officeDocument/2006/relationships/hyperlink" Target="https://www.mpam.mp.br/images/3%C2%BA_TA_ao_CT_n%C2%BA_20-2018-MP-PGJ_3aaf3.pdf" TargetMode="External"/><Relationship Id="rId138" Type="http://schemas.openxmlformats.org/officeDocument/2006/relationships/hyperlink" Target="https://www.mpam.mp.br/images/2_TA_%C3%A0_CC_n.%C2%BA_003-2020_-_MP-PGJ_76916.pdf" TargetMode="External"/><Relationship Id="rId107" Type="http://schemas.openxmlformats.org/officeDocument/2006/relationships/hyperlink" Target="https://www.mpam.mp.br/images/6_TA_%C3%A0_CT_n.%C2%BA_029-2016_-_MP-PGJ_6a22b.pdf" TargetMode="External"/><Relationship Id="rId11" Type="http://schemas.openxmlformats.org/officeDocument/2006/relationships/hyperlink" Target="https://www.mpam.mp.br/images/Transpar%C3%AAncia_2022/Agosto/Notas_Fiscais/Presta%C3%A7%C3%A3o_de_Servi%C3%A7os/NFS_5754_2022_SENCINET_71bf7.pdf" TargetMode="External"/><Relationship Id="rId32" Type="http://schemas.openxmlformats.org/officeDocument/2006/relationships/hyperlink" Target="https://www.mpam.mp.br/images/Transpar%C3%AAncia_2022/Agosto/Notas_Fiscais/Presta%C3%A7%C3%A3o_de_Servi%C3%A7os/NFS_2794_2022_EYES_NWHERE_1a05e.pdf" TargetMode="External"/><Relationship Id="rId53" Type="http://schemas.openxmlformats.org/officeDocument/2006/relationships/hyperlink" Target="https://www.mpam.mp.br/images/Transpar%C3%AAncia_2022/Agosto/Notas_Fiscais/Presta%C3%A7%C3%A3o_de_Servi%C3%A7os/NFS_461276_2022_SOFTPLAN_c4c24.pdf" TargetMode="External"/><Relationship Id="rId74" Type="http://schemas.openxmlformats.org/officeDocument/2006/relationships/hyperlink" Target="https://www.mpam.mp.br/images/CT_n%C2%BA_013-2021-MP-PGJ_7c5fc.pdf" TargetMode="External"/><Relationship Id="rId128" Type="http://schemas.openxmlformats.org/officeDocument/2006/relationships/hyperlink" Target="https://www.mpam.mp.br/images/CT_n%C2%BA_018-2020_-_MP_PGJ_3c0d0.pdf" TargetMode="External"/><Relationship Id="rId149" Type="http://schemas.openxmlformats.org/officeDocument/2006/relationships/drawing" Target="../drawings/drawing3.xml"/><Relationship Id="rId5" Type="http://schemas.openxmlformats.org/officeDocument/2006/relationships/hyperlink" Target="https://www.mpam.mp.br/images/transparencia/Notas_Fiscais/07.2022/FATURA__22068992_2022_COHASB_f16ce.pdf" TargetMode="External"/><Relationship Id="rId95" Type="http://schemas.openxmlformats.org/officeDocument/2006/relationships/hyperlink" Target="https://www.mpam.mp.br/images/2%C2%BA_TA_ao_CT_n%C2%BA_003-2019-MP-PGJ_669e0.pdf" TargetMode="External"/><Relationship Id="rId22" Type="http://schemas.openxmlformats.org/officeDocument/2006/relationships/hyperlink" Target="https://www.mpam.mp.br/images/Transpar%C3%AAncia_2022/Agosto/Notas_Fiscais/Presta%C3%A7%C3%A3o_de_Servi%C3%A7os/NFS_10400_2022_SENCINET_6741f.pdf" TargetMode="External"/><Relationship Id="rId27" Type="http://schemas.openxmlformats.org/officeDocument/2006/relationships/hyperlink" Target="https://www.mpam.mp.br/images/Transpar%C3%AAncia_2022/Agosto/Notas_Fiscais/Presta%C3%A7%C3%A3o_de_Servi%C3%A7os/NFS_27075_2022_PRODAM_8d832.pdf" TargetMode="External"/><Relationship Id="rId43" Type="http://schemas.openxmlformats.org/officeDocument/2006/relationships/hyperlink" Target="https://www.mpam.mp.br/images/Transpar%C3%AAncia_2022/Agosto/Notas_Fiscais/Presta%C3%A7%C3%A3o_de_Servi%C3%A7os/FATURA_300039262907_2022_OI_SA_a45c7.pdf" TargetMode="External"/><Relationship Id="rId48" Type="http://schemas.openxmlformats.org/officeDocument/2006/relationships/hyperlink" Target="https://www.mpam.mp.br/images/Transpar%C3%AAncia_2022/Agosto/Notas_Fiscais/Presta%C3%A7%C3%A3o_de_Servi%C3%A7os/NFS_1648_2022_GIBBOR_a0498.pdf" TargetMode="External"/><Relationship Id="rId64" Type="http://schemas.openxmlformats.org/officeDocument/2006/relationships/hyperlink" Target="https://www.mpam.mp.br/images/Transpar%C3%AAncia_2022/Agosto/Notas_Fiscais/Presta%C3%A7%C3%A3o_de_Servi%C3%A7os/NFS_26423_2022_PRODAM_14bb3.pdf" TargetMode="External"/><Relationship Id="rId69" Type="http://schemas.openxmlformats.org/officeDocument/2006/relationships/hyperlink" Target="https://www.mpam.mp.br/images/Transpar%C3%AAncia_2022/Agosto/Notas_Fiscais/Presta%C3%A7%C3%A3o_de_Servi%C3%A7os/NFS_5853_2022_SENCINET_84eb8.pdf" TargetMode="External"/><Relationship Id="rId113" Type="http://schemas.openxmlformats.org/officeDocument/2006/relationships/hyperlink" Target="https://www.mpam.mp.br/images/CT_N%C2%BA_011-2021-MP-PGJ_edd36.pdf" TargetMode="External"/><Relationship Id="rId118" Type="http://schemas.openxmlformats.org/officeDocument/2006/relationships/hyperlink" Target="https://www.mpam.mp.br/images/CT_n_019-2021-MP-PGJ_60243.pdf" TargetMode="External"/><Relationship Id="rId134" Type="http://schemas.openxmlformats.org/officeDocument/2006/relationships/hyperlink" Target="https://www.mpam.mp.br/images/CT_N%C2%BA_022-2021-MP-PGJ_4d651.pdf" TargetMode="External"/><Relationship Id="rId139" Type="http://schemas.openxmlformats.org/officeDocument/2006/relationships/hyperlink" Target="https://www.mpam.mp.br/images/1_TA_%C3%A0_CT_n.%C2%BA_020-2021_-_PGJ-MP_96053.pdf" TargetMode="External"/><Relationship Id="rId80" Type="http://schemas.openxmlformats.org/officeDocument/2006/relationships/hyperlink" Target="https://www.mpam.mp.br/images/CT_n%C2%BA_023-2021-MP-PGJ_0ac78.pdf" TargetMode="External"/><Relationship Id="rId85" Type="http://schemas.openxmlformats.org/officeDocument/2006/relationships/hyperlink" Target="https://www.mpam.mp.br/images/3%C2%BA_TA_ao_CT_n%C2%BA_20-2018-MP-PGJ_3aaf3.pdf" TargetMode="External"/><Relationship Id="rId12" Type="http://schemas.openxmlformats.org/officeDocument/2006/relationships/hyperlink" Target="https://www.mpam.mp.br/images/Transpar%C3%AAncia_2022/Agosto/Notas_Fiscais/Presta%C3%A7%C3%A3o_de_Servi%C3%A7os/NFS_10399_2022_SENCINET_52ebe.pdf" TargetMode="External"/><Relationship Id="rId17" Type="http://schemas.openxmlformats.org/officeDocument/2006/relationships/hyperlink" Target="https://www.mpam.mp.br/images/Transpar%C3%AAncia_2022/Agosto/Notas_Fiscais/Presta%C3%A7%C3%A3o_de_Servi%C3%A7os/NFS_2087_2022_VILA_DA_BARRA_4957e.pdf" TargetMode="External"/><Relationship Id="rId33" Type="http://schemas.openxmlformats.org/officeDocument/2006/relationships/hyperlink" Target="https://www.mpam.mp.br/images/Transpar%C3%AAncia_2022/Agosto/Notas_Fiscais/Presta%C3%A7%C3%A3o_de_Servi%C3%A7os/FATURA_0300039264497_2022_OI_SA_6fc75.pdf" TargetMode="External"/><Relationship Id="rId38" Type="http://schemas.openxmlformats.org/officeDocument/2006/relationships/hyperlink" Target="https://www.mpam.mp.br/images/Transpar%C3%AAncia_2022/Agosto/Notas_Fiscais/Presta%C3%A7%C3%A3o_de_Servi%C3%A7os/NFS_29732_2022_PRODAM_5f0a2.pdf" TargetMode="External"/><Relationship Id="rId59" Type="http://schemas.openxmlformats.org/officeDocument/2006/relationships/hyperlink" Target="https://www.mpam.mp.br/images/Transpar%C3%AAncia_2022/Agosto/Notas_Fiscais/Presta%C3%A7%C3%A3o_de_Servi%C3%A7os/MEMORANDO_93_2022_FUNDO_DE_MODERNIZA%C3%87%C3%83O_6074c.pdf" TargetMode="External"/><Relationship Id="rId103" Type="http://schemas.openxmlformats.org/officeDocument/2006/relationships/hyperlink" Target="https://www.mpam.mp.br/images/4%C2%BA_TA_ao_CT_n%C2%BA_03-2019-MP-PGJ_caf9b.pdf" TargetMode="External"/><Relationship Id="rId108" Type="http://schemas.openxmlformats.org/officeDocument/2006/relationships/hyperlink" Target="2022.015322" TargetMode="External"/><Relationship Id="rId124" Type="http://schemas.openxmlformats.org/officeDocument/2006/relationships/hyperlink" Target="https://www.mpam.mp.br/images/Contratos/2021/CONVENIOS/Termo_de_Cess%C3%A3o_Onerosa_de_Uso_n%C2%BA_001_2021_TJ_8e094.pdf" TargetMode="External"/><Relationship Id="rId129" Type="http://schemas.openxmlformats.org/officeDocument/2006/relationships/hyperlink" Target="https://www.mpam.mp.br/images/CT_n%C2%BA_018-2020_-_MP_PGJ_3c0d0.pdf" TargetMode="External"/><Relationship Id="rId54" Type="http://schemas.openxmlformats.org/officeDocument/2006/relationships/hyperlink" Target="https://www.mpam.mp.br/images/Transpar%C3%AAncia_2022/Agosto/Notas_Fiscais/Presta%C3%A7%C3%A3o_de_Servi%C3%A7os/NFS_461275_2022_SOFTPLAN_30cb3.pdf" TargetMode="External"/><Relationship Id="rId70" Type="http://schemas.openxmlformats.org/officeDocument/2006/relationships/hyperlink" Target="https://www.mpam.mp.br/images/Transpar%C3%AAncia_2022/Agosto/Notas_Fiscais/Presta%C3%A7%C3%A3o_de_Servi%C3%A7os/NFS_2338_2022_G_REFRIGERA%C3%87%C3%83O_55aa4.pdf" TargetMode="External"/><Relationship Id="rId75" Type="http://schemas.openxmlformats.org/officeDocument/2006/relationships/hyperlink" Target="https://www.mpam.mp.br/images/CT_n%C2%BA_013-2021-MP-PGJ_7c5fc.pdf" TargetMode="External"/><Relationship Id="rId91" Type="http://schemas.openxmlformats.org/officeDocument/2006/relationships/hyperlink" Target="https://www.mpam.mp.br/images/CT_01-2022-MP-PGJ_b126b.pdf" TargetMode="External"/><Relationship Id="rId96" Type="http://schemas.openxmlformats.org/officeDocument/2006/relationships/hyperlink" Target="https://www.mpam.mp.br/images/4%C2%BA_TA_ao_CT_n%C2%BA_03-2019-MP-PGJ_caf9b.pdf" TargetMode="External"/><Relationship Id="rId140" Type="http://schemas.openxmlformats.org/officeDocument/2006/relationships/hyperlink" Target="https://www.mpam.mp.br/images/1_TA_%C3%A0_CT_n.%C2%BA_020-2021_-_PGJ-MP_96053.pdf" TargetMode="External"/><Relationship Id="rId145" Type="http://schemas.openxmlformats.org/officeDocument/2006/relationships/hyperlink" Target="https://www.mpam.mp.br/images/Transpar%C3%AAncia_2022/Agosto/Notas_Fiscais/Presta%C3%A7%C3%A3o_de_Servi%C3%A7os/NFS_37300_2022_GARTNER_bc75f.pdf" TargetMode="External"/><Relationship Id="rId1" Type="http://schemas.openxmlformats.org/officeDocument/2006/relationships/hyperlink" Target="https://www.mpam.mp.br/images/Contratos/2021/CONTRATOS/CT_n%C2%BA_034-2021-MP-PGJ_43e8d.pdf" TargetMode="External"/><Relationship Id="rId6" Type="http://schemas.openxmlformats.org/officeDocument/2006/relationships/hyperlink" Target="https://www.mpam.mp.br/images/transparencia/Notas_Fiscais/07.2022/NFS_5755_2022_SENCINET_bb38e.pdf" TargetMode="External"/><Relationship Id="rId23" Type="http://schemas.openxmlformats.org/officeDocument/2006/relationships/hyperlink" Target="https://www.mpam.mp.br/images/Transpar%C3%AAncia_2022/Agosto/Notas_Fiscais/Presta%C3%A7%C3%A3o_de_Servi%C3%A7os/NFS_5757_2022_SENCINET_1eea3.pdf" TargetMode="External"/><Relationship Id="rId28" Type="http://schemas.openxmlformats.org/officeDocument/2006/relationships/hyperlink" Target="https://www.mpam.mp.br/images/Transpar%C3%AAncia_2022/Agosto/Notas_Fiscais/Presta%C3%A7%C3%A3o_de_Servi%C3%A7os/NFS_27075_2022_PRODAM_8d832.pdf" TargetMode="External"/><Relationship Id="rId49" Type="http://schemas.openxmlformats.org/officeDocument/2006/relationships/hyperlink" Target="https://www.mpam.mp.br/images/Transpar%C3%AAncia_2022/Agosto/Notas_Fiscais/Presta%C3%A7%C3%A3o_de_Servi%C3%A7os/NFS_1648_2022_GIBBOR_a0498.pdf" TargetMode="External"/><Relationship Id="rId114" Type="http://schemas.openxmlformats.org/officeDocument/2006/relationships/hyperlink" Target="https://www.mpam.mp.br/images/CT_N%C2%BA_011-2021-MP-PGJ_edd36.pdf" TargetMode="External"/><Relationship Id="rId119" Type="http://schemas.openxmlformats.org/officeDocument/2006/relationships/hyperlink" Target="https://www.mpam.mp.br/images/CT_n_019-2021-MP-PGJ_60243.pdf" TargetMode="External"/><Relationship Id="rId44" Type="http://schemas.openxmlformats.org/officeDocument/2006/relationships/hyperlink" Target="https://www.mpam.mp.br/images/Transpar%C3%AAncia_2022/Agosto/Notas_Fiscais/Presta%C3%A7%C3%A3o_de_Servi%C3%A7os/FATURA_300039262907_2022_OI_SA_a45c7.pdf" TargetMode="External"/><Relationship Id="rId60" Type="http://schemas.openxmlformats.org/officeDocument/2006/relationships/hyperlink" Target="https://www.mpam.mp.br/images/Transpar%C3%AAncia_2022/Agosto/Notas_Fiscais/Presta%C3%A7%C3%A3o_de_Servi%C3%A7os/NFS_25751_2022_PRODAM_6e1ac.pdf" TargetMode="External"/><Relationship Id="rId65" Type="http://schemas.openxmlformats.org/officeDocument/2006/relationships/hyperlink" Target="https://www.mpam.mp.br/images/Transpar%C3%AAncia_2022/Agosto/Notas_Fiscais/Presta%C3%A7%C3%A3o_de_Servi%C3%A7os/FATURAS_07_2022_COSAMA_81682.pdf" TargetMode="External"/><Relationship Id="rId81" Type="http://schemas.openxmlformats.org/officeDocument/2006/relationships/hyperlink" Target="https://www.mpam.mp.br/images/CC_n%C2%BA_008-2021-MP-PGJ_33452.pdf" TargetMode="External"/><Relationship Id="rId86" Type="http://schemas.openxmlformats.org/officeDocument/2006/relationships/hyperlink" Target="https://www.mpam.mp.br/images/4_TA_%C3%A0_CT_n.%C2%BA_020-2018_-PGJ-MP_f580a.pdf" TargetMode="External"/><Relationship Id="rId130" Type="http://schemas.openxmlformats.org/officeDocument/2006/relationships/hyperlink" Target="https://www.mpam.mp.br/images/CC_n%C2%BA_004-2021-MP-PGJ_19977.pdf" TargetMode="External"/><Relationship Id="rId135" Type="http://schemas.openxmlformats.org/officeDocument/2006/relationships/hyperlink" Target="https://www.mpam.mp.br/images/5_TA_%C3%A0_CT_n.%C2%BA_010-2017_-_MP-PGJ_2a1a4.pdf" TargetMode="External"/><Relationship Id="rId13" Type="http://schemas.openxmlformats.org/officeDocument/2006/relationships/hyperlink" Target="https://www.mpam.mp.br/images/Transpar%C3%AAncia_2022/Agosto/Notas_Fiscais/Presta%C3%A7%C3%A3o_de_Servi%C3%A7os/NFS_2084_2022_VILA_DA_BARRA_63351.pdf" TargetMode="External"/><Relationship Id="rId18" Type="http://schemas.openxmlformats.org/officeDocument/2006/relationships/hyperlink" Target="https://www.mpam.mp.br/images/Transpar%C3%AAncia_2022/Agosto/Notas_Fiscais/Presta%C3%A7%C3%A3o_de_Servi%C3%A7os/NFS_7978_2022_SIDI_acaf1.pdf" TargetMode="External"/><Relationship Id="rId39" Type="http://schemas.openxmlformats.org/officeDocument/2006/relationships/hyperlink" Target="https://www.mpam.mp.br/images/Transpar%C3%AAncia_2022/Agosto/Notas_Fiscais/Presta%C3%A7%C3%A3o_de_Servi%C3%A7os/NFS_30486_2022_PRODAM_f1208.pdf" TargetMode="External"/><Relationship Id="rId109" Type="http://schemas.openxmlformats.org/officeDocument/2006/relationships/hyperlink" Target="https://www.mpam.mp.br/images/2_TA_ao_CT_n%C2%BA_018-2019-MP-PGJ_caad1.pdf" TargetMode="External"/><Relationship Id="rId34" Type="http://schemas.openxmlformats.org/officeDocument/2006/relationships/hyperlink" Target="https://www.mpam.mp.br/images/Transpar%C3%AAncia_2022/Agosto/Notas_Fiscais/Presta%C3%A7%C3%A3o_de_Servi%C3%A7os/FATURA_0300039264498_2022_OI_SA_a13c9.pdf" TargetMode="External"/><Relationship Id="rId50" Type="http://schemas.openxmlformats.org/officeDocument/2006/relationships/hyperlink" Target="https://www.mpam.mp.br/images/Transpar%C3%AAncia_2022/Agosto/Notas_Fiscais/Presta%C3%A7%C3%A3o_de_Servi%C3%A7os/FATURA_867462-07_2022_AMAZONAS_ENERGIA_e2d9e.pdf" TargetMode="External"/><Relationship Id="rId55" Type="http://schemas.openxmlformats.org/officeDocument/2006/relationships/hyperlink" Target="https://www.mpam.mp.br/images/Transpar%C3%AAncia_2022/Agosto/Notas_Fiscais/Presta%C3%A7%C3%A3o_de_Servi%C3%A7os/NFS_461277_2022_SOFTPLAN_98711.pdf" TargetMode="External"/><Relationship Id="rId76" Type="http://schemas.openxmlformats.org/officeDocument/2006/relationships/hyperlink" Target="https://www.mpam.mp.br/images/CT_n%C2%BA_013-2021-MP-PGJ_7c5fc.pdf" TargetMode="External"/><Relationship Id="rId97" Type="http://schemas.openxmlformats.org/officeDocument/2006/relationships/hyperlink" Target="https://www.mpam.mp.br/images/CT_n%C2%BA_001.2021-MP-PGJ_3bc8f.pdf" TargetMode="External"/><Relationship Id="rId104" Type="http://schemas.openxmlformats.org/officeDocument/2006/relationships/hyperlink" Target="https://www.mpam.mp.br/images/4%C2%BA_TA_ao_CT_n%C2%BA_03-2019-MP-PGJ_caf9b.pdf" TargetMode="External"/><Relationship Id="rId120" Type="http://schemas.openxmlformats.org/officeDocument/2006/relationships/hyperlink" Target="https://www.mpam.mp.br/images/CT_n_019-2021-MP-PGJ_60243.pdf" TargetMode="External"/><Relationship Id="rId125" Type="http://schemas.openxmlformats.org/officeDocument/2006/relationships/hyperlink" Target="https://www.mpam.mp.br/images/1%C2%BA_TA_ao_CT_018-2020_-_MP-PGJ_2757f.pdf" TargetMode="External"/><Relationship Id="rId141" Type="http://schemas.openxmlformats.org/officeDocument/2006/relationships/hyperlink" Target="https://www.mpam.mp.br/images/Transpar%C3%AAncia_2022/Agosto/Notas_Fiscais/Presta%C3%A7%C3%A3o_de_Servi%C3%A7os/NFS_4278_2022_JF_TECNOLOGIA_bcd87.pdf" TargetMode="External"/><Relationship Id="rId146" Type="http://schemas.openxmlformats.org/officeDocument/2006/relationships/hyperlink" Target="https://www.mpam.mp.br/images/Transpar%C3%AAncia_2022/Agosto/Notas_Fiscais/Presta%C3%A7%C3%A3o_de_Servi%C3%A7os/FATURA_61591684_2022_AMAZONAS_ENERGIA_86d2a.pdf" TargetMode="External"/><Relationship Id="rId7" Type="http://schemas.openxmlformats.org/officeDocument/2006/relationships/hyperlink" Target="https://www.mpam.mp.br/images/Transpar%C3%AAncia_2022/Agosto/Notas_Fiscais/Presta%C3%A7%C3%A3o_de_Servi%C3%A7os/NFS_83_2022_MAQUINE_cc16f.pdf" TargetMode="External"/><Relationship Id="rId71" Type="http://schemas.openxmlformats.org/officeDocument/2006/relationships/hyperlink" Target="https://www.mpam.mp.br/images/Transpar%C3%AAncia_2022/Agosto/Notas_Fiscais/Presta%C3%A7%C3%A3o_de_Servi%C3%A7os/FATURAS_61592313-61592314_2022_AMAZONAS_ENERGIA_422ad.pdf" TargetMode="External"/><Relationship Id="rId92" Type="http://schemas.openxmlformats.org/officeDocument/2006/relationships/hyperlink" Target="https://www.mpam.mp.br/images/1%C2%BA_TA_ao_CT_n%C2%BA_8-2021_-_MP-PGJ_e3290.pdf" TargetMode="External"/><Relationship Id="rId2" Type="http://schemas.openxmlformats.org/officeDocument/2006/relationships/hyperlink" Target="https://www.mpam.mp.br/images/Contratos/2021/CONTRATOS/CC%20N%C2%BA%20010.2021%20-%20MP-PGJ_30204.pdf" TargetMode="External"/><Relationship Id="rId29" Type="http://schemas.openxmlformats.org/officeDocument/2006/relationships/hyperlink" Target="https://www.mpam.mp.br/images/Transpar%C3%AAncia_2022/Agosto/Notas_Fiscais/Presta%C3%A7%C3%A3o_de_Servi%C3%A7os/NFS_27696_2022_PRODAM_51f85.pdf" TargetMode="External"/><Relationship Id="rId24" Type="http://schemas.openxmlformats.org/officeDocument/2006/relationships/hyperlink" Target="https://www.mpam.mp.br/images/Transpar%C3%AAncia_2022/Agosto/Notas_Fiscais/Presta%C3%A7%C3%A3o_de_Servi%C3%A7os/NFS_4140_2022_JF_TECNOLOGIA_29b1b.pdf" TargetMode="External"/><Relationship Id="rId40" Type="http://schemas.openxmlformats.org/officeDocument/2006/relationships/hyperlink" Target="https://www.mpam.mp.br/images/Transpar%C3%AAncia_2022/Agosto/Notas_Fiscais/Presta%C3%A7%C3%A3o_de_Servi%C3%A7os/FATURA_0300039267921_2022_OI_SA_0a271.pdf" TargetMode="External"/><Relationship Id="rId45" Type="http://schemas.openxmlformats.org/officeDocument/2006/relationships/hyperlink" Target="https://www.mpam.mp.br/images/Transpar%C3%AAncia_2022/Agosto/Notas_Fiscais/Presta%C3%A7%C3%A3o_de_Servi%C3%A7os/FATURA_300039262907_2022_OI_SA_a45c7.pdf" TargetMode="External"/><Relationship Id="rId66" Type="http://schemas.openxmlformats.org/officeDocument/2006/relationships/hyperlink" Target="https://www.mpam.mp.br/images/Transpar%C3%AAncia_2022/Agosto/Notas_Fiscais/Presta%C3%A7%C3%A3o_de_Servi%C3%A7os/NFS_5854_2022_SENCINET_c51f1.pdf" TargetMode="External"/><Relationship Id="rId87" Type="http://schemas.openxmlformats.org/officeDocument/2006/relationships/hyperlink" Target="https://www.mpam.mp.br/images/4%C2%BA_TA_ao_CT_44-2018-MP-PGJ_e2e08.pdf" TargetMode="External"/><Relationship Id="rId110" Type="http://schemas.openxmlformats.org/officeDocument/2006/relationships/hyperlink" Target="https://www.mpam.mp.br/images/2_TA_ao_CT_n%C2%BA_018-2019-MP-PGJ_caad1.pdf" TargetMode="External"/><Relationship Id="rId115" Type="http://schemas.openxmlformats.org/officeDocument/2006/relationships/hyperlink" Target="https://www.mpam.mp.br/images/CT_n%C2%BA_005-2021_-_MP-PGJ_ab169.pdf" TargetMode="External"/><Relationship Id="rId131" Type="http://schemas.openxmlformats.org/officeDocument/2006/relationships/hyperlink" Target="https://www.mpam.mp.br/images/CT_n%C2%BA_013-2021-MP-PGJ_7c5fc.pdf" TargetMode="External"/><Relationship Id="rId136" Type="http://schemas.openxmlformats.org/officeDocument/2006/relationships/hyperlink" Target="https://www.mpam.mp.br/images/3%C2%BA_TA_ao_CT_02-2019_-_MP-PGJ_92570.pdf" TargetMode="External"/><Relationship Id="rId61" Type="http://schemas.openxmlformats.org/officeDocument/2006/relationships/hyperlink" Target="https://www.mpam.mp.br/images/Transpar%C3%AAncia_2022/Agosto/Notas_Fiscais/Presta%C3%A7%C3%A3o_de_Servi%C3%A7os/NFS_25751_2022_PRODAM_6e1ac.pdf" TargetMode="External"/><Relationship Id="rId82" Type="http://schemas.openxmlformats.org/officeDocument/2006/relationships/hyperlink" Target="https://www.mpam.mp.br/images/3%C2%BA_TA_ao_CT_n%C2%BA_20-2018-MP-PGJ_3aaf3.pdf" TargetMode="External"/><Relationship Id="rId19" Type="http://schemas.openxmlformats.org/officeDocument/2006/relationships/hyperlink" Target="https://www.mpam.mp.br/images/Transpar%C3%AAncia_2022/Agosto/Notas_Fiscais/Presta%C3%A7%C3%A3o_de_Servi%C3%A7os/NFS_7980_2022_SIDI_1499e.pdf" TargetMode="External"/><Relationship Id="rId14" Type="http://schemas.openxmlformats.org/officeDocument/2006/relationships/hyperlink" Target="https://www.mpam.mp.br/images/Transpar%C3%AAncia_2022/Agosto/Notas_Fiscais/Presta%C3%A7%C3%A3o_de_Servi%C3%A7os/NFS_2085_2022_VILA_DA_BARRA_1d33e.pdf" TargetMode="External"/><Relationship Id="rId30" Type="http://schemas.openxmlformats.org/officeDocument/2006/relationships/hyperlink" Target="https://www.mpam.mp.br/images/Transpar%C3%AAncia_2022/Agosto/Notas_Fiscais/Presta%C3%A7%C3%A3o_de_Servi%C3%A7os/NFS_27696_2022_PRODAM_51f85.pdf" TargetMode="External"/><Relationship Id="rId35" Type="http://schemas.openxmlformats.org/officeDocument/2006/relationships/hyperlink" Target="https://www.mpam.mp.br/images/Transpar%C3%AAncia_2022/Agosto/Notas_Fiscais/Presta%C3%A7%C3%A3o_de_Servi%C3%A7os/MEMORANDO_85_2022_FUNDO_DE_MODERNIZA%C3%87%C3%83O_abbd7.pdf" TargetMode="External"/><Relationship Id="rId56" Type="http://schemas.openxmlformats.org/officeDocument/2006/relationships/hyperlink" Target="https://www.mpam.mp.br/images/Transpar%C3%AAncia_2022/Agosto/Notas_Fiscais/Presta%C3%A7%C3%A3o_de_Servi%C3%A7os/NFS_461278_2022_SOFTPLAN_18a55.pdf" TargetMode="External"/><Relationship Id="rId77" Type="http://schemas.openxmlformats.org/officeDocument/2006/relationships/hyperlink" Target="https://www.mpam.mp.br/images/CT_n%C2%BA_013-2021-MP-PGJ_7c5fc.pdf" TargetMode="External"/><Relationship Id="rId100" Type="http://schemas.openxmlformats.org/officeDocument/2006/relationships/hyperlink" Target="https://www.mpam.mp.br/images/4%C2%BA_TA_ao_CT_035-2018-MP-PGJ_59d93.pdf" TargetMode="External"/><Relationship Id="rId105" Type="http://schemas.openxmlformats.org/officeDocument/2006/relationships/hyperlink" Target="https://www.mpam.mp.br/images/4%C2%BA_TA_ao_CT_n%C2%BA_03-2019-MP-PGJ_caf9b.pdf" TargetMode="External"/><Relationship Id="rId126" Type="http://schemas.openxmlformats.org/officeDocument/2006/relationships/hyperlink" Target="https://www.mpam.mp.br/images/1%C2%BA_TA_ao_CT_018-2020_-_MP-PGJ_2757f.pdf" TargetMode="External"/><Relationship Id="rId147" Type="http://schemas.openxmlformats.org/officeDocument/2006/relationships/hyperlink" Target="https://www.mpam.mp.br/images/CT_n%C2%BA_034-2021-MP-PGJ_f1b15.pdf" TargetMode="External"/><Relationship Id="rId8" Type="http://schemas.openxmlformats.org/officeDocument/2006/relationships/hyperlink" Target="https://www.mpam.mp.br/images/Transpar%C3%AAncia_2022/Agosto/Notas_Fiscais/Presta%C3%A7%C3%A3o_de_Servi%C3%A7os/FATURA_56419_OCA_VIAGENS_eaefa.pdf" TargetMode="External"/><Relationship Id="rId51" Type="http://schemas.openxmlformats.org/officeDocument/2006/relationships/hyperlink" Target="https://www.mpam.mp.br/images/Transpar%C3%AAncia_2022/Agosto/Notas_Fiscais/Presta%C3%A7%C3%A3o_de_Servi%C3%A7os/NFS_461619_2022_SOFTPLAN_6af27.pdf" TargetMode="External"/><Relationship Id="rId72" Type="http://schemas.openxmlformats.org/officeDocument/2006/relationships/hyperlink" Target="https://www.mpam.mp.br/images/Transpar%C3%AAncia_2022/Agosto/Notas_Fiscais/Obras/NFS_220_2022_SGRH_eff5f.pdf" TargetMode="External"/><Relationship Id="rId93" Type="http://schemas.openxmlformats.org/officeDocument/2006/relationships/hyperlink" Target="https://www.mpam.mp.br/images/2%C2%BA_TA_ao_CT_n%C2%BA_003-2019-MP-PGJ_669e0.pdf" TargetMode="External"/><Relationship Id="rId98" Type="http://schemas.openxmlformats.org/officeDocument/2006/relationships/hyperlink" Target="https://www.mpam.mp.br/images/CT_n%C2%BA_33-MP-PGJ_94190.pdf" TargetMode="External"/><Relationship Id="rId121" Type="http://schemas.openxmlformats.org/officeDocument/2006/relationships/hyperlink" Target="https://www.mpam.mp.br/images/CT_n_019-2021-MP-PGJ_60243.pdf" TargetMode="External"/><Relationship Id="rId142" Type="http://schemas.openxmlformats.org/officeDocument/2006/relationships/hyperlink" Target="https://www.mpam.mp.br/images/Transpar%C3%AAncia_2022/Agosto/Notas_Fiscais/Presta%C3%A7%C3%A3o_de_Servi%C3%A7os/NFS_125_2022_FIGMEN_5a797.pdf" TargetMode="External"/><Relationship Id="rId3" Type="http://schemas.openxmlformats.org/officeDocument/2006/relationships/hyperlink" Target="https://www.mpam.mp.br/images/Contratos/2021/CONTRATOS/CT_N%C2%BA_022-2021-MP-PGJ_29d12.pdf" TargetMode="External"/><Relationship Id="rId25" Type="http://schemas.openxmlformats.org/officeDocument/2006/relationships/hyperlink" Target="https://www.mpam.mp.br/images/Transpar%C3%AAncia_2022/Agosto/Notas_Fiscais/Presta%C3%A7%C3%A3o_de_Servi%C3%A7os/NFS_1064_2022_EFICAZ_28ef9.pdf" TargetMode="External"/><Relationship Id="rId46" Type="http://schemas.openxmlformats.org/officeDocument/2006/relationships/hyperlink" Target="https://www.mpam.mp.br/images/Transpar%C3%AAncia_2022/Agosto/Notas_Fiscais/Presta%C3%A7%C3%A3o_de_Servi%C3%A7os/NFS_01948661_2022_TRIVALE_2bfd6.pdf" TargetMode="External"/><Relationship Id="rId67" Type="http://schemas.openxmlformats.org/officeDocument/2006/relationships/hyperlink" Target="https://www.mpam.mp.br/images/Transpar%C3%AAncia_2022/Agosto/Notas_Fiscais/Presta%C3%A7%C3%A3o_de_Servi%C3%A7os/NFS_10468_2022_SENCINET_ded33.pdf" TargetMode="External"/><Relationship Id="rId116" Type="http://schemas.openxmlformats.org/officeDocument/2006/relationships/hyperlink" Target="https://www.mpam.mp.br/images/CT_n_019-2021-MP-PGJ_60243.pdf" TargetMode="External"/><Relationship Id="rId137" Type="http://schemas.openxmlformats.org/officeDocument/2006/relationships/hyperlink" Target="https://www.mpam.mp.br/images/3_TA_%C3%A0_CT_n.%C2%BA_010-2020_-_MP-PGJ_e1a55.pdf" TargetMode="External"/><Relationship Id="rId20" Type="http://schemas.openxmlformats.org/officeDocument/2006/relationships/hyperlink" Target="https://www.mpam.mp.br/images/Transpar%C3%AAncia_2022/Agosto/Notas_Fiscais/Presta%C3%A7%C3%A3o_de_Servi%C3%A7os/FATURAS_6512511470-6496127771_2022_PORTO_SEGURO_80991.pdf" TargetMode="External"/><Relationship Id="rId41" Type="http://schemas.openxmlformats.org/officeDocument/2006/relationships/hyperlink" Target="https://www.mpam.mp.br/images/Transpar%C3%AAncia_2022/Agosto/Notas_Fiscais/Presta%C3%A7%C3%A3o_de_Servi%C3%A7os/FATURA_0300039268726_2022_OI_SA_2994e.pdf" TargetMode="External"/><Relationship Id="rId62" Type="http://schemas.openxmlformats.org/officeDocument/2006/relationships/hyperlink" Target="https://www.mpam.mp.br/images/Transpar%C3%AAncia_2022/Agosto/Notas_Fiscais/Presta%C3%A7%C3%A3o_de_Servi%C3%A7os/NFS_26423_2022_PRODAM_14bb3.pdf" TargetMode="External"/><Relationship Id="rId83" Type="http://schemas.openxmlformats.org/officeDocument/2006/relationships/hyperlink" Target="https://www.mpam.mp.br/images/3%C2%BA_TA_ao_CT_n%C2%BA_20-2018-MP-PGJ_3aaf3.pdf" TargetMode="External"/><Relationship Id="rId88" Type="http://schemas.openxmlformats.org/officeDocument/2006/relationships/hyperlink" Target="https://www.mpam.mp.br/images/4%C2%BA_TA_ao_CT_44-2018-MP-PGJ_e2e08.pdf" TargetMode="External"/><Relationship Id="rId111" Type="http://schemas.openxmlformats.org/officeDocument/2006/relationships/hyperlink" Target="https://www.mpam.mp.br/images/2_TA_ao_CT_n%C2%BA_018-2019-MP-PGJ_caad1.pdf" TargetMode="External"/><Relationship Id="rId132" Type="http://schemas.openxmlformats.org/officeDocument/2006/relationships/hyperlink" Target="https://www.mpam.mp.br/images/CT_n%C2%BA_013-2021-MP-PGJ_7c5fc.pdf" TargetMode="External"/><Relationship Id="rId15" Type="http://schemas.openxmlformats.org/officeDocument/2006/relationships/hyperlink" Target="https://www.mpam.mp.br/images/Transpar%C3%AAncia_2022/Agosto/Notas_Fiscais/Presta%C3%A7%C3%A3o_de_Servi%C3%A7os/NFS_2086_2022_VILA_DA_BARRA_192a7.pdf" TargetMode="External"/><Relationship Id="rId36" Type="http://schemas.openxmlformats.org/officeDocument/2006/relationships/hyperlink" Target="https://www.mpam.mp.br/images/Transpar%C3%AAncia_2022/Agosto/Notas_Fiscais/Presta%C3%A7%C3%A3o_de_Servi%C3%A7os/NFS_28410_2022_PRODAM_0a3e3.pdf" TargetMode="External"/><Relationship Id="rId57" Type="http://schemas.openxmlformats.org/officeDocument/2006/relationships/hyperlink" Target="https://www.mpam.mp.br/images/Transpar%C3%AAncia_2022/Agosto/Notas_Fiscais/Presta%C3%A7%C3%A3o_de_Servi%C3%A7os/NFS_461620_2022_SOFTPLAN_573e4.pdf" TargetMode="External"/><Relationship Id="rId106" Type="http://schemas.openxmlformats.org/officeDocument/2006/relationships/hyperlink" Target="https://www.mpam.mp.br/images/CT_n%C2%BA_32-MP-PGJ_4ec7e.pdf" TargetMode="External"/><Relationship Id="rId127" Type="http://schemas.openxmlformats.org/officeDocument/2006/relationships/hyperlink" Target="https://www.mpam.mp.br/images/1%C2%BA_TA_ao_CT_018-2020_-_MP-PGJ_2757f.pdf" TargetMode="External"/><Relationship Id="rId10" Type="http://schemas.openxmlformats.org/officeDocument/2006/relationships/hyperlink" Target="https://www.mpam.mp.br/images/Transpar%C3%AAncia_2022/Agosto/Notas_Fiscais/Presta%C3%A7%C3%A3o_de_Servi%C3%A7os/FATURA_1994084_2022_MANAUS_AMBIENTAL_edf0f.pdf" TargetMode="External"/><Relationship Id="rId31" Type="http://schemas.openxmlformats.org/officeDocument/2006/relationships/hyperlink" Target="https://www.mpam.mp.br/images/Transpar%C3%AAncia_2022/Agosto/Notas_Fiscais/Presta%C3%A7%C3%A3o_de_Servi%C3%A7os/NFS_2793_2022_EYES_NWHERE_df718.pdf" TargetMode="External"/><Relationship Id="rId52" Type="http://schemas.openxmlformats.org/officeDocument/2006/relationships/hyperlink" Target="https://www.mpam.mp.br/images/Transpar%C3%AAncia_2022/Agosto/Notas_Fiscais/Presta%C3%A7%C3%A3o_de_Servi%C3%A7os/NFS_461618_2022_SOFTPLAN_891d2.pdf" TargetMode="External"/><Relationship Id="rId73" Type="http://schemas.openxmlformats.org/officeDocument/2006/relationships/hyperlink" Target="https://www.mpam.mp.br/images/Transpar%C3%AAncia_2022/Agosto/Notas_Fiscais/Obras/NFS_220_2022_SGRH_eff5f.pdf" TargetMode="External"/><Relationship Id="rId78" Type="http://schemas.openxmlformats.org/officeDocument/2006/relationships/hyperlink" Target="https://www.mpam.mp.br/images/CT_N%C2%BA_022-2021-MP-PGJ_4d651.pdf" TargetMode="External"/><Relationship Id="rId94" Type="http://schemas.openxmlformats.org/officeDocument/2006/relationships/hyperlink" Target="https://www.mpam.mp.br/images/2%C2%BA_TA_ao_CT_n%C2%BA_003-2019-MP-PGJ_669e0.pdf" TargetMode="External"/><Relationship Id="rId99" Type="http://schemas.openxmlformats.org/officeDocument/2006/relationships/hyperlink" Target="https://www.mpam.mp.br/images/4%C2%BA_TA_ao_CT_035-2018-MP-PGJ_59d93.pdf" TargetMode="External"/><Relationship Id="rId101" Type="http://schemas.openxmlformats.org/officeDocument/2006/relationships/hyperlink" Target="https://www.mpam.mp.br/images/Contratos/2021/CONVENIOS/Termo_de_Cess%C3%A3o_Onerosa_de_Uso_n%C2%BA_001_2021_TJ_8e094.pdf" TargetMode="External"/><Relationship Id="rId122" Type="http://schemas.openxmlformats.org/officeDocument/2006/relationships/hyperlink" Target="https://www.mpam.mp.br/images/CT_n_019-2021-MP-PGJ_60243.pdf" TargetMode="External"/><Relationship Id="rId143" Type="http://schemas.openxmlformats.org/officeDocument/2006/relationships/hyperlink" Target="https://www.mpam.mp.br/images/Transpar%C3%AAncia_2022/Agosto/Notas_Fiscais/Presta%C3%A7%C3%A3o_de_Servi%C3%A7os/NFS_3015_2022_ECOSEGM_a2938.pdf" TargetMode="External"/><Relationship Id="rId148" Type="http://schemas.openxmlformats.org/officeDocument/2006/relationships/printerSettings" Target="../printerSettings/printerSettings3.bin"/><Relationship Id="rId4" Type="http://schemas.openxmlformats.org/officeDocument/2006/relationships/hyperlink" Target="https://www.mpam.mp.br/images/transparencia/Notas_Fiscais/07.2022/NFS_37064_2022_GARTNER_52189.pdf" TargetMode="External"/><Relationship Id="rId9" Type="http://schemas.openxmlformats.org/officeDocument/2006/relationships/hyperlink" Target="https://www.mpam.mp.br/images/Transpar%C3%AAncia_2022/Agosto/Notas_Fiscais/Presta%C3%A7%C3%A3o_de_Servi%C3%A7os/NFS_750_2022_PRIORI_898cc.pdf" TargetMode="External"/><Relationship Id="rId26" Type="http://schemas.openxmlformats.org/officeDocument/2006/relationships/hyperlink" Target="https://www.mpam.mp.br/images/Transpar%C3%AAncia_2022/Agosto/Notas_Fiscais/Presta%C3%A7%C3%A3o_de_Servi%C3%A7os/NFS_363_2022_CASA_NOVA_02f28.pdf" TargetMode="External"/><Relationship Id="rId47" Type="http://schemas.openxmlformats.org/officeDocument/2006/relationships/hyperlink" Target="https://www.mpam.mp.br/images/Transpar%C3%AAncia_2022/Agosto/Notas_Fiscais/Presta%C3%A7%C3%A3o_de_Servi%C3%A7os/NFS_351_2022_LA_XUNGA_971ef.pdf" TargetMode="External"/><Relationship Id="rId68" Type="http://schemas.openxmlformats.org/officeDocument/2006/relationships/hyperlink" Target="https://www.mpam.mp.br/images/Transpar%C3%AAncia_2022/Agosto/Notas_Fiscais/Presta%C3%A7%C3%A3o_de_Servi%C3%A7os/NFS_31164_2022_PRODAM_e363e.pdf" TargetMode="External"/><Relationship Id="rId89" Type="http://schemas.openxmlformats.org/officeDocument/2006/relationships/hyperlink" Target="https://www.mpam.mp.br/images/1%C2%BA_TA_ao_CC_005-2021_-_MP-_PGJ_099cf.pdf" TargetMode="External"/><Relationship Id="rId112" Type="http://schemas.openxmlformats.org/officeDocument/2006/relationships/hyperlink" Target="https://www.mpam.mp.br/images/2_TA_%C3%A0_CT_n.%C2%BA_015-2020_-_MP-PGJ_a520c.pdf" TargetMode="External"/><Relationship Id="rId133" Type="http://schemas.openxmlformats.org/officeDocument/2006/relationships/hyperlink" Target="https://www.mpam.mp.br/images/4%C2%BA_TA_ao_CT_n%C2%BA_03-2019-MP-PGJ_caf9b.pdf" TargetMode="External"/><Relationship Id="rId16" Type="http://schemas.openxmlformats.org/officeDocument/2006/relationships/hyperlink" Target="https://www.mpam.mp.br/images/Transpar%C3%AAncia_2022/Agosto/Notas_Fiscais/Presta%C3%A7%C3%A3o_de_Servi%C3%A7os/NFS_2087_2022_VILA_DA_BARRA_4957e.pdf" TargetMode="External"/><Relationship Id="rId37" Type="http://schemas.openxmlformats.org/officeDocument/2006/relationships/hyperlink" Target="https://www.mpam.mp.br/images/Transpar%C3%AAncia_2022/Agosto/Notas_Fiscais/Presta%C3%A7%C3%A3o_de_Servi%C3%A7os/NFS_29061_2022_PRODAM_53416.pdf" TargetMode="External"/><Relationship Id="rId58" Type="http://schemas.openxmlformats.org/officeDocument/2006/relationships/hyperlink" Target="https://www.mpam.mp.br/images/Transpar%C3%AAncia_2022/Agosto/Notas_Fiscais/Presta%C3%A7%C3%A3o_de_Servi%C3%A7os/FATURA_56515_2022_OCA_VIAGENS_54e0c.pdf" TargetMode="External"/><Relationship Id="rId79" Type="http://schemas.openxmlformats.org/officeDocument/2006/relationships/hyperlink" Target="https://www.mpam.mp.br/images/CT_N%C2%BA_10-2022_-_MP-PGJ_d7876.pdf" TargetMode="External"/><Relationship Id="rId102" Type="http://schemas.openxmlformats.org/officeDocument/2006/relationships/hyperlink" Target="https://www.mpam.mp.br/images/4%C2%BA_TA_ao_CT_n%C2%BA_03-2019-MP-PGJ_caf9b.pdf" TargetMode="External"/><Relationship Id="rId123" Type="http://schemas.openxmlformats.org/officeDocument/2006/relationships/hyperlink" Target="https://www.mpam.mp.br/images/CT_n%C2%BA_023-2021-MP-PGJ_0ac78.pdf" TargetMode="External"/><Relationship Id="rId144" Type="http://schemas.openxmlformats.org/officeDocument/2006/relationships/hyperlink" Target="https://www.mpam.mp.br/images/Transpar%C3%AAncia_2022/Agosto/Notas_Fiscais/Presta%C3%A7%C3%A3o_de_Servi%C3%A7os/NFS_383_2022_TALENTOS_fc0fe.pdf" TargetMode="External"/><Relationship Id="rId90" Type="http://schemas.openxmlformats.org/officeDocument/2006/relationships/hyperlink" Target="https://www.mpam.mp.br/images/2%C2%BA_TA_ao_CT_n%C2%BA_10-2020_0d5e9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mpam.mp.br/images/1_TA_%C3%A0_CT_n.%C2%BA_028-2021-_MP_PGJ_3641d.pdf" TargetMode="External"/><Relationship Id="rId1" Type="http://schemas.openxmlformats.org/officeDocument/2006/relationships/hyperlink" Target="https://www.mpam.mp.br/images/Transpar%C3%AAncia_2022/Agosto/Notas_Fiscais/Obras/NFS_55_2022_MODULO_ENGENHARIA_a9978.pdf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view="pageBreakPreview" zoomScale="60" zoomScaleNormal="70" workbookViewId="0">
      <selection activeCell="G1" sqref="G1"/>
    </sheetView>
  </sheetViews>
  <sheetFormatPr defaultRowHeight="15"/>
  <cols>
    <col min="1" max="1" width="13.7109375" customWidth="1"/>
    <col min="2" max="2" width="14.7109375" customWidth="1"/>
    <col min="3" max="3" width="17.7109375" customWidth="1"/>
    <col min="4" max="4" width="45.28515625" customWidth="1"/>
    <col min="5" max="5" width="29.5703125" customWidth="1"/>
    <col min="6" max="6" width="18.7109375" customWidth="1"/>
    <col min="7" max="7" width="14.85546875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3.28515625" customWidth="1"/>
    <col min="13" max="13" width="19" customWidth="1"/>
  </cols>
  <sheetData>
    <row r="1" spans="1:13" ht="77.099999999999994" customHeight="1">
      <c r="C1" s="17"/>
      <c r="D1" s="17"/>
      <c r="F1" s="1"/>
      <c r="G1" s="1"/>
      <c r="H1" s="1"/>
      <c r="I1" s="1"/>
      <c r="J1" s="17"/>
    </row>
    <row r="2" spans="1:13" ht="18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20.25">
      <c r="A3" s="64" t="s">
        <v>1</v>
      </c>
      <c r="B3" s="64"/>
      <c r="C3" s="64"/>
      <c r="D3" s="64"/>
      <c r="E3" s="64"/>
      <c r="F3" s="1"/>
      <c r="G3" s="1"/>
      <c r="H3" s="1"/>
      <c r="I3" s="1"/>
      <c r="J3" s="17"/>
    </row>
    <row r="4" spans="1:13" ht="20.25">
      <c r="A4" s="22"/>
      <c r="B4" s="22"/>
      <c r="C4" s="2"/>
      <c r="D4" s="18"/>
      <c r="E4" s="22"/>
      <c r="F4" s="1"/>
      <c r="G4" s="1"/>
      <c r="H4" s="1"/>
      <c r="I4" s="1"/>
      <c r="J4" s="17"/>
    </row>
    <row r="5" spans="1:13" ht="18">
      <c r="A5" s="3" t="s">
        <v>621</v>
      </c>
      <c r="B5" s="4"/>
      <c r="C5" s="5"/>
      <c r="D5" s="19"/>
      <c r="E5" s="6"/>
      <c r="F5" s="1"/>
      <c r="G5" s="1"/>
      <c r="H5" s="1"/>
      <c r="I5" s="1"/>
      <c r="J5" s="17"/>
    </row>
    <row r="6" spans="1:13" ht="47.25">
      <c r="A6" s="7" t="s">
        <v>2</v>
      </c>
      <c r="B6" s="7" t="s">
        <v>3</v>
      </c>
      <c r="C6" s="8" t="s">
        <v>4</v>
      </c>
      <c r="D6" s="8" t="s">
        <v>5</v>
      </c>
      <c r="E6" s="8" t="s">
        <v>6</v>
      </c>
      <c r="F6" s="7" t="s">
        <v>7</v>
      </c>
      <c r="G6" s="7" t="s">
        <v>8</v>
      </c>
      <c r="H6" s="9" t="s">
        <v>9</v>
      </c>
      <c r="I6" s="9" t="s">
        <v>10</v>
      </c>
      <c r="J6" s="8" t="s">
        <v>11</v>
      </c>
      <c r="K6" s="8" t="s">
        <v>12</v>
      </c>
      <c r="L6" s="10" t="s">
        <v>13</v>
      </c>
      <c r="M6" s="8" t="s">
        <v>14</v>
      </c>
    </row>
    <row r="7" spans="1:13" ht="120">
      <c r="A7" s="54" t="s">
        <v>15</v>
      </c>
      <c r="B7" s="24">
        <v>1</v>
      </c>
      <c r="C7" s="25">
        <v>32089185000149</v>
      </c>
      <c r="D7" s="26" t="s">
        <v>16</v>
      </c>
      <c r="E7" s="27" t="s">
        <v>17</v>
      </c>
      <c r="F7" s="36" t="s">
        <v>18</v>
      </c>
      <c r="G7" s="29">
        <v>44771</v>
      </c>
      <c r="H7" s="30" t="s">
        <v>19</v>
      </c>
      <c r="I7" s="31">
        <v>2435.12</v>
      </c>
      <c r="J7" s="29">
        <v>44777</v>
      </c>
      <c r="K7" s="29" t="s">
        <v>20</v>
      </c>
      <c r="L7" s="31">
        <v>2435.12</v>
      </c>
      <c r="M7" s="30" t="s">
        <v>21</v>
      </c>
    </row>
    <row r="8" spans="1:13" ht="150">
      <c r="A8" s="54" t="s">
        <v>15</v>
      </c>
      <c r="B8" s="24">
        <v>2</v>
      </c>
      <c r="C8" s="33" t="s">
        <v>22</v>
      </c>
      <c r="D8" s="34" t="s">
        <v>16</v>
      </c>
      <c r="E8" s="57" t="s">
        <v>23</v>
      </c>
      <c r="F8" s="36" t="s">
        <v>24</v>
      </c>
      <c r="G8" s="37">
        <v>44771</v>
      </c>
      <c r="H8" s="33" t="s">
        <v>25</v>
      </c>
      <c r="I8" s="38">
        <v>3838.42</v>
      </c>
      <c r="J8" s="29">
        <v>44777</v>
      </c>
      <c r="K8" s="29" t="s">
        <v>20</v>
      </c>
      <c r="L8" s="32">
        <v>3838.42</v>
      </c>
      <c r="M8" s="33" t="s">
        <v>26</v>
      </c>
    </row>
    <row r="9" spans="1:13" ht="105">
      <c r="A9" s="54" t="s">
        <v>15</v>
      </c>
      <c r="B9" s="24">
        <v>3</v>
      </c>
      <c r="C9" s="33" t="s">
        <v>27</v>
      </c>
      <c r="D9" s="34" t="s">
        <v>28</v>
      </c>
      <c r="E9" s="58" t="s">
        <v>29</v>
      </c>
      <c r="F9" s="36" t="s">
        <v>30</v>
      </c>
      <c r="G9" s="37">
        <v>44778</v>
      </c>
      <c r="H9" s="33" t="s">
        <v>31</v>
      </c>
      <c r="I9" s="38">
        <v>17408.400000000001</v>
      </c>
      <c r="J9" s="29">
        <v>44781</v>
      </c>
      <c r="K9" s="29" t="s">
        <v>20</v>
      </c>
      <c r="L9" s="32">
        <v>17408.400000000001</v>
      </c>
      <c r="M9" s="33" t="s">
        <v>32</v>
      </c>
    </row>
    <row r="10" spans="1:13" ht="135">
      <c r="A10" s="54" t="s">
        <v>15</v>
      </c>
      <c r="B10" s="24">
        <v>4</v>
      </c>
      <c r="C10" s="33" t="s">
        <v>33</v>
      </c>
      <c r="D10" s="34" t="s">
        <v>34</v>
      </c>
      <c r="E10" s="59" t="s">
        <v>35</v>
      </c>
      <c r="F10" s="36" t="s">
        <v>36</v>
      </c>
      <c r="G10" s="37">
        <v>44778</v>
      </c>
      <c r="H10" s="33" t="s">
        <v>37</v>
      </c>
      <c r="I10" s="38">
        <v>9955.1</v>
      </c>
      <c r="J10" s="29">
        <v>44781</v>
      </c>
      <c r="K10" s="29" t="s">
        <v>20</v>
      </c>
      <c r="L10" s="38">
        <v>9955.1</v>
      </c>
      <c r="M10" s="33" t="s">
        <v>38</v>
      </c>
    </row>
    <row r="11" spans="1:13" ht="135">
      <c r="A11" s="54" t="s">
        <v>15</v>
      </c>
      <c r="B11" s="24">
        <v>5</v>
      </c>
      <c r="C11" s="33" t="s">
        <v>39</v>
      </c>
      <c r="D11" s="34" t="s">
        <v>40</v>
      </c>
      <c r="E11" s="60" t="s">
        <v>41</v>
      </c>
      <c r="F11" s="36" t="s">
        <v>42</v>
      </c>
      <c r="G11" s="37">
        <v>44783</v>
      </c>
      <c r="H11" s="33" t="s">
        <v>43</v>
      </c>
      <c r="I11" s="38">
        <v>41712.18</v>
      </c>
      <c r="J11" s="37">
        <v>44789</v>
      </c>
      <c r="K11" s="24" t="s">
        <v>20</v>
      </c>
      <c r="L11" s="38">
        <v>41712.18</v>
      </c>
      <c r="M11" s="33" t="s">
        <v>44</v>
      </c>
    </row>
    <row r="12" spans="1:13" ht="150">
      <c r="A12" s="54" t="s">
        <v>15</v>
      </c>
      <c r="B12" s="24">
        <v>6</v>
      </c>
      <c r="C12" s="33" t="s">
        <v>45</v>
      </c>
      <c r="D12" s="34" t="s">
        <v>46</v>
      </c>
      <c r="E12" s="61" t="s">
        <v>47</v>
      </c>
      <c r="F12" s="36" t="s">
        <v>48</v>
      </c>
      <c r="G12" s="37">
        <v>44788</v>
      </c>
      <c r="H12" s="33" t="s">
        <v>49</v>
      </c>
      <c r="I12" s="38">
        <v>1634.8</v>
      </c>
      <c r="J12" s="37">
        <v>44789</v>
      </c>
      <c r="K12" s="24" t="s">
        <v>20</v>
      </c>
      <c r="L12" s="38">
        <v>1634.8</v>
      </c>
      <c r="M12" s="33" t="s">
        <v>50</v>
      </c>
    </row>
    <row r="13" spans="1:13" ht="75">
      <c r="A13" s="54" t="s">
        <v>15</v>
      </c>
      <c r="B13" s="24">
        <v>7</v>
      </c>
      <c r="C13" s="33" t="s">
        <v>51</v>
      </c>
      <c r="D13" s="34" t="s">
        <v>52</v>
      </c>
      <c r="E13" s="59" t="s">
        <v>53</v>
      </c>
      <c r="F13" s="36" t="s">
        <v>54</v>
      </c>
      <c r="G13" s="37">
        <v>44790</v>
      </c>
      <c r="H13" s="33" t="s">
        <v>55</v>
      </c>
      <c r="I13" s="38">
        <v>853.6</v>
      </c>
      <c r="J13" s="37">
        <v>44790</v>
      </c>
      <c r="K13" s="24" t="s">
        <v>20</v>
      </c>
      <c r="L13" s="38">
        <v>853.6</v>
      </c>
      <c r="M13" s="33" t="s">
        <v>56</v>
      </c>
    </row>
    <row r="14" spans="1:13" ht="120">
      <c r="A14" s="54" t="s">
        <v>15</v>
      </c>
      <c r="B14" s="24">
        <v>8</v>
      </c>
      <c r="C14" s="33" t="s">
        <v>57</v>
      </c>
      <c r="D14" s="34" t="s">
        <v>58</v>
      </c>
      <c r="E14" s="59" t="s">
        <v>59</v>
      </c>
      <c r="F14" s="36" t="s">
        <v>60</v>
      </c>
      <c r="G14" s="37">
        <v>44790</v>
      </c>
      <c r="H14" s="33" t="s">
        <v>61</v>
      </c>
      <c r="I14" s="38">
        <v>10848</v>
      </c>
      <c r="J14" s="37">
        <v>44790</v>
      </c>
      <c r="K14" s="24" t="s">
        <v>20</v>
      </c>
      <c r="L14" s="38">
        <v>10848</v>
      </c>
      <c r="M14" s="33" t="s">
        <v>62</v>
      </c>
    </row>
    <row r="15" spans="1:13" ht="90">
      <c r="A15" s="54" t="s">
        <v>15</v>
      </c>
      <c r="B15" s="24">
        <v>9</v>
      </c>
      <c r="C15" s="33" t="s">
        <v>51</v>
      </c>
      <c r="D15" s="34" t="s">
        <v>52</v>
      </c>
      <c r="E15" s="59" t="s">
        <v>63</v>
      </c>
      <c r="F15" s="36" t="s">
        <v>64</v>
      </c>
      <c r="G15" s="37">
        <v>44790</v>
      </c>
      <c r="H15" s="33" t="s">
        <v>65</v>
      </c>
      <c r="I15" s="38">
        <v>853.6</v>
      </c>
      <c r="J15" s="37">
        <v>44790</v>
      </c>
      <c r="K15" s="24" t="s">
        <v>20</v>
      </c>
      <c r="L15" s="38">
        <v>853.6</v>
      </c>
      <c r="M15" s="33" t="s">
        <v>66</v>
      </c>
    </row>
    <row r="16" spans="1:13" ht="90">
      <c r="A16" s="54" t="s">
        <v>15</v>
      </c>
      <c r="B16" s="24">
        <v>10</v>
      </c>
      <c r="C16" s="33" t="s">
        <v>67</v>
      </c>
      <c r="D16" s="34" t="s">
        <v>68</v>
      </c>
      <c r="E16" s="59" t="s">
        <v>69</v>
      </c>
      <c r="F16" s="36" t="s">
        <v>70</v>
      </c>
      <c r="G16" s="37">
        <v>44790</v>
      </c>
      <c r="H16" s="33" t="s">
        <v>71</v>
      </c>
      <c r="I16" s="38">
        <v>639.99</v>
      </c>
      <c r="J16" s="37">
        <v>44790</v>
      </c>
      <c r="K16" s="24" t="s">
        <v>20</v>
      </c>
      <c r="L16" s="38">
        <v>639.99</v>
      </c>
      <c r="M16" s="33" t="s">
        <v>72</v>
      </c>
    </row>
    <row r="17" spans="1:13" ht="135">
      <c r="A17" s="54" t="s">
        <v>15</v>
      </c>
      <c r="B17" s="24">
        <v>11</v>
      </c>
      <c r="C17" s="33" t="s">
        <v>73</v>
      </c>
      <c r="D17" s="34" t="s">
        <v>74</v>
      </c>
      <c r="E17" s="59" t="s">
        <v>75</v>
      </c>
      <c r="F17" s="36" t="s">
        <v>76</v>
      </c>
      <c r="G17" s="37">
        <v>44791</v>
      </c>
      <c r="H17" s="33" t="s">
        <v>77</v>
      </c>
      <c r="I17" s="38">
        <v>24780</v>
      </c>
      <c r="J17" s="37">
        <v>44792</v>
      </c>
      <c r="K17" s="24" t="s">
        <v>20</v>
      </c>
      <c r="L17" s="38">
        <v>24780</v>
      </c>
      <c r="M17" s="33" t="s">
        <v>78</v>
      </c>
    </row>
    <row r="18" spans="1:13" ht="90">
      <c r="A18" s="54" t="s">
        <v>15</v>
      </c>
      <c r="B18" s="24">
        <v>12</v>
      </c>
      <c r="C18" s="33" t="s">
        <v>79</v>
      </c>
      <c r="D18" s="34" t="s">
        <v>80</v>
      </c>
      <c r="E18" s="59" t="s">
        <v>81</v>
      </c>
      <c r="F18" s="36" t="s">
        <v>82</v>
      </c>
      <c r="G18" s="37">
        <v>44791</v>
      </c>
      <c r="H18" s="33" t="s">
        <v>83</v>
      </c>
      <c r="I18" s="38">
        <v>1489.6</v>
      </c>
      <c r="J18" s="37">
        <v>44792</v>
      </c>
      <c r="K18" s="24" t="s">
        <v>20</v>
      </c>
      <c r="L18" s="38">
        <v>1489.6</v>
      </c>
      <c r="M18" s="33" t="s">
        <v>84</v>
      </c>
    </row>
    <row r="19" spans="1:13" ht="90">
      <c r="A19" s="54" t="s">
        <v>15</v>
      </c>
      <c r="B19" s="24">
        <v>13</v>
      </c>
      <c r="C19" s="33" t="s">
        <v>79</v>
      </c>
      <c r="D19" s="34" t="s">
        <v>80</v>
      </c>
      <c r="E19" s="59" t="s">
        <v>85</v>
      </c>
      <c r="F19" s="36" t="s">
        <v>86</v>
      </c>
      <c r="G19" s="37">
        <v>44791</v>
      </c>
      <c r="H19" s="33" t="s">
        <v>87</v>
      </c>
      <c r="I19" s="38">
        <v>1489.6</v>
      </c>
      <c r="J19" s="37">
        <v>44792</v>
      </c>
      <c r="K19" s="24" t="s">
        <v>20</v>
      </c>
      <c r="L19" s="38">
        <v>1489.6</v>
      </c>
      <c r="M19" s="33" t="s">
        <v>88</v>
      </c>
    </row>
    <row r="20" spans="1:13" ht="90">
      <c r="A20" s="54" t="s">
        <v>15</v>
      </c>
      <c r="B20" s="24">
        <v>14</v>
      </c>
      <c r="C20" s="33" t="s">
        <v>79</v>
      </c>
      <c r="D20" s="34" t="s">
        <v>80</v>
      </c>
      <c r="E20" s="59" t="s">
        <v>89</v>
      </c>
      <c r="F20" s="36" t="s">
        <v>572</v>
      </c>
      <c r="G20" s="37">
        <v>44791</v>
      </c>
      <c r="H20" s="33" t="s">
        <v>90</v>
      </c>
      <c r="I20" s="38">
        <v>2234.4</v>
      </c>
      <c r="J20" s="37">
        <v>44792</v>
      </c>
      <c r="K20" s="24" t="s">
        <v>20</v>
      </c>
      <c r="L20" s="38">
        <v>2234.4</v>
      </c>
      <c r="M20" s="33" t="s">
        <v>91</v>
      </c>
    </row>
    <row r="21" spans="1:13" ht="120">
      <c r="A21" s="54" t="s">
        <v>15</v>
      </c>
      <c r="B21" s="24">
        <v>15</v>
      </c>
      <c r="C21" s="33" t="s">
        <v>57</v>
      </c>
      <c r="D21" s="34" t="s">
        <v>58</v>
      </c>
      <c r="E21" s="59" t="s">
        <v>92</v>
      </c>
      <c r="F21" s="36" t="s">
        <v>93</v>
      </c>
      <c r="G21" s="37">
        <v>44791</v>
      </c>
      <c r="H21" s="33" t="s">
        <v>94</v>
      </c>
      <c r="I21" s="38">
        <v>10696</v>
      </c>
      <c r="J21" s="37">
        <v>44792</v>
      </c>
      <c r="K21" s="24" t="s">
        <v>20</v>
      </c>
      <c r="L21" s="38">
        <v>10696</v>
      </c>
      <c r="M21" s="33" t="s">
        <v>95</v>
      </c>
    </row>
    <row r="22" spans="1:13" ht="90">
      <c r="A22" s="54" t="s">
        <v>15</v>
      </c>
      <c r="B22" s="24">
        <v>16</v>
      </c>
      <c r="C22" s="33" t="s">
        <v>96</v>
      </c>
      <c r="D22" s="34" t="s">
        <v>68</v>
      </c>
      <c r="E22" s="59" t="s">
        <v>97</v>
      </c>
      <c r="F22" s="36" t="s">
        <v>98</v>
      </c>
      <c r="G22" s="37">
        <v>44791</v>
      </c>
      <c r="H22" s="33" t="s">
        <v>99</v>
      </c>
      <c r="I22" s="38">
        <v>639.99</v>
      </c>
      <c r="J22" s="37">
        <v>44792</v>
      </c>
      <c r="K22" s="24" t="s">
        <v>20</v>
      </c>
      <c r="L22" s="38">
        <v>639.99</v>
      </c>
      <c r="M22" s="33" t="s">
        <v>100</v>
      </c>
    </row>
    <row r="23" spans="1:13" ht="120">
      <c r="A23" s="54" t="s">
        <v>15</v>
      </c>
      <c r="B23" s="24">
        <v>17</v>
      </c>
      <c r="C23" s="33" t="s">
        <v>101</v>
      </c>
      <c r="D23" s="34" t="s">
        <v>102</v>
      </c>
      <c r="E23" s="59" t="s">
        <v>103</v>
      </c>
      <c r="F23" s="36" t="s">
        <v>104</v>
      </c>
      <c r="G23" s="37">
        <v>44791</v>
      </c>
      <c r="H23" s="33" t="s">
        <v>105</v>
      </c>
      <c r="I23" s="38">
        <v>1489</v>
      </c>
      <c r="J23" s="37">
        <v>44792</v>
      </c>
      <c r="K23" s="24" t="s">
        <v>20</v>
      </c>
      <c r="L23" s="38">
        <v>1489</v>
      </c>
      <c r="M23" s="33" t="s">
        <v>106</v>
      </c>
    </row>
    <row r="24" spans="1:13" ht="135">
      <c r="A24" s="54" t="s">
        <v>15</v>
      </c>
      <c r="B24" s="24">
        <v>18</v>
      </c>
      <c r="C24" s="33" t="s">
        <v>107</v>
      </c>
      <c r="D24" s="34" t="s">
        <v>108</v>
      </c>
      <c r="E24" s="59" t="s">
        <v>109</v>
      </c>
      <c r="F24" s="36" t="s">
        <v>110</v>
      </c>
      <c r="G24" s="37">
        <v>44795</v>
      </c>
      <c r="H24" s="33" t="s">
        <v>111</v>
      </c>
      <c r="I24" s="38">
        <v>2634</v>
      </c>
      <c r="J24" s="37">
        <v>44795</v>
      </c>
      <c r="K24" s="24" t="s">
        <v>20</v>
      </c>
      <c r="L24" s="38">
        <v>2634</v>
      </c>
      <c r="M24" s="33" t="s">
        <v>112</v>
      </c>
    </row>
    <row r="25" spans="1:13" ht="135">
      <c r="A25" s="54" t="s">
        <v>15</v>
      </c>
      <c r="B25" s="24">
        <v>19</v>
      </c>
      <c r="C25" s="33" t="s">
        <v>96</v>
      </c>
      <c r="D25" s="34" t="s">
        <v>68</v>
      </c>
      <c r="E25" s="59" t="s">
        <v>113</v>
      </c>
      <c r="F25" s="36" t="s">
        <v>114</v>
      </c>
      <c r="G25" s="37">
        <v>44795</v>
      </c>
      <c r="H25" s="33" t="s">
        <v>115</v>
      </c>
      <c r="I25" s="38">
        <v>3839.94</v>
      </c>
      <c r="J25" s="37">
        <v>44795</v>
      </c>
      <c r="K25" s="24" t="s">
        <v>20</v>
      </c>
      <c r="L25" s="38">
        <v>3839.94</v>
      </c>
      <c r="M25" s="33" t="s">
        <v>116</v>
      </c>
    </row>
    <row r="26" spans="1:13" ht="135">
      <c r="A26" s="54" t="s">
        <v>15</v>
      </c>
      <c r="B26" s="24">
        <v>20</v>
      </c>
      <c r="C26" s="33" t="s">
        <v>107</v>
      </c>
      <c r="D26" s="34" t="s">
        <v>108</v>
      </c>
      <c r="E26" s="59" t="s">
        <v>117</v>
      </c>
      <c r="F26" s="36" t="s">
        <v>118</v>
      </c>
      <c r="G26" s="37">
        <v>44795</v>
      </c>
      <c r="H26" s="33" t="s">
        <v>119</v>
      </c>
      <c r="I26" s="31">
        <v>2195</v>
      </c>
      <c r="J26" s="37">
        <v>44795</v>
      </c>
      <c r="K26" s="24" t="s">
        <v>20</v>
      </c>
      <c r="L26" s="31">
        <v>2195</v>
      </c>
      <c r="M26" s="33" t="s">
        <v>120</v>
      </c>
    </row>
    <row r="27" spans="1:13" ht="135">
      <c r="A27" s="54" t="s">
        <v>15</v>
      </c>
      <c r="B27" s="24">
        <v>21</v>
      </c>
      <c r="C27" s="33" t="s">
        <v>96</v>
      </c>
      <c r="D27" s="34" t="s">
        <v>68</v>
      </c>
      <c r="E27" s="59" t="s">
        <v>121</v>
      </c>
      <c r="F27" s="36" t="s">
        <v>122</v>
      </c>
      <c r="G27" s="37">
        <v>44795</v>
      </c>
      <c r="H27" s="33" t="s">
        <v>123</v>
      </c>
      <c r="I27" s="38">
        <v>639.99</v>
      </c>
      <c r="J27" s="37">
        <v>44795</v>
      </c>
      <c r="K27" s="24" t="s">
        <v>20</v>
      </c>
      <c r="L27" s="38">
        <v>639.99</v>
      </c>
      <c r="M27" s="33" t="s">
        <v>124</v>
      </c>
    </row>
    <row r="28" spans="1:13" ht="90">
      <c r="A28" s="54" t="s">
        <v>15</v>
      </c>
      <c r="B28" s="24">
        <v>22</v>
      </c>
      <c r="C28" s="33" t="s">
        <v>424</v>
      </c>
      <c r="D28" s="34" t="s">
        <v>425</v>
      </c>
      <c r="E28" s="46" t="s">
        <v>426</v>
      </c>
      <c r="F28" s="36" t="s">
        <v>427</v>
      </c>
      <c r="G28" s="37">
        <v>44795</v>
      </c>
      <c r="H28" s="33" t="s">
        <v>428</v>
      </c>
      <c r="I28" s="38">
        <v>1169.04</v>
      </c>
      <c r="J28" s="37">
        <v>44795</v>
      </c>
      <c r="K28" s="24" t="s">
        <v>20</v>
      </c>
      <c r="L28" s="38">
        <v>1169.04</v>
      </c>
      <c r="M28" s="33" t="s">
        <v>434</v>
      </c>
    </row>
    <row r="29" spans="1:13" ht="135">
      <c r="A29" s="54" t="s">
        <v>15</v>
      </c>
      <c r="B29" s="24">
        <v>23</v>
      </c>
      <c r="C29" s="33" t="s">
        <v>429</v>
      </c>
      <c r="D29" s="34" t="s">
        <v>430</v>
      </c>
      <c r="E29" s="46" t="s">
        <v>431</v>
      </c>
      <c r="F29" s="36" t="s">
        <v>432</v>
      </c>
      <c r="G29" s="37">
        <v>44795</v>
      </c>
      <c r="H29" s="33" t="s">
        <v>433</v>
      </c>
      <c r="I29" s="38">
        <v>8952</v>
      </c>
      <c r="J29" s="37">
        <v>44796</v>
      </c>
      <c r="K29" s="24" t="s">
        <v>20</v>
      </c>
      <c r="L29" s="38">
        <v>8952</v>
      </c>
      <c r="M29" s="33" t="s">
        <v>435</v>
      </c>
    </row>
    <row r="30" spans="1:13" ht="105">
      <c r="A30" s="54" t="s">
        <v>15</v>
      </c>
      <c r="B30" s="24">
        <v>24</v>
      </c>
      <c r="C30" s="33" t="s">
        <v>470</v>
      </c>
      <c r="D30" s="34" t="s">
        <v>471</v>
      </c>
      <c r="E30" s="46" t="s">
        <v>472</v>
      </c>
      <c r="F30" s="36" t="s">
        <v>474</v>
      </c>
      <c r="G30" s="37">
        <v>44796</v>
      </c>
      <c r="H30" s="33" t="s">
        <v>475</v>
      </c>
      <c r="I30" s="38">
        <v>1115</v>
      </c>
      <c r="J30" s="37">
        <v>44796</v>
      </c>
      <c r="K30" s="24" t="s">
        <v>20</v>
      </c>
      <c r="L30" s="38">
        <v>1115</v>
      </c>
      <c r="M30" s="33" t="s">
        <v>473</v>
      </c>
    </row>
    <row r="31" spans="1:13" ht="105">
      <c r="A31" s="54" t="s">
        <v>15</v>
      </c>
      <c r="B31" s="24">
        <v>25</v>
      </c>
      <c r="C31" s="33" t="s">
        <v>470</v>
      </c>
      <c r="D31" s="34" t="s">
        <v>471</v>
      </c>
      <c r="E31" s="46" t="s">
        <v>476</v>
      </c>
      <c r="F31" s="36" t="s">
        <v>477</v>
      </c>
      <c r="G31" s="37">
        <v>44796</v>
      </c>
      <c r="H31" s="33" t="s">
        <v>479</v>
      </c>
      <c r="I31" s="38">
        <v>540</v>
      </c>
      <c r="J31" s="37">
        <v>44796</v>
      </c>
      <c r="K31" s="24" t="s">
        <v>20</v>
      </c>
      <c r="L31" s="38">
        <v>540</v>
      </c>
      <c r="M31" s="33" t="s">
        <v>478</v>
      </c>
    </row>
    <row r="32" spans="1:13" ht="135">
      <c r="A32" s="54" t="s">
        <v>15</v>
      </c>
      <c r="B32" s="24">
        <v>26</v>
      </c>
      <c r="C32" s="33" t="s">
        <v>480</v>
      </c>
      <c r="D32" s="34" t="s">
        <v>481</v>
      </c>
      <c r="E32" s="46" t="s">
        <v>482</v>
      </c>
      <c r="F32" s="36" t="s">
        <v>511</v>
      </c>
      <c r="G32" s="37">
        <v>44796</v>
      </c>
      <c r="H32" s="33" t="s">
        <v>484</v>
      </c>
      <c r="I32" s="38">
        <v>22831.200000000001</v>
      </c>
      <c r="J32" s="37">
        <v>44796</v>
      </c>
      <c r="K32" s="24" t="s">
        <v>20</v>
      </c>
      <c r="L32" s="38">
        <v>22831.200000000001</v>
      </c>
      <c r="M32" s="33" t="s">
        <v>483</v>
      </c>
    </row>
    <row r="33" spans="1:13" ht="135">
      <c r="A33" s="54" t="s">
        <v>15</v>
      </c>
      <c r="B33" s="24">
        <v>27</v>
      </c>
      <c r="C33" s="33" t="s">
        <v>107</v>
      </c>
      <c r="D33" s="34" t="s">
        <v>108</v>
      </c>
      <c r="E33" s="46" t="s">
        <v>485</v>
      </c>
      <c r="F33" s="36" t="s">
        <v>466</v>
      </c>
      <c r="G33" s="37">
        <v>44796</v>
      </c>
      <c r="H33" s="33" t="s">
        <v>487</v>
      </c>
      <c r="I33" s="38">
        <v>878</v>
      </c>
      <c r="J33" s="37">
        <v>44796</v>
      </c>
      <c r="K33" s="24" t="s">
        <v>20</v>
      </c>
      <c r="L33" s="38">
        <v>878</v>
      </c>
      <c r="M33" s="33" t="s">
        <v>486</v>
      </c>
    </row>
    <row r="34" spans="1:13" ht="105">
      <c r="A34" s="54" t="s">
        <v>15</v>
      </c>
      <c r="B34" s="24">
        <v>28</v>
      </c>
      <c r="C34" s="33" t="s">
        <v>101</v>
      </c>
      <c r="D34" s="34" t="s">
        <v>102</v>
      </c>
      <c r="E34" s="46" t="s">
        <v>488</v>
      </c>
      <c r="F34" s="36" t="s">
        <v>489</v>
      </c>
      <c r="G34" s="37">
        <v>44796</v>
      </c>
      <c r="H34" s="33" t="s">
        <v>490</v>
      </c>
      <c r="I34" s="38">
        <v>1489</v>
      </c>
      <c r="J34" s="37">
        <v>44796</v>
      </c>
      <c r="K34" s="24" t="s">
        <v>20</v>
      </c>
      <c r="L34" s="38">
        <v>1489</v>
      </c>
      <c r="M34" s="33" t="s">
        <v>491</v>
      </c>
    </row>
    <row r="35" spans="1:13" ht="120">
      <c r="A35" s="54" t="s">
        <v>15</v>
      </c>
      <c r="B35" s="24">
        <v>29</v>
      </c>
      <c r="C35" s="33" t="s">
        <v>497</v>
      </c>
      <c r="D35" s="34" t="s">
        <v>498</v>
      </c>
      <c r="E35" s="46" t="s">
        <v>499</v>
      </c>
      <c r="F35" s="36" t="s">
        <v>501</v>
      </c>
      <c r="G35" s="37">
        <v>44796</v>
      </c>
      <c r="H35" s="33" t="s">
        <v>502</v>
      </c>
      <c r="I35" s="38">
        <v>195</v>
      </c>
      <c r="J35" s="37">
        <v>44797</v>
      </c>
      <c r="K35" s="24" t="s">
        <v>20</v>
      </c>
      <c r="L35" s="38">
        <v>195</v>
      </c>
      <c r="M35" s="33" t="s">
        <v>500</v>
      </c>
    </row>
    <row r="36" spans="1:13" ht="120">
      <c r="A36" s="54" t="s">
        <v>15</v>
      </c>
      <c r="B36" s="24">
        <v>30</v>
      </c>
      <c r="C36" s="33" t="s">
        <v>497</v>
      </c>
      <c r="D36" s="34" t="s">
        <v>498</v>
      </c>
      <c r="E36" s="46" t="s">
        <v>503</v>
      </c>
      <c r="F36" s="36" t="s">
        <v>504</v>
      </c>
      <c r="G36" s="37">
        <v>44796</v>
      </c>
      <c r="H36" s="33" t="s">
        <v>505</v>
      </c>
      <c r="I36" s="38">
        <v>195</v>
      </c>
      <c r="J36" s="37">
        <v>44797</v>
      </c>
      <c r="K36" s="24" t="s">
        <v>20</v>
      </c>
      <c r="L36" s="38">
        <v>195</v>
      </c>
      <c r="M36" s="33" t="s">
        <v>506</v>
      </c>
    </row>
    <row r="37" spans="1:13" ht="135">
      <c r="A37" s="54" t="s">
        <v>15</v>
      </c>
      <c r="B37" s="24">
        <v>31</v>
      </c>
      <c r="C37" s="33" t="s">
        <v>101</v>
      </c>
      <c r="D37" s="34" t="s">
        <v>102</v>
      </c>
      <c r="E37" s="46" t="s">
        <v>507</v>
      </c>
      <c r="F37" s="36" t="s">
        <v>509</v>
      </c>
      <c r="G37" s="37">
        <v>44796</v>
      </c>
      <c r="H37" s="33" t="s">
        <v>510</v>
      </c>
      <c r="I37" s="38">
        <v>2978</v>
      </c>
      <c r="J37" s="37">
        <v>44797</v>
      </c>
      <c r="K37" s="24" t="s">
        <v>20</v>
      </c>
      <c r="L37" s="38">
        <v>2978</v>
      </c>
      <c r="M37" s="33" t="s">
        <v>508</v>
      </c>
    </row>
    <row r="38" spans="1:13" ht="150">
      <c r="A38" s="54" t="s">
        <v>15</v>
      </c>
      <c r="B38" s="24">
        <v>32</v>
      </c>
      <c r="C38" s="33" t="s">
        <v>512</v>
      </c>
      <c r="D38" s="34" t="s">
        <v>513</v>
      </c>
      <c r="E38" s="46" t="s">
        <v>514</v>
      </c>
      <c r="F38" s="36" t="s">
        <v>516</v>
      </c>
      <c r="G38" s="37">
        <v>44797</v>
      </c>
      <c r="H38" s="33" t="s">
        <v>517</v>
      </c>
      <c r="I38" s="38">
        <v>18500</v>
      </c>
      <c r="J38" s="37">
        <v>44797</v>
      </c>
      <c r="K38" s="24" t="s">
        <v>20</v>
      </c>
      <c r="L38" s="38">
        <v>18500</v>
      </c>
      <c r="M38" s="33" t="s">
        <v>515</v>
      </c>
    </row>
    <row r="39" spans="1:13" ht="90">
      <c r="A39" s="54" t="s">
        <v>15</v>
      </c>
      <c r="B39" s="24">
        <v>33</v>
      </c>
      <c r="C39" s="33" t="s">
        <v>107</v>
      </c>
      <c r="D39" s="34" t="s">
        <v>108</v>
      </c>
      <c r="E39" s="46" t="s">
        <v>518</v>
      </c>
      <c r="F39" s="36" t="s">
        <v>520</v>
      </c>
      <c r="G39" s="37">
        <v>44797</v>
      </c>
      <c r="H39" s="33" t="s">
        <v>521</v>
      </c>
      <c r="I39" s="38">
        <v>439</v>
      </c>
      <c r="J39" s="37">
        <v>44797</v>
      </c>
      <c r="K39" s="24" t="s">
        <v>20</v>
      </c>
      <c r="L39" s="38">
        <v>439</v>
      </c>
      <c r="M39" s="33" t="s">
        <v>519</v>
      </c>
    </row>
    <row r="40" spans="1:13" ht="105">
      <c r="A40" s="54" t="s">
        <v>15</v>
      </c>
      <c r="B40" s="24">
        <v>34</v>
      </c>
      <c r="C40" s="33" t="s">
        <v>522</v>
      </c>
      <c r="D40" s="34" t="s">
        <v>523</v>
      </c>
      <c r="E40" s="46" t="s">
        <v>524</v>
      </c>
      <c r="F40" s="36" t="s">
        <v>526</v>
      </c>
      <c r="G40" s="37">
        <v>44797</v>
      </c>
      <c r="H40" s="33" t="s">
        <v>527</v>
      </c>
      <c r="I40" s="38">
        <v>590</v>
      </c>
      <c r="J40" s="37">
        <v>44797</v>
      </c>
      <c r="K40" s="24" t="s">
        <v>20</v>
      </c>
      <c r="L40" s="38">
        <v>590</v>
      </c>
      <c r="M40" s="33" t="s">
        <v>525</v>
      </c>
    </row>
    <row r="41" spans="1:13" ht="105">
      <c r="A41" s="54" t="s">
        <v>15</v>
      </c>
      <c r="B41" s="24">
        <v>35</v>
      </c>
      <c r="C41" s="33" t="s">
        <v>548</v>
      </c>
      <c r="D41" s="34" t="s">
        <v>549</v>
      </c>
      <c r="E41" s="46" t="s">
        <v>566</v>
      </c>
      <c r="F41" s="36" t="s">
        <v>550</v>
      </c>
      <c r="G41" s="37">
        <v>44797</v>
      </c>
      <c r="H41" s="33" t="s">
        <v>551</v>
      </c>
      <c r="I41" s="38">
        <v>12275.2</v>
      </c>
      <c r="J41" s="37">
        <v>44797</v>
      </c>
      <c r="K41" s="24" t="s">
        <v>20</v>
      </c>
      <c r="L41" s="38">
        <v>12275.2</v>
      </c>
      <c r="M41" s="33" t="s">
        <v>553</v>
      </c>
    </row>
    <row r="42" spans="1:13" ht="120">
      <c r="A42" s="54" t="s">
        <v>15</v>
      </c>
      <c r="B42" s="24">
        <v>36</v>
      </c>
      <c r="C42" s="33" t="s">
        <v>548</v>
      </c>
      <c r="D42" s="34" t="s">
        <v>549</v>
      </c>
      <c r="E42" s="46" t="s">
        <v>560</v>
      </c>
      <c r="F42" s="36" t="s">
        <v>550</v>
      </c>
      <c r="G42" s="37">
        <v>44797</v>
      </c>
      <c r="H42" s="33" t="s">
        <v>554</v>
      </c>
      <c r="I42" s="38">
        <v>2162.3000000000002</v>
      </c>
      <c r="J42" s="37">
        <v>44797</v>
      </c>
      <c r="K42" s="24" t="s">
        <v>20</v>
      </c>
      <c r="L42" s="38">
        <v>2162.3000000000002</v>
      </c>
      <c r="M42" s="33" t="s">
        <v>553</v>
      </c>
    </row>
    <row r="43" spans="1:13" ht="120">
      <c r="A43" s="54" t="s">
        <v>15</v>
      </c>
      <c r="B43" s="24">
        <v>37</v>
      </c>
      <c r="C43" s="33" t="s">
        <v>548</v>
      </c>
      <c r="D43" s="34" t="s">
        <v>549</v>
      </c>
      <c r="E43" s="46" t="s">
        <v>552</v>
      </c>
      <c r="F43" s="36" t="s">
        <v>561</v>
      </c>
      <c r="G43" s="37">
        <v>44797</v>
      </c>
      <c r="H43" s="33" t="s">
        <v>555</v>
      </c>
      <c r="I43" s="38">
        <v>725.2</v>
      </c>
      <c r="J43" s="37">
        <v>44797</v>
      </c>
      <c r="K43" s="24" t="s">
        <v>20</v>
      </c>
      <c r="L43" s="38">
        <v>725.2</v>
      </c>
      <c r="M43" s="33" t="s">
        <v>553</v>
      </c>
    </row>
    <row r="44" spans="1:13" ht="120">
      <c r="A44" s="54" t="s">
        <v>15</v>
      </c>
      <c r="B44" s="24">
        <v>38</v>
      </c>
      <c r="C44" s="33" t="s">
        <v>562</v>
      </c>
      <c r="D44" s="34" t="s">
        <v>563</v>
      </c>
      <c r="E44" s="39" t="s">
        <v>564</v>
      </c>
      <c r="F44" s="36" t="s">
        <v>565</v>
      </c>
      <c r="G44" s="37">
        <v>44797</v>
      </c>
      <c r="H44" s="33" t="s">
        <v>568</v>
      </c>
      <c r="I44" s="38">
        <v>283640</v>
      </c>
      <c r="J44" s="37">
        <v>44797</v>
      </c>
      <c r="K44" s="24" t="s">
        <v>20</v>
      </c>
      <c r="L44" s="38">
        <v>283640</v>
      </c>
      <c r="M44" s="33" t="s">
        <v>567</v>
      </c>
    </row>
    <row r="45" spans="1:13" ht="120">
      <c r="A45" s="54" t="s">
        <v>15</v>
      </c>
      <c r="B45" s="24">
        <v>39</v>
      </c>
      <c r="C45" s="25">
        <v>18199200000180</v>
      </c>
      <c r="D45" s="26" t="s">
        <v>600</v>
      </c>
      <c r="E45" s="40" t="s">
        <v>601</v>
      </c>
      <c r="F45" s="36" t="s">
        <v>603</v>
      </c>
      <c r="G45" s="37">
        <v>44803</v>
      </c>
      <c r="H45" s="33" t="s">
        <v>604</v>
      </c>
      <c r="I45" s="38">
        <v>2350</v>
      </c>
      <c r="J45" s="37">
        <v>44804</v>
      </c>
      <c r="K45" s="24" t="s">
        <v>20</v>
      </c>
      <c r="L45" s="38">
        <v>2350</v>
      </c>
      <c r="M45" s="33" t="s">
        <v>602</v>
      </c>
    </row>
    <row r="46" spans="1:13" ht="135">
      <c r="A46" s="54" t="s">
        <v>15</v>
      </c>
      <c r="B46" s="24">
        <v>40</v>
      </c>
      <c r="C46" s="33" t="s">
        <v>608</v>
      </c>
      <c r="D46" s="34" t="s">
        <v>16</v>
      </c>
      <c r="E46" s="39" t="s">
        <v>609</v>
      </c>
      <c r="F46" s="36" t="s">
        <v>611</v>
      </c>
      <c r="G46" s="37">
        <v>44803</v>
      </c>
      <c r="H46" s="33" t="s">
        <v>612</v>
      </c>
      <c r="I46" s="38">
        <v>6272.5</v>
      </c>
      <c r="J46" s="37">
        <v>44804</v>
      </c>
      <c r="K46" s="24" t="s">
        <v>20</v>
      </c>
      <c r="L46" s="38">
        <v>6272.5</v>
      </c>
      <c r="M46" s="33" t="s">
        <v>610</v>
      </c>
    </row>
    <row r="47" spans="1:13">
      <c r="A47" s="21" t="s">
        <v>125</v>
      </c>
      <c r="B47" s="21"/>
      <c r="C47" s="21"/>
      <c r="D47" s="1"/>
      <c r="F47" s="1"/>
      <c r="G47" s="11"/>
      <c r="H47" s="11"/>
      <c r="I47" s="11"/>
      <c r="J47" s="17"/>
      <c r="K47" s="1"/>
      <c r="M47" s="12"/>
    </row>
    <row r="48" spans="1:13">
      <c r="A48" s="13" t="s">
        <v>620</v>
      </c>
      <c r="B48" s="53"/>
      <c r="C48" s="1"/>
      <c r="D48" s="17"/>
      <c r="F48" s="1"/>
      <c r="G48" s="1"/>
      <c r="H48" s="1"/>
      <c r="I48" s="1"/>
      <c r="J48" s="17"/>
    </row>
    <row r="49" spans="1:4">
      <c r="A49" s="62" t="s">
        <v>417</v>
      </c>
      <c r="B49" s="62"/>
      <c r="C49" s="62"/>
      <c r="D49" s="62"/>
    </row>
    <row r="50" spans="1:4">
      <c r="A50" s="62" t="s">
        <v>418</v>
      </c>
      <c r="B50" s="62"/>
      <c r="C50" s="62"/>
      <c r="D50" s="62"/>
    </row>
    <row r="51" spans="1:4">
      <c r="A51" s="20" t="s">
        <v>419</v>
      </c>
      <c r="B51" s="20"/>
      <c r="C51" s="20"/>
      <c r="D51" s="17"/>
    </row>
  </sheetData>
  <mergeCells count="4">
    <mergeCell ref="A2:M2"/>
    <mergeCell ref="A3:E3"/>
    <mergeCell ref="A50:D50"/>
    <mergeCell ref="A49:D49"/>
  </mergeCells>
  <hyperlinks>
    <hyperlink ref="E7" r:id="rId1"/>
    <hyperlink ref="E8" r:id="rId2"/>
    <hyperlink ref="F7" r:id="rId3"/>
    <hyperlink ref="F10" r:id="rId4"/>
    <hyperlink ref="F8" r:id="rId5"/>
    <hyperlink ref="F9" r:id="rId6"/>
    <hyperlink ref="F11" r:id="rId7"/>
    <hyperlink ref="F12" r:id="rId8"/>
    <hyperlink ref="F13" r:id="rId9"/>
    <hyperlink ref="F14" r:id="rId10"/>
    <hyperlink ref="F15" r:id="rId11"/>
    <hyperlink ref="F16" r:id="rId12"/>
    <hyperlink ref="F17" r:id="rId13"/>
    <hyperlink ref="F18" r:id="rId14"/>
    <hyperlink ref="F19" r:id="rId15"/>
    <hyperlink ref="F20" r:id="rId16"/>
    <hyperlink ref="F21" r:id="rId17"/>
    <hyperlink ref="F22" r:id="rId18"/>
    <hyperlink ref="F23" r:id="rId19"/>
    <hyperlink ref="F24" r:id="rId20"/>
    <hyperlink ref="F25" r:id="rId21"/>
    <hyperlink ref="F26" r:id="rId22"/>
    <hyperlink ref="F27" r:id="rId23"/>
    <hyperlink ref="F28" r:id="rId24"/>
    <hyperlink ref="F29" r:id="rId25"/>
    <hyperlink ref="F30" r:id="rId26"/>
    <hyperlink ref="F31" r:id="rId27"/>
    <hyperlink ref="F32" r:id="rId28"/>
    <hyperlink ref="F33" r:id="rId29"/>
    <hyperlink ref="F34" r:id="rId30"/>
    <hyperlink ref="F35" r:id="rId31"/>
    <hyperlink ref="F36" r:id="rId32"/>
    <hyperlink ref="F37" r:id="rId33"/>
    <hyperlink ref="F38" r:id="rId34"/>
    <hyperlink ref="F39" r:id="rId35"/>
    <hyperlink ref="F40" r:id="rId36"/>
    <hyperlink ref="F41" r:id="rId37"/>
    <hyperlink ref="F42" r:id="rId38"/>
    <hyperlink ref="F43" r:id="rId39"/>
    <hyperlink ref="F44" r:id="rId40"/>
    <hyperlink ref="F45" r:id="rId41"/>
    <hyperlink ref="F46" r:id="rId42"/>
    <hyperlink ref="E46" r:id="rId43"/>
    <hyperlink ref="E44" r:id="rId44"/>
  </hyperlinks>
  <pageMargins left="0.511811024" right="0.511811024" top="0.78740157499999996" bottom="0.78740157499999996" header="0.31496062000000002" footer="0.31496062000000002"/>
  <pageSetup scale="54" orientation="landscape" r:id="rId45"/>
  <drawing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view="pageBreakPreview" topLeftCell="A7" zoomScale="70" zoomScaleNormal="55" zoomScaleSheetLayoutView="70" workbookViewId="0">
      <selection activeCell="G7" sqref="G7"/>
    </sheetView>
  </sheetViews>
  <sheetFormatPr defaultRowHeight="15"/>
  <cols>
    <col min="1" max="1" width="13.7109375" customWidth="1"/>
    <col min="2" max="2" width="14.7109375" customWidth="1"/>
    <col min="3" max="3" width="17.7109375" customWidth="1"/>
    <col min="4" max="4" width="45.28515625" customWidth="1"/>
    <col min="5" max="5" width="29.5703125" customWidth="1"/>
    <col min="6" max="6" width="18.7109375" customWidth="1"/>
    <col min="7" max="7" width="14.85546875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3.28515625" customWidth="1"/>
    <col min="13" max="13" width="19" customWidth="1"/>
  </cols>
  <sheetData>
    <row r="1" spans="1:13" ht="77.099999999999994" customHeight="1">
      <c r="C1" s="17"/>
      <c r="D1" s="17"/>
      <c r="F1" s="1"/>
      <c r="G1" s="1"/>
      <c r="H1" s="1"/>
      <c r="I1" s="1"/>
      <c r="J1" s="17"/>
    </row>
    <row r="2" spans="1:13" ht="18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20.25">
      <c r="A3" s="64" t="s">
        <v>1</v>
      </c>
      <c r="B3" s="64"/>
      <c r="C3" s="64"/>
      <c r="D3" s="64"/>
      <c r="E3" s="64"/>
      <c r="F3" s="1"/>
      <c r="G3" s="1"/>
      <c r="H3" s="1"/>
      <c r="I3" s="1"/>
      <c r="J3" s="17"/>
    </row>
    <row r="5" spans="1:13" ht="18">
      <c r="A5" s="65" t="s">
        <v>126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3" ht="47.25">
      <c r="A6" s="7" t="s">
        <v>2</v>
      </c>
      <c r="B6" s="7" t="s">
        <v>3</v>
      </c>
      <c r="C6" s="8" t="s">
        <v>4</v>
      </c>
      <c r="D6" s="8" t="s">
        <v>5</v>
      </c>
      <c r="E6" s="8" t="s">
        <v>6</v>
      </c>
      <c r="F6" s="7" t="s">
        <v>7</v>
      </c>
      <c r="G6" s="7" t="s">
        <v>8</v>
      </c>
      <c r="H6" s="9" t="s">
        <v>9</v>
      </c>
      <c r="I6" s="9" t="s">
        <v>10</v>
      </c>
      <c r="J6" s="8" t="s">
        <v>11</v>
      </c>
      <c r="K6" s="8" t="s">
        <v>12</v>
      </c>
      <c r="L6" s="8" t="s">
        <v>13</v>
      </c>
      <c r="M6" s="8" t="s">
        <v>14</v>
      </c>
    </row>
    <row r="7" spans="1:13" ht="150">
      <c r="A7" s="54" t="s">
        <v>15</v>
      </c>
      <c r="B7" s="24">
        <v>1</v>
      </c>
      <c r="C7" s="25">
        <v>33179565000137</v>
      </c>
      <c r="D7" s="26" t="s">
        <v>127</v>
      </c>
      <c r="E7" s="27" t="s">
        <v>128</v>
      </c>
      <c r="F7" s="36" t="s">
        <v>129</v>
      </c>
      <c r="G7" s="37">
        <v>44771</v>
      </c>
      <c r="H7" s="33" t="s">
        <v>130</v>
      </c>
      <c r="I7" s="38">
        <v>18776.669999999998</v>
      </c>
      <c r="J7" s="37">
        <v>44777</v>
      </c>
      <c r="K7" s="55" t="s">
        <v>20</v>
      </c>
      <c r="L7" s="38">
        <v>18776.669999999998</v>
      </c>
      <c r="M7" s="33" t="s">
        <v>131</v>
      </c>
    </row>
    <row r="8" spans="1:13" ht="135">
      <c r="A8" s="54" t="s">
        <v>15</v>
      </c>
      <c r="B8" s="24">
        <v>2</v>
      </c>
      <c r="C8" s="33" t="s">
        <v>132</v>
      </c>
      <c r="D8" s="34" t="s">
        <v>133</v>
      </c>
      <c r="E8" s="45" t="s">
        <v>134</v>
      </c>
      <c r="F8" s="36" t="s">
        <v>135</v>
      </c>
      <c r="G8" s="37">
        <v>44778</v>
      </c>
      <c r="H8" s="33" t="s">
        <v>136</v>
      </c>
      <c r="I8" s="38">
        <v>89219.09</v>
      </c>
      <c r="J8" s="37">
        <v>44778</v>
      </c>
      <c r="K8" s="24" t="s">
        <v>20</v>
      </c>
      <c r="L8" s="38">
        <v>89219.09</v>
      </c>
      <c r="M8" s="33" t="s">
        <v>137</v>
      </c>
    </row>
    <row r="9" spans="1:13" ht="135">
      <c r="A9" s="54" t="s">
        <v>15</v>
      </c>
      <c r="B9" s="24">
        <v>3</v>
      </c>
      <c r="C9" s="33" t="s">
        <v>138</v>
      </c>
      <c r="D9" s="34" t="s">
        <v>139</v>
      </c>
      <c r="E9" s="42" t="s">
        <v>140</v>
      </c>
      <c r="F9" s="36" t="s">
        <v>141</v>
      </c>
      <c r="G9" s="37">
        <v>44778</v>
      </c>
      <c r="H9" s="33" t="s">
        <v>142</v>
      </c>
      <c r="I9" s="38">
        <v>7000</v>
      </c>
      <c r="J9" s="37">
        <v>44778</v>
      </c>
      <c r="K9" s="24" t="s">
        <v>20</v>
      </c>
      <c r="L9" s="38">
        <f>5944.36+1055.64</f>
        <v>7000</v>
      </c>
      <c r="M9" s="33" t="s">
        <v>143</v>
      </c>
    </row>
    <row r="10" spans="1:13" ht="150">
      <c r="A10" s="54" t="s">
        <v>15</v>
      </c>
      <c r="B10" s="24">
        <v>4</v>
      </c>
      <c r="C10" s="33" t="s">
        <v>144</v>
      </c>
      <c r="D10" s="34" t="s">
        <v>145</v>
      </c>
      <c r="E10" s="42" t="s">
        <v>146</v>
      </c>
      <c r="F10" s="36" t="s">
        <v>141</v>
      </c>
      <c r="G10" s="37">
        <v>44778</v>
      </c>
      <c r="H10" s="33" t="s">
        <v>147</v>
      </c>
      <c r="I10" s="31">
        <v>2825</v>
      </c>
      <c r="J10" s="37">
        <v>44781</v>
      </c>
      <c r="K10" s="24" t="s">
        <v>20</v>
      </c>
      <c r="L10" s="38">
        <v>2825</v>
      </c>
      <c r="M10" s="33" t="s">
        <v>148</v>
      </c>
    </row>
    <row r="11" spans="1:13" ht="120">
      <c r="A11" s="54" t="s">
        <v>15</v>
      </c>
      <c r="B11" s="24">
        <v>5</v>
      </c>
      <c r="C11" s="33" t="s">
        <v>149</v>
      </c>
      <c r="D11" s="34" t="s">
        <v>150</v>
      </c>
      <c r="E11" s="42" t="s">
        <v>151</v>
      </c>
      <c r="F11" s="56" t="s">
        <v>141</v>
      </c>
      <c r="G11" s="37">
        <v>44778</v>
      </c>
      <c r="H11" s="33" t="s">
        <v>152</v>
      </c>
      <c r="I11" s="38">
        <v>24545.87</v>
      </c>
      <c r="J11" s="37">
        <v>44778</v>
      </c>
      <c r="K11" s="24" t="s">
        <v>20</v>
      </c>
      <c r="L11" s="38">
        <f>18665.12+5880.75</f>
        <v>24545.87</v>
      </c>
      <c r="M11" s="33" t="s">
        <v>153</v>
      </c>
    </row>
    <row r="12" spans="1:13" ht="135">
      <c r="A12" s="54" t="s">
        <v>15</v>
      </c>
      <c r="B12" s="24">
        <v>6</v>
      </c>
      <c r="C12" s="33" t="s">
        <v>154</v>
      </c>
      <c r="D12" s="34" t="s">
        <v>127</v>
      </c>
      <c r="E12" s="42" t="s">
        <v>155</v>
      </c>
      <c r="F12" s="36" t="s">
        <v>156</v>
      </c>
      <c r="G12" s="37">
        <v>44778</v>
      </c>
      <c r="H12" s="33" t="s">
        <v>157</v>
      </c>
      <c r="I12" s="31">
        <v>18776.669999999998</v>
      </c>
      <c r="J12" s="37">
        <v>44781</v>
      </c>
      <c r="K12" s="24" t="s">
        <v>20</v>
      </c>
      <c r="L12" s="31">
        <v>18776.669999999998</v>
      </c>
      <c r="M12" s="33" t="s">
        <v>158</v>
      </c>
    </row>
    <row r="13" spans="1:13" ht="150">
      <c r="A13" s="54" t="s">
        <v>15</v>
      </c>
      <c r="B13" s="24">
        <v>7</v>
      </c>
      <c r="C13" s="33" t="s">
        <v>154</v>
      </c>
      <c r="D13" s="34" t="s">
        <v>127</v>
      </c>
      <c r="E13" s="42" t="s">
        <v>159</v>
      </c>
      <c r="F13" s="36" t="s">
        <v>160</v>
      </c>
      <c r="G13" s="37">
        <v>44778</v>
      </c>
      <c r="H13" s="33" t="s">
        <v>161</v>
      </c>
      <c r="I13" s="31">
        <v>8151.38</v>
      </c>
      <c r="J13" s="37">
        <v>44781</v>
      </c>
      <c r="K13" s="24" t="s">
        <v>20</v>
      </c>
      <c r="L13" s="31">
        <v>8151.38</v>
      </c>
      <c r="M13" s="33" t="s">
        <v>162</v>
      </c>
    </row>
    <row r="14" spans="1:13" ht="150">
      <c r="A14" s="54" t="s">
        <v>15</v>
      </c>
      <c r="B14" s="24">
        <v>8</v>
      </c>
      <c r="C14" s="33" t="s">
        <v>154</v>
      </c>
      <c r="D14" s="34" t="s">
        <v>127</v>
      </c>
      <c r="E14" s="42" t="s">
        <v>163</v>
      </c>
      <c r="F14" s="36" t="s">
        <v>164</v>
      </c>
      <c r="G14" s="37">
        <v>44778</v>
      </c>
      <c r="H14" s="33" t="s">
        <v>165</v>
      </c>
      <c r="I14" s="31">
        <v>8151.38</v>
      </c>
      <c r="J14" s="37">
        <v>44781</v>
      </c>
      <c r="K14" s="24" t="s">
        <v>20</v>
      </c>
      <c r="L14" s="31">
        <v>8151.38</v>
      </c>
      <c r="M14" s="33" t="s">
        <v>166</v>
      </c>
    </row>
    <row r="15" spans="1:13" ht="135">
      <c r="A15" s="54" t="s">
        <v>15</v>
      </c>
      <c r="B15" s="24">
        <v>9</v>
      </c>
      <c r="C15" s="33" t="s">
        <v>167</v>
      </c>
      <c r="D15" s="34" t="s">
        <v>168</v>
      </c>
      <c r="E15" s="42" t="s">
        <v>169</v>
      </c>
      <c r="F15" s="36" t="s">
        <v>577</v>
      </c>
      <c r="G15" s="37">
        <v>44783</v>
      </c>
      <c r="H15" s="33" t="s">
        <v>170</v>
      </c>
      <c r="I15" s="31">
        <v>84750</v>
      </c>
      <c r="J15" s="37">
        <v>44783</v>
      </c>
      <c r="K15" s="24" t="s">
        <v>20</v>
      </c>
      <c r="L15" s="31">
        <v>84750</v>
      </c>
      <c r="M15" s="33" t="s">
        <v>171</v>
      </c>
    </row>
    <row r="16" spans="1:13" ht="120">
      <c r="A16" s="54" t="s">
        <v>15</v>
      </c>
      <c r="B16" s="24">
        <v>10</v>
      </c>
      <c r="C16" s="33" t="s">
        <v>172</v>
      </c>
      <c r="D16" s="34" t="s">
        <v>173</v>
      </c>
      <c r="E16" s="42" t="s">
        <v>174</v>
      </c>
      <c r="F16" s="36" t="s">
        <v>175</v>
      </c>
      <c r="G16" s="37">
        <v>44789</v>
      </c>
      <c r="H16" s="33" t="s">
        <v>176</v>
      </c>
      <c r="I16" s="31">
        <v>5166.67</v>
      </c>
      <c r="J16" s="37">
        <v>44789</v>
      </c>
      <c r="K16" s="24" t="s">
        <v>20</v>
      </c>
      <c r="L16" s="31">
        <f>4615.2+551.47</f>
        <v>5166.67</v>
      </c>
      <c r="M16" s="33" t="s">
        <v>177</v>
      </c>
    </row>
    <row r="17" spans="1:13" ht="135">
      <c r="A17" s="54" t="s">
        <v>15</v>
      </c>
      <c r="B17" s="24">
        <v>11</v>
      </c>
      <c r="C17" s="33" t="s">
        <v>178</v>
      </c>
      <c r="D17" s="34" t="s">
        <v>168</v>
      </c>
      <c r="E17" s="42" t="s">
        <v>179</v>
      </c>
      <c r="F17" s="36" t="s">
        <v>141</v>
      </c>
      <c r="G17" s="37">
        <v>44791</v>
      </c>
      <c r="H17" s="33" t="s">
        <v>180</v>
      </c>
      <c r="I17" s="31">
        <v>84750</v>
      </c>
      <c r="J17" s="37">
        <v>44792</v>
      </c>
      <c r="K17" s="24" t="s">
        <v>20</v>
      </c>
      <c r="L17" s="31">
        <v>84750</v>
      </c>
      <c r="M17" s="33" t="s">
        <v>181</v>
      </c>
    </row>
    <row r="18" spans="1:13" ht="135">
      <c r="A18" s="23" t="s">
        <v>15</v>
      </c>
      <c r="B18" s="24">
        <v>12</v>
      </c>
      <c r="C18" s="25">
        <v>4407920000180</v>
      </c>
      <c r="D18" s="26" t="s">
        <v>278</v>
      </c>
      <c r="E18" s="42" t="s">
        <v>441</v>
      </c>
      <c r="F18" s="28" t="s">
        <v>445</v>
      </c>
      <c r="G18" s="29">
        <v>44796</v>
      </c>
      <c r="H18" s="30" t="s">
        <v>442</v>
      </c>
      <c r="I18" s="31">
        <v>300.66000000000003</v>
      </c>
      <c r="J18" s="29">
        <v>44796</v>
      </c>
      <c r="K18" s="29" t="s">
        <v>20</v>
      </c>
      <c r="L18" s="31">
        <v>300.66000000000003</v>
      </c>
      <c r="M18" s="30" t="s">
        <v>443</v>
      </c>
    </row>
    <row r="19" spans="1:13" ht="135">
      <c r="A19" s="23" t="s">
        <v>15</v>
      </c>
      <c r="B19" s="24">
        <v>13</v>
      </c>
      <c r="C19" s="25">
        <v>4407920000180</v>
      </c>
      <c r="D19" s="26" t="s">
        <v>278</v>
      </c>
      <c r="E19" s="42" t="s">
        <v>444</v>
      </c>
      <c r="F19" s="28" t="s">
        <v>446</v>
      </c>
      <c r="G19" s="29">
        <v>44796</v>
      </c>
      <c r="H19" s="30" t="s">
        <v>447</v>
      </c>
      <c r="I19" s="31">
        <v>1862.55</v>
      </c>
      <c r="J19" s="29">
        <v>44796</v>
      </c>
      <c r="K19" s="29" t="s">
        <v>20</v>
      </c>
      <c r="L19" s="31">
        <v>1862.55</v>
      </c>
      <c r="M19" s="30" t="s">
        <v>443</v>
      </c>
    </row>
    <row r="20" spans="1:13" ht="135">
      <c r="A20" s="23" t="s">
        <v>15</v>
      </c>
      <c r="B20" s="24">
        <v>14</v>
      </c>
      <c r="C20" s="25">
        <v>4407920000180</v>
      </c>
      <c r="D20" s="26" t="s">
        <v>278</v>
      </c>
      <c r="E20" s="42" t="s">
        <v>451</v>
      </c>
      <c r="F20" s="28" t="s">
        <v>454</v>
      </c>
      <c r="G20" s="29">
        <v>44796</v>
      </c>
      <c r="H20" s="30" t="s">
        <v>452</v>
      </c>
      <c r="I20" s="31">
        <v>1995.59</v>
      </c>
      <c r="J20" s="29">
        <v>44796</v>
      </c>
      <c r="K20" s="29" t="s">
        <v>20</v>
      </c>
      <c r="L20" s="31">
        <v>1995.59</v>
      </c>
      <c r="M20" s="30" t="s">
        <v>443</v>
      </c>
    </row>
    <row r="21" spans="1:13" ht="150">
      <c r="A21" s="23" t="s">
        <v>15</v>
      </c>
      <c r="B21" s="24">
        <v>15</v>
      </c>
      <c r="C21" s="25">
        <v>4407920000180</v>
      </c>
      <c r="D21" s="26" t="s">
        <v>278</v>
      </c>
      <c r="E21" s="42" t="s">
        <v>455</v>
      </c>
      <c r="F21" s="28" t="s">
        <v>454</v>
      </c>
      <c r="G21" s="29">
        <v>44796</v>
      </c>
      <c r="H21" s="30" t="s">
        <v>453</v>
      </c>
      <c r="I21" s="31">
        <v>1995.59</v>
      </c>
      <c r="J21" s="29">
        <v>44796</v>
      </c>
      <c r="K21" s="29" t="s">
        <v>20</v>
      </c>
      <c r="L21" s="31">
        <v>1995.59</v>
      </c>
      <c r="M21" s="30" t="s">
        <v>443</v>
      </c>
    </row>
    <row r="22" spans="1:13" ht="135">
      <c r="A22" s="23" t="s">
        <v>15</v>
      </c>
      <c r="B22" s="24">
        <v>16</v>
      </c>
      <c r="C22" s="25">
        <v>4407920000180</v>
      </c>
      <c r="D22" s="26" t="s">
        <v>278</v>
      </c>
      <c r="E22" s="42" t="s">
        <v>456</v>
      </c>
      <c r="F22" s="28" t="s">
        <v>445</v>
      </c>
      <c r="G22" s="29">
        <v>44796</v>
      </c>
      <c r="H22" s="30" t="s">
        <v>457</v>
      </c>
      <c r="I22" s="31">
        <v>2104.69</v>
      </c>
      <c r="J22" s="29">
        <v>44796</v>
      </c>
      <c r="K22" s="29" t="s">
        <v>20</v>
      </c>
      <c r="L22" s="31">
        <v>2104.69</v>
      </c>
      <c r="M22" s="30" t="s">
        <v>443</v>
      </c>
    </row>
    <row r="23" spans="1:13" ht="120">
      <c r="A23" s="23" t="s">
        <v>15</v>
      </c>
      <c r="B23" s="24">
        <v>17</v>
      </c>
      <c r="C23" s="25">
        <v>33179565000137</v>
      </c>
      <c r="D23" s="26" t="s">
        <v>127</v>
      </c>
      <c r="E23" s="42" t="s">
        <v>534</v>
      </c>
      <c r="F23" s="28" t="s">
        <v>535</v>
      </c>
      <c r="G23" s="29">
        <v>44797</v>
      </c>
      <c r="H23" s="30" t="s">
        <v>536</v>
      </c>
      <c r="I23" s="31">
        <v>8151.38</v>
      </c>
      <c r="J23" s="29">
        <v>44797</v>
      </c>
      <c r="K23" s="29" t="s">
        <v>20</v>
      </c>
      <c r="L23" s="31">
        <v>8151.38</v>
      </c>
      <c r="M23" s="30" t="s">
        <v>529</v>
      </c>
    </row>
    <row r="24" spans="1:13" ht="90">
      <c r="A24" s="23" t="s">
        <v>15</v>
      </c>
      <c r="B24" s="24">
        <v>18</v>
      </c>
      <c r="C24" s="25">
        <v>33179565000137</v>
      </c>
      <c r="D24" s="26" t="s">
        <v>127</v>
      </c>
      <c r="E24" s="42" t="s">
        <v>545</v>
      </c>
      <c r="F24" s="28" t="s">
        <v>546</v>
      </c>
      <c r="G24" s="29">
        <v>44797</v>
      </c>
      <c r="H24" s="30" t="s">
        <v>547</v>
      </c>
      <c r="I24" s="31">
        <v>18776.669999999998</v>
      </c>
      <c r="J24" s="29">
        <v>44797</v>
      </c>
      <c r="K24" s="29" t="s">
        <v>20</v>
      </c>
      <c r="L24" s="31">
        <v>18776.669999999998</v>
      </c>
      <c r="M24" s="30" t="s">
        <v>542</v>
      </c>
    </row>
    <row r="25" spans="1:13">
      <c r="A25" s="21" t="s">
        <v>125</v>
      </c>
      <c r="B25" s="21"/>
      <c r="C25" s="21"/>
      <c r="D25" s="1"/>
    </row>
    <row r="26" spans="1:13">
      <c r="A26" s="13" t="s">
        <v>620</v>
      </c>
      <c r="B26" s="53"/>
      <c r="C26" s="1"/>
      <c r="D26" s="17"/>
    </row>
    <row r="27" spans="1:13">
      <c r="A27" s="62" t="s">
        <v>417</v>
      </c>
      <c r="B27" s="62"/>
      <c r="C27" s="62"/>
      <c r="D27" s="62"/>
    </row>
    <row r="28" spans="1:13">
      <c r="A28" s="62" t="s">
        <v>418</v>
      </c>
      <c r="B28" s="62"/>
      <c r="C28" s="62"/>
      <c r="D28" s="62"/>
    </row>
    <row r="29" spans="1:13">
      <c r="A29" s="20" t="s">
        <v>419</v>
      </c>
      <c r="B29" s="20"/>
      <c r="C29" s="20"/>
      <c r="D29" s="17"/>
    </row>
  </sheetData>
  <mergeCells count="5">
    <mergeCell ref="A2:M2"/>
    <mergeCell ref="A3:E3"/>
    <mergeCell ref="A5:L5"/>
    <mergeCell ref="A27:D27"/>
    <mergeCell ref="A28:D28"/>
  </mergeCells>
  <hyperlinks>
    <hyperlink ref="E7" r:id="rId1"/>
    <hyperlink ref="F7" r:id="rId2"/>
    <hyperlink ref="F8" r:id="rId3"/>
    <hyperlink ref="F9" r:id="rId4"/>
    <hyperlink ref="F10" r:id="rId5"/>
    <hyperlink ref="F11" r:id="rId6"/>
    <hyperlink ref="F12" r:id="rId7"/>
    <hyperlink ref="F13" r:id="rId8"/>
    <hyperlink ref="F14" r:id="rId9"/>
    <hyperlink ref="F15" r:id="rId10" display="Recibo nº 05/2022"/>
    <hyperlink ref="F16" r:id="rId11"/>
    <hyperlink ref="F17" r:id="rId12"/>
    <hyperlink ref="F18" r:id="rId13"/>
    <hyperlink ref="F19" r:id="rId14"/>
    <hyperlink ref="F20" r:id="rId15"/>
    <hyperlink ref="F21" r:id="rId16"/>
    <hyperlink ref="F22" r:id="rId17"/>
    <hyperlink ref="F23" r:id="rId18"/>
    <hyperlink ref="F24" r:id="rId19"/>
    <hyperlink ref="E8" r:id="rId20"/>
    <hyperlink ref="E9" r:id="rId21"/>
    <hyperlink ref="E10" r:id="rId22"/>
    <hyperlink ref="E11" r:id="rId23"/>
    <hyperlink ref="E12" r:id="rId24"/>
    <hyperlink ref="E13" r:id="rId25"/>
    <hyperlink ref="E14" r:id="rId26"/>
    <hyperlink ref="E15" r:id="rId27"/>
    <hyperlink ref="E17" r:id="rId28"/>
    <hyperlink ref="E16" r:id="rId29"/>
    <hyperlink ref="E18" r:id="rId30"/>
    <hyperlink ref="E19" r:id="rId31"/>
    <hyperlink ref="E20" r:id="rId32"/>
    <hyperlink ref="E21" r:id="rId33"/>
    <hyperlink ref="E22" r:id="rId34"/>
    <hyperlink ref="E23" r:id="rId35"/>
    <hyperlink ref="E24" r:id="rId36"/>
  </hyperlinks>
  <pageMargins left="0.511811024" right="0.511811024" top="0.78740157499999996" bottom="0.78740157499999996" header="0.31496062000000002" footer="0.31496062000000002"/>
  <pageSetup scale="54" orientation="landscape" r:id="rId37"/>
  <drawing r:id="rId3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7"/>
  <sheetViews>
    <sheetView view="pageBreakPreview" zoomScale="60" zoomScaleNormal="55" workbookViewId="0">
      <selection activeCell="E1" sqref="E1"/>
    </sheetView>
  </sheetViews>
  <sheetFormatPr defaultRowHeight="15"/>
  <cols>
    <col min="1" max="1" width="13.7109375" customWidth="1"/>
    <col min="2" max="2" width="14.7109375" customWidth="1"/>
    <col min="3" max="3" width="17.7109375" customWidth="1"/>
    <col min="4" max="4" width="45.28515625" customWidth="1"/>
    <col min="5" max="5" width="29.5703125" customWidth="1"/>
    <col min="6" max="6" width="18.7109375" customWidth="1"/>
    <col min="7" max="7" width="14.85546875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3.28515625" customWidth="1"/>
    <col min="13" max="13" width="19" customWidth="1"/>
  </cols>
  <sheetData>
    <row r="1" spans="1:13" ht="77.099999999999994" customHeight="1">
      <c r="C1" s="17"/>
      <c r="D1" s="17"/>
      <c r="F1" s="1"/>
      <c r="G1" s="1"/>
      <c r="H1" s="1"/>
      <c r="I1" s="1"/>
      <c r="J1" s="17"/>
    </row>
    <row r="2" spans="1:13" ht="18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20.25">
      <c r="A3" s="64" t="s">
        <v>1</v>
      </c>
      <c r="B3" s="64"/>
      <c r="C3" s="64"/>
      <c r="D3" s="64"/>
      <c r="E3" s="64"/>
      <c r="F3" s="1"/>
      <c r="G3" s="1"/>
      <c r="H3" s="1"/>
      <c r="I3" s="1"/>
      <c r="J3" s="17"/>
    </row>
    <row r="5" spans="1:13" ht="18">
      <c r="A5" s="65" t="s">
        <v>622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3" ht="47.25">
      <c r="A6" s="7" t="s">
        <v>2</v>
      </c>
      <c r="B6" s="7" t="s">
        <v>3</v>
      </c>
      <c r="C6" s="8" t="s">
        <v>4</v>
      </c>
      <c r="D6" s="8" t="s">
        <v>5</v>
      </c>
      <c r="E6" s="8" t="s">
        <v>6</v>
      </c>
      <c r="F6" s="7" t="s">
        <v>7</v>
      </c>
      <c r="G6" s="7" t="s">
        <v>8</v>
      </c>
      <c r="H6" s="9" t="s">
        <v>9</v>
      </c>
      <c r="I6" s="9" t="s">
        <v>10</v>
      </c>
      <c r="J6" s="8" t="s">
        <v>11</v>
      </c>
      <c r="K6" s="8" t="s">
        <v>12</v>
      </c>
      <c r="L6" s="8" t="s">
        <v>13</v>
      </c>
      <c r="M6" s="8" t="s">
        <v>14</v>
      </c>
    </row>
    <row r="7" spans="1:13" ht="135">
      <c r="A7" s="23" t="s">
        <v>618</v>
      </c>
      <c r="B7" s="24">
        <v>1</v>
      </c>
      <c r="C7" s="25">
        <v>2593165000140</v>
      </c>
      <c r="D7" s="26" t="s">
        <v>182</v>
      </c>
      <c r="E7" s="27" t="s">
        <v>183</v>
      </c>
      <c r="F7" s="28" t="s">
        <v>184</v>
      </c>
      <c r="G7" s="29">
        <v>44771</v>
      </c>
      <c r="H7" s="30" t="s">
        <v>185</v>
      </c>
      <c r="I7" s="31">
        <v>93525</v>
      </c>
      <c r="J7" s="29">
        <v>44777</v>
      </c>
      <c r="K7" s="29" t="s">
        <v>20</v>
      </c>
      <c r="L7" s="32">
        <f>92122.13+1402.87</f>
        <v>93525</v>
      </c>
      <c r="M7" s="30" t="s">
        <v>186</v>
      </c>
    </row>
    <row r="8" spans="1:13" ht="150">
      <c r="A8" s="23" t="s">
        <v>618</v>
      </c>
      <c r="B8" s="24">
        <v>2</v>
      </c>
      <c r="C8" s="25">
        <v>5610079000196</v>
      </c>
      <c r="D8" s="26" t="s">
        <v>187</v>
      </c>
      <c r="E8" s="27" t="s">
        <v>188</v>
      </c>
      <c r="F8" s="28" t="s">
        <v>189</v>
      </c>
      <c r="G8" s="29">
        <v>44771</v>
      </c>
      <c r="H8" s="30" t="s">
        <v>190</v>
      </c>
      <c r="I8" s="31">
        <v>186.23</v>
      </c>
      <c r="J8" s="29">
        <v>44777</v>
      </c>
      <c r="K8" s="29" t="s">
        <v>20</v>
      </c>
      <c r="L8" s="31">
        <v>186.23</v>
      </c>
      <c r="M8" s="30" t="s">
        <v>21</v>
      </c>
    </row>
    <row r="9" spans="1:13" ht="135">
      <c r="A9" s="23" t="s">
        <v>618</v>
      </c>
      <c r="B9" s="24">
        <v>3</v>
      </c>
      <c r="C9" s="25">
        <v>33179565000137</v>
      </c>
      <c r="D9" s="26" t="s">
        <v>127</v>
      </c>
      <c r="E9" s="27" t="s">
        <v>191</v>
      </c>
      <c r="F9" s="28" t="s">
        <v>192</v>
      </c>
      <c r="G9" s="29">
        <v>44771</v>
      </c>
      <c r="H9" s="30" t="s">
        <v>193</v>
      </c>
      <c r="I9" s="31">
        <v>65345.94</v>
      </c>
      <c r="J9" s="29">
        <v>44777</v>
      </c>
      <c r="K9" s="29" t="s">
        <v>20</v>
      </c>
      <c r="L9" s="31">
        <v>65345.94</v>
      </c>
      <c r="M9" s="30" t="s">
        <v>131</v>
      </c>
    </row>
    <row r="10" spans="1:13" ht="120">
      <c r="A10" s="23" t="s">
        <v>15</v>
      </c>
      <c r="B10" s="24">
        <v>4</v>
      </c>
      <c r="C10" s="33" t="s">
        <v>194</v>
      </c>
      <c r="D10" s="34" t="s">
        <v>195</v>
      </c>
      <c r="E10" s="35" t="s">
        <v>196</v>
      </c>
      <c r="F10" s="36" t="s">
        <v>197</v>
      </c>
      <c r="G10" s="37">
        <v>44777</v>
      </c>
      <c r="H10" s="33" t="s">
        <v>198</v>
      </c>
      <c r="I10" s="38">
        <v>87734.77</v>
      </c>
      <c r="J10" s="37">
        <v>44777</v>
      </c>
      <c r="K10" s="24" t="s">
        <v>20</v>
      </c>
      <c r="L10" s="38">
        <f>86366.11+1368.66</f>
        <v>87734.77</v>
      </c>
      <c r="M10" s="33" t="s">
        <v>199</v>
      </c>
    </row>
    <row r="11" spans="1:13" ht="105">
      <c r="A11" s="23" t="s">
        <v>15</v>
      </c>
      <c r="B11" s="24">
        <v>5</v>
      </c>
      <c r="C11" s="33" t="s">
        <v>200</v>
      </c>
      <c r="D11" s="34" t="s">
        <v>201</v>
      </c>
      <c r="E11" s="39" t="s">
        <v>202</v>
      </c>
      <c r="F11" s="28" t="s">
        <v>203</v>
      </c>
      <c r="G11" s="37">
        <v>44777</v>
      </c>
      <c r="H11" s="33" t="s">
        <v>204</v>
      </c>
      <c r="I11" s="38">
        <v>70472.009999999995</v>
      </c>
      <c r="J11" s="37">
        <v>44777</v>
      </c>
      <c r="K11" s="24" t="s">
        <v>20</v>
      </c>
      <c r="L11" s="38">
        <v>70472.009999999995</v>
      </c>
      <c r="M11" s="33" t="s">
        <v>205</v>
      </c>
    </row>
    <row r="12" spans="1:13" ht="135">
      <c r="A12" s="23" t="s">
        <v>15</v>
      </c>
      <c r="B12" s="24">
        <v>6</v>
      </c>
      <c r="C12" s="33" t="s">
        <v>206</v>
      </c>
      <c r="D12" s="34" t="s">
        <v>207</v>
      </c>
      <c r="E12" s="40" t="s">
        <v>208</v>
      </c>
      <c r="F12" s="36" t="s">
        <v>209</v>
      </c>
      <c r="G12" s="37">
        <v>44778</v>
      </c>
      <c r="H12" s="33" t="s">
        <v>210</v>
      </c>
      <c r="I12" s="38">
        <v>21555</v>
      </c>
      <c r="J12" s="37">
        <v>44778</v>
      </c>
      <c r="K12" s="24" t="s">
        <v>20</v>
      </c>
      <c r="L12" s="38">
        <v>21555</v>
      </c>
      <c r="M12" s="33" t="s">
        <v>211</v>
      </c>
    </row>
    <row r="13" spans="1:13" ht="150">
      <c r="A13" s="23" t="s">
        <v>15</v>
      </c>
      <c r="B13" s="24">
        <v>7</v>
      </c>
      <c r="C13" s="33" t="s">
        <v>212</v>
      </c>
      <c r="D13" s="34" t="s">
        <v>213</v>
      </c>
      <c r="E13" s="39" t="s">
        <v>214</v>
      </c>
      <c r="F13" s="28" t="s">
        <v>215</v>
      </c>
      <c r="G13" s="37">
        <v>44778</v>
      </c>
      <c r="H13" s="33" t="s">
        <v>216</v>
      </c>
      <c r="I13" s="38">
        <v>2829.02</v>
      </c>
      <c r="J13" s="37">
        <v>44778</v>
      </c>
      <c r="K13" s="24" t="s">
        <v>20</v>
      </c>
      <c r="L13" s="38">
        <v>2829.02</v>
      </c>
      <c r="M13" s="33" t="s">
        <v>217</v>
      </c>
    </row>
    <row r="14" spans="1:13" ht="135">
      <c r="A14" s="23" t="s">
        <v>15</v>
      </c>
      <c r="B14" s="24">
        <v>8</v>
      </c>
      <c r="C14" s="41">
        <v>33179565000137</v>
      </c>
      <c r="D14" s="26" t="s">
        <v>127</v>
      </c>
      <c r="E14" s="42" t="s">
        <v>218</v>
      </c>
      <c r="F14" s="36" t="s">
        <v>219</v>
      </c>
      <c r="G14" s="37">
        <v>44778</v>
      </c>
      <c r="H14" s="33" t="s">
        <v>220</v>
      </c>
      <c r="I14" s="38">
        <v>28343.08</v>
      </c>
      <c r="J14" s="37">
        <v>44781</v>
      </c>
      <c r="K14" s="24" t="s">
        <v>20</v>
      </c>
      <c r="L14" s="38">
        <v>28343.08</v>
      </c>
      <c r="M14" s="33" t="s">
        <v>166</v>
      </c>
    </row>
    <row r="15" spans="1:13" ht="150">
      <c r="A15" s="23" t="s">
        <v>15</v>
      </c>
      <c r="B15" s="24">
        <v>9</v>
      </c>
      <c r="C15" s="41">
        <v>33179565000137</v>
      </c>
      <c r="D15" s="26" t="s">
        <v>127</v>
      </c>
      <c r="E15" s="42" t="s">
        <v>221</v>
      </c>
      <c r="F15" s="36" t="s">
        <v>222</v>
      </c>
      <c r="G15" s="37">
        <v>44778</v>
      </c>
      <c r="H15" s="33" t="s">
        <v>223</v>
      </c>
      <c r="I15" s="38">
        <v>219.32</v>
      </c>
      <c r="J15" s="37">
        <v>44781</v>
      </c>
      <c r="K15" s="24" t="s">
        <v>20</v>
      </c>
      <c r="L15" s="38">
        <f>216.03+3.29</f>
        <v>219.32</v>
      </c>
      <c r="M15" s="33" t="s">
        <v>166</v>
      </c>
    </row>
    <row r="16" spans="1:13" ht="120">
      <c r="A16" s="23" t="s">
        <v>15</v>
      </c>
      <c r="B16" s="24">
        <v>10</v>
      </c>
      <c r="C16" s="33" t="s">
        <v>224</v>
      </c>
      <c r="D16" s="34" t="s">
        <v>225</v>
      </c>
      <c r="E16" s="42" t="s">
        <v>226</v>
      </c>
      <c r="F16" s="36" t="s">
        <v>190</v>
      </c>
      <c r="G16" s="37">
        <v>44778</v>
      </c>
      <c r="H16" s="33" t="s">
        <v>227</v>
      </c>
      <c r="I16" s="38">
        <v>2703.33</v>
      </c>
      <c r="J16" s="37">
        <v>44781</v>
      </c>
      <c r="K16" s="24" t="s">
        <v>20</v>
      </c>
      <c r="L16" s="38">
        <f>97.05+2606.28</f>
        <v>2703.3300000000004</v>
      </c>
      <c r="M16" s="33" t="s">
        <v>228</v>
      </c>
    </row>
    <row r="17" spans="1:13" ht="120">
      <c r="A17" s="23" t="s">
        <v>15</v>
      </c>
      <c r="B17" s="24">
        <v>11</v>
      </c>
      <c r="C17" s="33" t="s">
        <v>224</v>
      </c>
      <c r="D17" s="34" t="s">
        <v>225</v>
      </c>
      <c r="E17" s="39" t="s">
        <v>229</v>
      </c>
      <c r="F17" s="36" t="s">
        <v>25</v>
      </c>
      <c r="G17" s="37">
        <v>44778</v>
      </c>
      <c r="H17" s="33" t="s">
        <v>230</v>
      </c>
      <c r="I17" s="38">
        <v>2703.33</v>
      </c>
      <c r="J17" s="37">
        <v>44781</v>
      </c>
      <c r="K17" s="24" t="s">
        <v>20</v>
      </c>
      <c r="L17" s="38">
        <f t="shared" ref="L17:L18" si="0">97.05+2606.28</f>
        <v>2703.3300000000004</v>
      </c>
      <c r="M17" s="33" t="s">
        <v>228</v>
      </c>
    </row>
    <row r="18" spans="1:13" ht="120">
      <c r="A18" s="23" t="s">
        <v>15</v>
      </c>
      <c r="B18" s="24">
        <v>12</v>
      </c>
      <c r="C18" s="33" t="s">
        <v>224</v>
      </c>
      <c r="D18" s="34" t="s">
        <v>225</v>
      </c>
      <c r="E18" s="42" t="s">
        <v>231</v>
      </c>
      <c r="F18" s="36" t="s">
        <v>193</v>
      </c>
      <c r="G18" s="37">
        <v>44778</v>
      </c>
      <c r="H18" s="33" t="s">
        <v>232</v>
      </c>
      <c r="I18" s="38">
        <v>2703.33</v>
      </c>
      <c r="J18" s="37">
        <v>44781</v>
      </c>
      <c r="K18" s="24" t="s">
        <v>20</v>
      </c>
      <c r="L18" s="38">
        <f t="shared" si="0"/>
        <v>2703.3300000000004</v>
      </c>
      <c r="M18" s="33" t="s">
        <v>228</v>
      </c>
    </row>
    <row r="19" spans="1:13" ht="120">
      <c r="A19" s="23" t="s">
        <v>15</v>
      </c>
      <c r="B19" s="24">
        <v>13</v>
      </c>
      <c r="C19" s="33" t="s">
        <v>224</v>
      </c>
      <c r="D19" s="34" t="s">
        <v>225</v>
      </c>
      <c r="E19" s="42" t="s">
        <v>233</v>
      </c>
      <c r="F19" s="36" t="s">
        <v>130</v>
      </c>
      <c r="G19" s="37">
        <v>44778</v>
      </c>
      <c r="H19" s="33" t="s">
        <v>234</v>
      </c>
      <c r="I19" s="38">
        <v>1892.34</v>
      </c>
      <c r="J19" s="37">
        <v>44781</v>
      </c>
      <c r="K19" s="24" t="s">
        <v>20</v>
      </c>
      <c r="L19" s="38">
        <f>97.05+1795.29</f>
        <v>1892.34</v>
      </c>
      <c r="M19" s="33" t="s">
        <v>228</v>
      </c>
    </row>
    <row r="20" spans="1:13" ht="120">
      <c r="A20" s="23" t="s">
        <v>15</v>
      </c>
      <c r="B20" s="24">
        <v>14</v>
      </c>
      <c r="C20" s="33" t="s">
        <v>224</v>
      </c>
      <c r="D20" s="34" t="s">
        <v>225</v>
      </c>
      <c r="E20" s="42" t="s">
        <v>235</v>
      </c>
      <c r="F20" s="36" t="s">
        <v>130</v>
      </c>
      <c r="G20" s="37">
        <v>44778</v>
      </c>
      <c r="H20" s="33" t="s">
        <v>236</v>
      </c>
      <c r="I20" s="38">
        <v>810.99</v>
      </c>
      <c r="J20" s="37">
        <v>44781</v>
      </c>
      <c r="K20" s="24" t="s">
        <v>20</v>
      </c>
      <c r="L20" s="38">
        <v>810.99</v>
      </c>
      <c r="M20" s="33" t="s">
        <v>228</v>
      </c>
    </row>
    <row r="21" spans="1:13" ht="120">
      <c r="A21" s="23" t="s">
        <v>15</v>
      </c>
      <c r="B21" s="24">
        <v>15</v>
      </c>
      <c r="C21" s="41">
        <v>26605545000115</v>
      </c>
      <c r="D21" s="43" t="s">
        <v>237</v>
      </c>
      <c r="E21" s="42" t="s">
        <v>238</v>
      </c>
      <c r="F21" s="36" t="s">
        <v>239</v>
      </c>
      <c r="G21" s="37">
        <v>44782</v>
      </c>
      <c r="H21" s="33" t="s">
        <v>240</v>
      </c>
      <c r="I21" s="38">
        <v>16580</v>
      </c>
      <c r="J21" s="37">
        <v>44782</v>
      </c>
      <c r="K21" s="24" t="s">
        <v>20</v>
      </c>
      <c r="L21" s="38">
        <v>16580</v>
      </c>
      <c r="M21" s="33" t="s">
        <v>241</v>
      </c>
    </row>
    <row r="22" spans="1:13" ht="135">
      <c r="A22" s="23" t="s">
        <v>15</v>
      </c>
      <c r="B22" s="24">
        <v>16</v>
      </c>
      <c r="C22" s="41">
        <v>26605545000115</v>
      </c>
      <c r="D22" s="43" t="s">
        <v>237</v>
      </c>
      <c r="E22" s="39" t="s">
        <v>242</v>
      </c>
      <c r="F22" s="36" t="s">
        <v>243</v>
      </c>
      <c r="G22" s="37">
        <v>44782</v>
      </c>
      <c r="H22" s="33" t="s">
        <v>244</v>
      </c>
      <c r="I22" s="31">
        <v>2275</v>
      </c>
      <c r="J22" s="37">
        <v>44782</v>
      </c>
      <c r="K22" s="24" t="s">
        <v>20</v>
      </c>
      <c r="L22" s="31">
        <v>2275</v>
      </c>
      <c r="M22" s="33" t="s">
        <v>245</v>
      </c>
    </row>
    <row r="23" spans="1:13" ht="105">
      <c r="A23" s="23" t="s">
        <v>15</v>
      </c>
      <c r="B23" s="24">
        <v>17</v>
      </c>
      <c r="C23" s="33" t="s">
        <v>246</v>
      </c>
      <c r="D23" s="34" t="s">
        <v>247</v>
      </c>
      <c r="E23" s="42" t="s">
        <v>579</v>
      </c>
      <c r="F23" s="28" t="s">
        <v>578</v>
      </c>
      <c r="G23" s="37">
        <v>44782</v>
      </c>
      <c r="H23" s="33" t="s">
        <v>248</v>
      </c>
      <c r="I23" s="38">
        <f>2689.56+66.56</f>
        <v>2756.12</v>
      </c>
      <c r="J23" s="29" t="s">
        <v>619</v>
      </c>
      <c r="K23" s="24" t="s">
        <v>20</v>
      </c>
      <c r="L23" s="38">
        <f>66.56+2689.56</f>
        <v>2756.12</v>
      </c>
      <c r="M23" s="33" t="s">
        <v>249</v>
      </c>
    </row>
    <row r="24" spans="1:13" ht="150">
      <c r="A24" s="23" t="s">
        <v>15</v>
      </c>
      <c r="B24" s="24">
        <v>18</v>
      </c>
      <c r="C24" s="41">
        <v>33179565000137</v>
      </c>
      <c r="D24" s="26" t="s">
        <v>127</v>
      </c>
      <c r="E24" s="42" t="s">
        <v>250</v>
      </c>
      <c r="F24" s="36" t="s">
        <v>251</v>
      </c>
      <c r="G24" s="37">
        <v>44782</v>
      </c>
      <c r="H24" s="33" t="s">
        <v>252</v>
      </c>
      <c r="I24" s="38">
        <v>28343.08</v>
      </c>
      <c r="J24" s="37">
        <v>44783</v>
      </c>
      <c r="K24" s="24" t="s">
        <v>20</v>
      </c>
      <c r="L24" s="38">
        <v>28343.08</v>
      </c>
      <c r="M24" s="33" t="s">
        <v>162</v>
      </c>
    </row>
    <row r="25" spans="1:13" ht="150">
      <c r="A25" s="23" t="s">
        <v>15</v>
      </c>
      <c r="B25" s="24">
        <v>19</v>
      </c>
      <c r="C25" s="41">
        <v>33179565000137</v>
      </c>
      <c r="D25" s="26" t="s">
        <v>127</v>
      </c>
      <c r="E25" s="42" t="s">
        <v>253</v>
      </c>
      <c r="F25" s="36" t="s">
        <v>254</v>
      </c>
      <c r="G25" s="37">
        <v>44782</v>
      </c>
      <c r="H25" s="33" t="s">
        <v>255</v>
      </c>
      <c r="I25" s="38">
        <v>219.32</v>
      </c>
      <c r="J25" s="37">
        <v>44783</v>
      </c>
      <c r="K25" s="24" t="s">
        <v>20</v>
      </c>
      <c r="L25" s="38">
        <f>216.03+3.29</f>
        <v>219.32</v>
      </c>
      <c r="M25" s="33" t="s">
        <v>162</v>
      </c>
    </row>
    <row r="26" spans="1:13" ht="150">
      <c r="A26" s="23" t="s">
        <v>15</v>
      </c>
      <c r="B26" s="24">
        <v>20</v>
      </c>
      <c r="C26" s="41">
        <v>33179565000137</v>
      </c>
      <c r="D26" s="26" t="s">
        <v>127</v>
      </c>
      <c r="E26" s="42" t="s">
        <v>256</v>
      </c>
      <c r="F26" s="36" t="s">
        <v>257</v>
      </c>
      <c r="G26" s="37">
        <v>44782</v>
      </c>
      <c r="H26" s="33" t="s">
        <v>258</v>
      </c>
      <c r="I26" s="38">
        <v>65345.94</v>
      </c>
      <c r="J26" s="37">
        <v>44783</v>
      </c>
      <c r="K26" s="24" t="s">
        <v>20</v>
      </c>
      <c r="L26" s="38">
        <v>65345.94</v>
      </c>
      <c r="M26" s="33" t="s">
        <v>158</v>
      </c>
    </row>
    <row r="27" spans="1:13" ht="135">
      <c r="A27" s="23" t="s">
        <v>15</v>
      </c>
      <c r="B27" s="24">
        <v>21</v>
      </c>
      <c r="C27" s="33" t="s">
        <v>259</v>
      </c>
      <c r="D27" s="34" t="s">
        <v>260</v>
      </c>
      <c r="E27" s="42" t="s">
        <v>261</v>
      </c>
      <c r="F27" s="36" t="s">
        <v>262</v>
      </c>
      <c r="G27" s="37">
        <v>44783</v>
      </c>
      <c r="H27" s="33" t="s">
        <v>263</v>
      </c>
      <c r="I27" s="31">
        <v>217635.23</v>
      </c>
      <c r="J27" s="37">
        <v>44783</v>
      </c>
      <c r="K27" s="24" t="s">
        <v>20</v>
      </c>
      <c r="L27" s="38">
        <f>186233.34+10881.76+2176.35+18343.78</f>
        <v>217635.23</v>
      </c>
      <c r="M27" s="33" t="s">
        <v>264</v>
      </c>
    </row>
    <row r="28" spans="1:13" ht="135">
      <c r="A28" s="23" t="s">
        <v>15</v>
      </c>
      <c r="B28" s="24">
        <v>22</v>
      </c>
      <c r="C28" s="33" t="s">
        <v>265</v>
      </c>
      <c r="D28" s="34" t="s">
        <v>266</v>
      </c>
      <c r="E28" s="42" t="s">
        <v>267</v>
      </c>
      <c r="F28" s="36" t="s">
        <v>268</v>
      </c>
      <c r="G28" s="37">
        <v>44788</v>
      </c>
      <c r="H28" s="33" t="s">
        <v>269</v>
      </c>
      <c r="I28" s="38">
        <v>1749.95</v>
      </c>
      <c r="J28" s="37">
        <v>44789</v>
      </c>
      <c r="K28" s="24" t="s">
        <v>20</v>
      </c>
      <c r="L28" s="38">
        <v>1749.95</v>
      </c>
      <c r="M28" s="33" t="s">
        <v>270</v>
      </c>
    </row>
    <row r="29" spans="1:13" ht="150">
      <c r="A29" s="23" t="s">
        <v>15</v>
      </c>
      <c r="B29" s="24">
        <v>23</v>
      </c>
      <c r="C29" s="33" t="s">
        <v>271</v>
      </c>
      <c r="D29" s="34" t="s">
        <v>272</v>
      </c>
      <c r="E29" s="42" t="s">
        <v>273</v>
      </c>
      <c r="F29" s="36" t="s">
        <v>274</v>
      </c>
      <c r="G29" s="37">
        <v>44788</v>
      </c>
      <c r="H29" s="33" t="s">
        <v>275</v>
      </c>
      <c r="I29" s="38">
        <v>3990.66</v>
      </c>
      <c r="J29" s="37">
        <v>44789</v>
      </c>
      <c r="K29" s="24" t="s">
        <v>20</v>
      </c>
      <c r="L29" s="38">
        <f>3791.13+199.53</f>
        <v>3990.6600000000003</v>
      </c>
      <c r="M29" s="33" t="s">
        <v>276</v>
      </c>
    </row>
    <row r="30" spans="1:13" ht="150">
      <c r="A30" s="23" t="s">
        <v>15</v>
      </c>
      <c r="B30" s="24">
        <v>24</v>
      </c>
      <c r="C30" s="33" t="s">
        <v>277</v>
      </c>
      <c r="D30" s="34" t="s">
        <v>278</v>
      </c>
      <c r="E30" s="42" t="s">
        <v>279</v>
      </c>
      <c r="F30" s="36" t="s">
        <v>280</v>
      </c>
      <c r="G30" s="37">
        <v>44788</v>
      </c>
      <c r="H30" s="33" t="s">
        <v>281</v>
      </c>
      <c r="I30" s="38">
        <v>10992.58</v>
      </c>
      <c r="J30" s="37">
        <v>44789</v>
      </c>
      <c r="K30" s="24" t="s">
        <v>20</v>
      </c>
      <c r="L30" s="38">
        <f>9527+1465.58</f>
        <v>10992.58</v>
      </c>
      <c r="M30" s="33" t="s">
        <v>282</v>
      </c>
    </row>
    <row r="31" spans="1:13" ht="150">
      <c r="A31" s="23" t="s">
        <v>15</v>
      </c>
      <c r="B31" s="24">
        <v>25</v>
      </c>
      <c r="C31" s="33" t="s">
        <v>277</v>
      </c>
      <c r="D31" s="34" t="s">
        <v>278</v>
      </c>
      <c r="E31" s="42" t="s">
        <v>283</v>
      </c>
      <c r="F31" s="36" t="s">
        <v>280</v>
      </c>
      <c r="G31" s="37">
        <v>44788</v>
      </c>
      <c r="H31" s="33" t="s">
        <v>284</v>
      </c>
      <c r="I31" s="38">
        <v>18319.07</v>
      </c>
      <c r="J31" s="37">
        <v>44789</v>
      </c>
      <c r="K31" s="24" t="s">
        <v>20</v>
      </c>
      <c r="L31" s="38">
        <v>18319.07</v>
      </c>
      <c r="M31" s="33" t="s">
        <v>282</v>
      </c>
    </row>
    <row r="32" spans="1:13" ht="150">
      <c r="A32" s="23" t="s">
        <v>15</v>
      </c>
      <c r="B32" s="24">
        <v>26</v>
      </c>
      <c r="C32" s="33" t="s">
        <v>277</v>
      </c>
      <c r="D32" s="34" t="s">
        <v>278</v>
      </c>
      <c r="E32" s="42" t="s">
        <v>285</v>
      </c>
      <c r="F32" s="36" t="s">
        <v>286</v>
      </c>
      <c r="G32" s="37">
        <v>44789</v>
      </c>
      <c r="H32" s="33" t="s">
        <v>287</v>
      </c>
      <c r="I32" s="38">
        <v>15149.74</v>
      </c>
      <c r="J32" s="37">
        <v>44790</v>
      </c>
      <c r="K32" s="24" t="s">
        <v>20</v>
      </c>
      <c r="L32" s="38">
        <f>14101.35+1048.39</f>
        <v>15149.74</v>
      </c>
      <c r="M32" s="33" t="s">
        <v>288</v>
      </c>
    </row>
    <row r="33" spans="1:13" ht="150">
      <c r="A33" s="23" t="s">
        <v>15</v>
      </c>
      <c r="B33" s="24">
        <v>27</v>
      </c>
      <c r="C33" s="33" t="s">
        <v>277</v>
      </c>
      <c r="D33" s="34" t="s">
        <v>278</v>
      </c>
      <c r="E33" s="42" t="s">
        <v>289</v>
      </c>
      <c r="F33" s="36" t="s">
        <v>286</v>
      </c>
      <c r="G33" s="37">
        <v>44789</v>
      </c>
      <c r="H33" s="33" t="s">
        <v>290</v>
      </c>
      <c r="I33" s="38">
        <v>5818.01</v>
      </c>
      <c r="J33" s="37">
        <v>44790</v>
      </c>
      <c r="K33" s="24" t="s">
        <v>20</v>
      </c>
      <c r="L33" s="38">
        <v>5818.01</v>
      </c>
      <c r="M33" s="33" t="s">
        <v>288</v>
      </c>
    </row>
    <row r="34" spans="1:13" ht="120">
      <c r="A34" s="23" t="s">
        <v>15</v>
      </c>
      <c r="B34" s="24">
        <v>28</v>
      </c>
      <c r="C34" s="33" t="s">
        <v>291</v>
      </c>
      <c r="D34" s="34" t="s">
        <v>292</v>
      </c>
      <c r="E34" s="44" t="s">
        <v>293</v>
      </c>
      <c r="F34" s="36" t="s">
        <v>294</v>
      </c>
      <c r="G34" s="37">
        <v>44789</v>
      </c>
      <c r="H34" s="33" t="s">
        <v>295</v>
      </c>
      <c r="I34" s="38">
        <v>3352.63</v>
      </c>
      <c r="J34" s="37">
        <v>44790</v>
      </c>
      <c r="K34" s="24" t="s">
        <v>20</v>
      </c>
      <c r="L34" s="38">
        <v>3352.63</v>
      </c>
      <c r="M34" s="33" t="s">
        <v>296</v>
      </c>
    </row>
    <row r="35" spans="1:13" ht="120">
      <c r="A35" s="23" t="s">
        <v>15</v>
      </c>
      <c r="B35" s="24">
        <v>29</v>
      </c>
      <c r="C35" s="33" t="s">
        <v>291</v>
      </c>
      <c r="D35" s="34" t="s">
        <v>292</v>
      </c>
      <c r="E35" s="42" t="s">
        <v>297</v>
      </c>
      <c r="F35" s="36" t="s">
        <v>298</v>
      </c>
      <c r="G35" s="37">
        <v>44789</v>
      </c>
      <c r="H35" s="33" t="s">
        <v>570</v>
      </c>
      <c r="I35" s="38">
        <v>9000</v>
      </c>
      <c r="J35" s="37">
        <v>44790</v>
      </c>
      <c r="K35" s="24" t="s">
        <v>20</v>
      </c>
      <c r="L35" s="38">
        <v>9000</v>
      </c>
      <c r="M35" s="33" t="s">
        <v>299</v>
      </c>
    </row>
    <row r="36" spans="1:13" ht="120">
      <c r="A36" s="23" t="s">
        <v>15</v>
      </c>
      <c r="B36" s="24">
        <v>30</v>
      </c>
      <c r="C36" s="33" t="s">
        <v>300</v>
      </c>
      <c r="D36" s="34" t="s">
        <v>301</v>
      </c>
      <c r="E36" s="45" t="s">
        <v>302</v>
      </c>
      <c r="F36" s="28" t="s">
        <v>303</v>
      </c>
      <c r="G36" s="37">
        <v>44790</v>
      </c>
      <c r="H36" s="33" t="s">
        <v>304</v>
      </c>
      <c r="I36" s="38">
        <v>4894.1000000000004</v>
      </c>
      <c r="J36" s="37">
        <v>44790</v>
      </c>
      <c r="K36" s="24" t="s">
        <v>20</v>
      </c>
      <c r="L36" s="38">
        <v>4894.1000000000004</v>
      </c>
      <c r="M36" s="33" t="s">
        <v>305</v>
      </c>
    </row>
    <row r="37" spans="1:13" ht="120">
      <c r="A37" s="23" t="s">
        <v>15</v>
      </c>
      <c r="B37" s="24">
        <v>31</v>
      </c>
      <c r="C37" s="33" t="s">
        <v>300</v>
      </c>
      <c r="D37" s="34" t="s">
        <v>301</v>
      </c>
      <c r="E37" s="45" t="s">
        <v>306</v>
      </c>
      <c r="F37" s="28" t="s">
        <v>307</v>
      </c>
      <c r="G37" s="37">
        <v>44790</v>
      </c>
      <c r="H37" s="33" t="s">
        <v>308</v>
      </c>
      <c r="I37" s="38">
        <v>148.94999999999999</v>
      </c>
      <c r="J37" s="37">
        <v>44790</v>
      </c>
      <c r="K37" s="24" t="s">
        <v>20</v>
      </c>
      <c r="L37" s="38">
        <v>148.94999999999999</v>
      </c>
      <c r="M37" s="33" t="s">
        <v>309</v>
      </c>
    </row>
    <row r="38" spans="1:13" ht="120">
      <c r="A38" s="23" t="s">
        <v>15</v>
      </c>
      <c r="B38" s="24">
        <v>32</v>
      </c>
      <c r="C38" s="33" t="s">
        <v>310</v>
      </c>
      <c r="D38" s="34" t="s">
        <v>311</v>
      </c>
      <c r="E38" s="42" t="s">
        <v>312</v>
      </c>
      <c r="F38" s="28" t="s">
        <v>313</v>
      </c>
      <c r="G38" s="37">
        <v>44790</v>
      </c>
      <c r="H38" s="33" t="s">
        <v>314</v>
      </c>
      <c r="I38" s="38">
        <v>7435.2</v>
      </c>
      <c r="J38" s="37">
        <v>44790</v>
      </c>
      <c r="K38" s="24" t="s">
        <v>20</v>
      </c>
      <c r="L38" s="38">
        <v>7435.2</v>
      </c>
      <c r="M38" s="33" t="s">
        <v>315</v>
      </c>
    </row>
    <row r="39" spans="1:13" ht="120">
      <c r="A39" s="23" t="s">
        <v>15</v>
      </c>
      <c r="B39" s="24">
        <v>33</v>
      </c>
      <c r="C39" s="33" t="s">
        <v>316</v>
      </c>
      <c r="D39" s="34" t="s">
        <v>278</v>
      </c>
      <c r="E39" s="42" t="s">
        <v>317</v>
      </c>
      <c r="F39" s="36" t="s">
        <v>318</v>
      </c>
      <c r="G39" s="37">
        <v>44790</v>
      </c>
      <c r="H39" s="33" t="s">
        <v>319</v>
      </c>
      <c r="I39" s="38">
        <v>24473.21</v>
      </c>
      <c r="J39" s="37">
        <v>44790</v>
      </c>
      <c r="K39" s="24" t="s">
        <v>20</v>
      </c>
      <c r="L39" s="38">
        <f>23249.55+1223.66</f>
        <v>24473.21</v>
      </c>
      <c r="M39" s="33" t="s">
        <v>320</v>
      </c>
    </row>
    <row r="40" spans="1:13" ht="120">
      <c r="A40" s="23" t="s">
        <v>15</v>
      </c>
      <c r="B40" s="24">
        <v>34</v>
      </c>
      <c r="C40" s="33" t="s">
        <v>316</v>
      </c>
      <c r="D40" s="34" t="s">
        <v>278</v>
      </c>
      <c r="E40" s="42" t="s">
        <v>321</v>
      </c>
      <c r="F40" s="36" t="s">
        <v>322</v>
      </c>
      <c r="G40" s="37">
        <v>44790</v>
      </c>
      <c r="H40" s="33" t="s">
        <v>323</v>
      </c>
      <c r="I40" s="38">
        <v>24705.27</v>
      </c>
      <c r="J40" s="37">
        <v>44790</v>
      </c>
      <c r="K40" s="24" t="s">
        <v>20</v>
      </c>
      <c r="L40" s="38">
        <f>23470.01+1235.26</f>
        <v>24705.269999999997</v>
      </c>
      <c r="M40" s="33" t="s">
        <v>324</v>
      </c>
    </row>
    <row r="41" spans="1:13" ht="120">
      <c r="A41" s="23" t="s">
        <v>15</v>
      </c>
      <c r="B41" s="24">
        <v>35</v>
      </c>
      <c r="C41" s="33" t="s">
        <v>316</v>
      </c>
      <c r="D41" s="34" t="s">
        <v>278</v>
      </c>
      <c r="E41" s="42" t="s">
        <v>325</v>
      </c>
      <c r="F41" s="36" t="s">
        <v>326</v>
      </c>
      <c r="G41" s="37">
        <v>44790</v>
      </c>
      <c r="H41" s="33" t="s">
        <v>327</v>
      </c>
      <c r="I41" s="38">
        <v>21076.560000000001</v>
      </c>
      <c r="J41" s="37">
        <v>44790</v>
      </c>
      <c r="K41" s="24" t="s">
        <v>20</v>
      </c>
      <c r="L41" s="38">
        <f>20022.73+1053.83</f>
        <v>21076.559999999998</v>
      </c>
      <c r="M41" s="33" t="s">
        <v>328</v>
      </c>
    </row>
    <row r="42" spans="1:13" ht="120">
      <c r="A42" s="23" t="s">
        <v>15</v>
      </c>
      <c r="B42" s="24">
        <v>36</v>
      </c>
      <c r="C42" s="33" t="s">
        <v>316</v>
      </c>
      <c r="D42" s="34" t="s">
        <v>278</v>
      </c>
      <c r="E42" s="42" t="s">
        <v>329</v>
      </c>
      <c r="F42" s="36" t="s">
        <v>330</v>
      </c>
      <c r="G42" s="37">
        <v>44790</v>
      </c>
      <c r="H42" s="33" t="s">
        <v>331</v>
      </c>
      <c r="I42" s="38">
        <v>18776.54</v>
      </c>
      <c r="J42" s="37">
        <v>44790</v>
      </c>
      <c r="K42" s="24" t="s">
        <v>20</v>
      </c>
      <c r="L42" s="38">
        <f>17837.71+938.83</f>
        <v>18776.54</v>
      </c>
      <c r="M42" s="33" t="s">
        <v>332</v>
      </c>
    </row>
    <row r="43" spans="1:13" ht="120">
      <c r="A43" s="23" t="s">
        <v>15</v>
      </c>
      <c r="B43" s="24">
        <v>37</v>
      </c>
      <c r="C43" s="33" t="s">
        <v>333</v>
      </c>
      <c r="D43" s="34" t="s">
        <v>301</v>
      </c>
      <c r="E43" s="42" t="s">
        <v>334</v>
      </c>
      <c r="F43" s="28" t="s">
        <v>335</v>
      </c>
      <c r="G43" s="37">
        <v>44790</v>
      </c>
      <c r="H43" s="33" t="s">
        <v>336</v>
      </c>
      <c r="I43" s="38">
        <v>12042.99</v>
      </c>
      <c r="J43" s="37">
        <v>44791</v>
      </c>
      <c r="K43" s="24" t="s">
        <v>20</v>
      </c>
      <c r="L43" s="38">
        <v>12042.99</v>
      </c>
      <c r="M43" s="33" t="s">
        <v>337</v>
      </c>
    </row>
    <row r="44" spans="1:13" ht="105">
      <c r="A44" s="23" t="s">
        <v>15</v>
      </c>
      <c r="B44" s="24">
        <v>38</v>
      </c>
      <c r="C44" s="33" t="s">
        <v>333</v>
      </c>
      <c r="D44" s="34" t="s">
        <v>301</v>
      </c>
      <c r="E44" s="42" t="s">
        <v>338</v>
      </c>
      <c r="F44" s="28" t="s">
        <v>339</v>
      </c>
      <c r="G44" s="37">
        <v>44790</v>
      </c>
      <c r="H44" s="33" t="s">
        <v>340</v>
      </c>
      <c r="I44" s="38">
        <v>7890.44</v>
      </c>
      <c r="J44" s="37">
        <v>44791</v>
      </c>
      <c r="K44" s="24" t="s">
        <v>20</v>
      </c>
      <c r="L44" s="38">
        <v>7890.44</v>
      </c>
      <c r="M44" s="33" t="s">
        <v>341</v>
      </c>
    </row>
    <row r="45" spans="1:13" ht="105">
      <c r="A45" s="23" t="s">
        <v>15</v>
      </c>
      <c r="B45" s="24">
        <v>39</v>
      </c>
      <c r="C45" s="33" t="s">
        <v>333</v>
      </c>
      <c r="D45" s="34" t="s">
        <v>301</v>
      </c>
      <c r="E45" s="42" t="s">
        <v>342</v>
      </c>
      <c r="F45" s="28" t="s">
        <v>343</v>
      </c>
      <c r="G45" s="37">
        <v>44790</v>
      </c>
      <c r="H45" s="33" t="s">
        <v>344</v>
      </c>
      <c r="I45" s="38">
        <v>10.48</v>
      </c>
      <c r="J45" s="37">
        <v>44791</v>
      </c>
      <c r="K45" s="24" t="s">
        <v>20</v>
      </c>
      <c r="L45" s="38">
        <v>10.48</v>
      </c>
      <c r="M45" s="33" t="s">
        <v>345</v>
      </c>
    </row>
    <row r="46" spans="1:13" ht="105">
      <c r="A46" s="23" t="s">
        <v>15</v>
      </c>
      <c r="B46" s="24">
        <v>40</v>
      </c>
      <c r="C46" s="33" t="s">
        <v>333</v>
      </c>
      <c r="D46" s="34" t="s">
        <v>301</v>
      </c>
      <c r="E46" s="39" t="s">
        <v>346</v>
      </c>
      <c r="F46" s="28" t="s">
        <v>347</v>
      </c>
      <c r="G46" s="37">
        <v>44791</v>
      </c>
      <c r="H46" s="33" t="s">
        <v>348</v>
      </c>
      <c r="I46" s="38">
        <v>11975.54</v>
      </c>
      <c r="J46" s="37">
        <v>44791</v>
      </c>
      <c r="K46" s="24" t="s">
        <v>20</v>
      </c>
      <c r="L46" s="38">
        <v>11975.54</v>
      </c>
      <c r="M46" s="33" t="s">
        <v>349</v>
      </c>
    </row>
    <row r="47" spans="1:13" ht="105">
      <c r="A47" s="23" t="s">
        <v>15</v>
      </c>
      <c r="B47" s="24">
        <v>41</v>
      </c>
      <c r="C47" s="33" t="s">
        <v>333</v>
      </c>
      <c r="D47" s="34" t="s">
        <v>301</v>
      </c>
      <c r="E47" s="42" t="s">
        <v>350</v>
      </c>
      <c r="F47" s="28" t="s">
        <v>347</v>
      </c>
      <c r="G47" s="37">
        <v>44791</v>
      </c>
      <c r="H47" s="33" t="s">
        <v>351</v>
      </c>
      <c r="I47" s="38">
        <v>15896.73</v>
      </c>
      <c r="J47" s="37">
        <v>44791</v>
      </c>
      <c r="K47" s="24" t="s">
        <v>20</v>
      </c>
      <c r="L47" s="38">
        <v>15896.73</v>
      </c>
      <c r="M47" s="33" t="s">
        <v>349</v>
      </c>
    </row>
    <row r="48" spans="1:13" ht="90">
      <c r="A48" s="23" t="s">
        <v>15</v>
      </c>
      <c r="B48" s="24">
        <v>42</v>
      </c>
      <c r="C48" s="33" t="s">
        <v>333</v>
      </c>
      <c r="D48" s="34" t="s">
        <v>301</v>
      </c>
      <c r="E48" s="42" t="s">
        <v>352</v>
      </c>
      <c r="F48" s="28" t="s">
        <v>347</v>
      </c>
      <c r="G48" s="37">
        <v>44791</v>
      </c>
      <c r="H48" s="33" t="s">
        <v>353</v>
      </c>
      <c r="I48" s="38">
        <v>1283.0999999999999</v>
      </c>
      <c r="J48" s="37">
        <v>44791</v>
      </c>
      <c r="K48" s="37" t="s">
        <v>20</v>
      </c>
      <c r="L48" s="38">
        <v>1283.0999999999999</v>
      </c>
      <c r="M48" s="33" t="s">
        <v>349</v>
      </c>
    </row>
    <row r="49" spans="1:13" ht="120">
      <c r="A49" s="23" t="s">
        <v>15</v>
      </c>
      <c r="B49" s="24">
        <v>43</v>
      </c>
      <c r="C49" s="33" t="s">
        <v>354</v>
      </c>
      <c r="D49" s="34" t="s">
        <v>355</v>
      </c>
      <c r="E49" s="42" t="s">
        <v>356</v>
      </c>
      <c r="F49" s="36" t="s">
        <v>357</v>
      </c>
      <c r="G49" s="37">
        <v>44791</v>
      </c>
      <c r="H49" s="33" t="s">
        <v>358</v>
      </c>
      <c r="I49" s="38">
        <v>275160.44</v>
      </c>
      <c r="J49" s="37">
        <v>44791</v>
      </c>
      <c r="K49" s="37" t="s">
        <v>20</v>
      </c>
      <c r="L49" s="38">
        <v>275160.44</v>
      </c>
      <c r="M49" s="33" t="s">
        <v>359</v>
      </c>
    </row>
    <row r="50" spans="1:13" ht="105">
      <c r="A50" s="23" t="s">
        <v>15</v>
      </c>
      <c r="B50" s="24">
        <v>44</v>
      </c>
      <c r="C50" s="33" t="s">
        <v>360</v>
      </c>
      <c r="D50" s="34" t="s">
        <v>361</v>
      </c>
      <c r="E50" s="46" t="s">
        <v>362</v>
      </c>
      <c r="F50" s="36" t="s">
        <v>363</v>
      </c>
      <c r="G50" s="37">
        <v>44791</v>
      </c>
      <c r="H50" s="33" t="s">
        <v>364</v>
      </c>
      <c r="I50" s="38">
        <v>5400</v>
      </c>
      <c r="J50" s="37">
        <v>44792</v>
      </c>
      <c r="K50" s="37" t="s">
        <v>20</v>
      </c>
      <c r="L50" s="38">
        <f>5236.38+163.62</f>
        <v>5400</v>
      </c>
      <c r="M50" s="33" t="s">
        <v>365</v>
      </c>
    </row>
    <row r="51" spans="1:13" ht="135">
      <c r="A51" s="23" t="s">
        <v>15</v>
      </c>
      <c r="B51" s="24">
        <v>45</v>
      </c>
      <c r="C51" s="33" t="s">
        <v>366</v>
      </c>
      <c r="D51" s="34" t="s">
        <v>367</v>
      </c>
      <c r="E51" s="42" t="s">
        <v>368</v>
      </c>
      <c r="F51" s="36" t="s">
        <v>369</v>
      </c>
      <c r="G51" s="37">
        <v>44791</v>
      </c>
      <c r="H51" s="33" t="s">
        <v>370</v>
      </c>
      <c r="I51" s="38">
        <v>2900</v>
      </c>
      <c r="J51" s="37">
        <v>44792</v>
      </c>
      <c r="K51" s="37" t="s">
        <v>20</v>
      </c>
      <c r="L51" s="38">
        <v>2900</v>
      </c>
      <c r="M51" s="33" t="s">
        <v>371</v>
      </c>
    </row>
    <row r="52" spans="1:13" ht="135">
      <c r="A52" s="23" t="s">
        <v>15</v>
      </c>
      <c r="B52" s="24">
        <v>46</v>
      </c>
      <c r="C52" s="33" t="s">
        <v>366</v>
      </c>
      <c r="D52" s="34" t="s">
        <v>367</v>
      </c>
      <c r="E52" s="42" t="s">
        <v>372</v>
      </c>
      <c r="F52" s="36" t="s">
        <v>369</v>
      </c>
      <c r="G52" s="37">
        <v>44791</v>
      </c>
      <c r="H52" s="33" t="s">
        <v>373</v>
      </c>
      <c r="I52" s="38">
        <v>100</v>
      </c>
      <c r="J52" s="37">
        <v>44792</v>
      </c>
      <c r="K52" s="37" t="s">
        <v>20</v>
      </c>
      <c r="L52" s="38">
        <v>100</v>
      </c>
      <c r="M52" s="33" t="s">
        <v>371</v>
      </c>
    </row>
    <row r="53" spans="1:13" ht="135">
      <c r="A53" s="23" t="s">
        <v>15</v>
      </c>
      <c r="B53" s="24">
        <v>47</v>
      </c>
      <c r="C53" s="41">
        <v>2341467000120</v>
      </c>
      <c r="D53" s="43" t="s">
        <v>374</v>
      </c>
      <c r="E53" s="42" t="s">
        <v>375</v>
      </c>
      <c r="F53" s="28" t="s">
        <v>376</v>
      </c>
      <c r="G53" s="37">
        <v>44791</v>
      </c>
      <c r="H53" s="33" t="s">
        <v>377</v>
      </c>
      <c r="I53" s="38">
        <v>35114.07</v>
      </c>
      <c r="J53" s="37">
        <v>44792</v>
      </c>
      <c r="K53" s="37" t="s">
        <v>20</v>
      </c>
      <c r="L53" s="38">
        <v>35114.07</v>
      </c>
      <c r="M53" s="33" t="s">
        <v>378</v>
      </c>
    </row>
    <row r="54" spans="1:13" ht="135">
      <c r="A54" s="23" t="s">
        <v>15</v>
      </c>
      <c r="B54" s="24">
        <v>48</v>
      </c>
      <c r="C54" s="25">
        <v>82845322000104</v>
      </c>
      <c r="D54" s="26" t="s">
        <v>379</v>
      </c>
      <c r="E54" s="42" t="s">
        <v>380</v>
      </c>
      <c r="F54" s="36" t="s">
        <v>381</v>
      </c>
      <c r="G54" s="29">
        <v>44791</v>
      </c>
      <c r="H54" s="30" t="s">
        <v>382</v>
      </c>
      <c r="I54" s="31">
        <v>96798.54</v>
      </c>
      <c r="J54" s="29">
        <v>44792</v>
      </c>
      <c r="K54" s="29" t="s">
        <v>20</v>
      </c>
      <c r="L54" s="31">
        <f>1451.98+95346.56</f>
        <v>96798.54</v>
      </c>
      <c r="M54" s="30" t="s">
        <v>383</v>
      </c>
    </row>
    <row r="55" spans="1:13" ht="135">
      <c r="A55" s="23" t="s">
        <v>15</v>
      </c>
      <c r="B55" s="24">
        <v>49</v>
      </c>
      <c r="C55" s="25">
        <v>82845322000105</v>
      </c>
      <c r="D55" s="26" t="s">
        <v>379</v>
      </c>
      <c r="E55" s="42" t="s">
        <v>384</v>
      </c>
      <c r="F55" s="36" t="s">
        <v>385</v>
      </c>
      <c r="G55" s="29">
        <v>44792</v>
      </c>
      <c r="H55" s="30" t="s">
        <v>386</v>
      </c>
      <c r="I55" s="31">
        <v>84075.26</v>
      </c>
      <c r="J55" s="29">
        <v>44792</v>
      </c>
      <c r="K55" s="29" t="s">
        <v>20</v>
      </c>
      <c r="L55" s="31">
        <f>1261.13+82814.13</f>
        <v>84075.260000000009</v>
      </c>
      <c r="M55" s="30" t="s">
        <v>387</v>
      </c>
    </row>
    <row r="56" spans="1:13" ht="120">
      <c r="A56" s="23" t="s">
        <v>15</v>
      </c>
      <c r="B56" s="24">
        <v>50</v>
      </c>
      <c r="C56" s="25">
        <v>82845322000105</v>
      </c>
      <c r="D56" s="26" t="s">
        <v>379</v>
      </c>
      <c r="E56" s="42" t="s">
        <v>388</v>
      </c>
      <c r="F56" s="36" t="s">
        <v>389</v>
      </c>
      <c r="G56" s="29">
        <v>44792</v>
      </c>
      <c r="H56" s="30" t="s">
        <v>390</v>
      </c>
      <c r="I56" s="31">
        <v>84075.26</v>
      </c>
      <c r="J56" s="29">
        <v>44792</v>
      </c>
      <c r="K56" s="29" t="s">
        <v>20</v>
      </c>
      <c r="L56" s="31">
        <f>1261.13+82814.13</f>
        <v>84075.260000000009</v>
      </c>
      <c r="M56" s="30" t="s">
        <v>391</v>
      </c>
    </row>
    <row r="57" spans="1:13" ht="105">
      <c r="A57" s="23" t="s">
        <v>15</v>
      </c>
      <c r="B57" s="24">
        <v>51</v>
      </c>
      <c r="C57" s="25">
        <v>82845322000105</v>
      </c>
      <c r="D57" s="26" t="s">
        <v>379</v>
      </c>
      <c r="E57" s="42" t="s">
        <v>392</v>
      </c>
      <c r="F57" s="36" t="s">
        <v>393</v>
      </c>
      <c r="G57" s="29">
        <v>44792</v>
      </c>
      <c r="H57" s="30" t="s">
        <v>394</v>
      </c>
      <c r="I57" s="31">
        <v>40755.78</v>
      </c>
      <c r="J57" s="29">
        <v>44792</v>
      </c>
      <c r="K57" s="29" t="s">
        <v>20</v>
      </c>
      <c r="L57" s="31">
        <f>611.34+40144.44</f>
        <v>40755.78</v>
      </c>
      <c r="M57" s="30" t="s">
        <v>395</v>
      </c>
    </row>
    <row r="58" spans="1:13" ht="105">
      <c r="A58" s="23" t="s">
        <v>15</v>
      </c>
      <c r="B58" s="24">
        <v>52</v>
      </c>
      <c r="C58" s="25">
        <v>82845322000105</v>
      </c>
      <c r="D58" s="26" t="s">
        <v>379</v>
      </c>
      <c r="E58" s="42" t="s">
        <v>396</v>
      </c>
      <c r="F58" s="36" t="s">
        <v>397</v>
      </c>
      <c r="G58" s="29">
        <v>44792</v>
      </c>
      <c r="H58" s="30" t="s">
        <v>398</v>
      </c>
      <c r="I58" s="31">
        <v>96798.54</v>
      </c>
      <c r="J58" s="29">
        <v>44792</v>
      </c>
      <c r="K58" s="29" t="s">
        <v>20</v>
      </c>
      <c r="L58" s="31">
        <f>1451.98+95346.56</f>
        <v>96798.54</v>
      </c>
      <c r="M58" s="30" t="s">
        <v>399</v>
      </c>
    </row>
    <row r="59" spans="1:13" ht="105">
      <c r="A59" s="23" t="s">
        <v>15</v>
      </c>
      <c r="B59" s="24">
        <v>53</v>
      </c>
      <c r="C59" s="25">
        <v>82845322000105</v>
      </c>
      <c r="D59" s="26" t="s">
        <v>379</v>
      </c>
      <c r="E59" s="42" t="s">
        <v>400</v>
      </c>
      <c r="F59" s="36" t="s">
        <v>401</v>
      </c>
      <c r="G59" s="29">
        <v>44792</v>
      </c>
      <c r="H59" s="30" t="s">
        <v>402</v>
      </c>
      <c r="I59" s="31">
        <v>54856.03</v>
      </c>
      <c r="J59" s="29">
        <v>44792</v>
      </c>
      <c r="K59" s="29" t="s">
        <v>20</v>
      </c>
      <c r="L59" s="31">
        <f>822.84+54033.19</f>
        <v>54856.03</v>
      </c>
      <c r="M59" s="30" t="s">
        <v>403</v>
      </c>
    </row>
    <row r="60" spans="1:13" ht="105">
      <c r="A60" s="23" t="s">
        <v>15</v>
      </c>
      <c r="B60" s="24">
        <v>54</v>
      </c>
      <c r="C60" s="25">
        <v>82845322000105</v>
      </c>
      <c r="D60" s="26" t="s">
        <v>379</v>
      </c>
      <c r="E60" s="42" t="s">
        <v>404</v>
      </c>
      <c r="F60" s="36" t="s">
        <v>405</v>
      </c>
      <c r="G60" s="29">
        <v>44792</v>
      </c>
      <c r="H60" s="30" t="s">
        <v>571</v>
      </c>
      <c r="I60" s="31">
        <v>54856.03</v>
      </c>
      <c r="J60" s="29">
        <v>44792</v>
      </c>
      <c r="K60" s="29" t="s">
        <v>20</v>
      </c>
      <c r="L60" s="31">
        <f>822.84+54033.19</f>
        <v>54856.03</v>
      </c>
      <c r="M60" s="30" t="s">
        <v>406</v>
      </c>
    </row>
    <row r="61" spans="1:13" ht="90">
      <c r="A61" s="23" t="s">
        <v>15</v>
      </c>
      <c r="B61" s="24">
        <v>55</v>
      </c>
      <c r="C61" s="25">
        <v>10181964000137</v>
      </c>
      <c r="D61" s="26" t="s">
        <v>201</v>
      </c>
      <c r="E61" s="42" t="s">
        <v>407</v>
      </c>
      <c r="F61" s="28" t="s">
        <v>408</v>
      </c>
      <c r="G61" s="29">
        <v>44792</v>
      </c>
      <c r="H61" s="30" t="s">
        <v>409</v>
      </c>
      <c r="I61" s="31">
        <v>47342.67</v>
      </c>
      <c r="J61" s="29">
        <v>44792</v>
      </c>
      <c r="K61" s="29" t="s">
        <v>20</v>
      </c>
      <c r="L61" s="31">
        <v>47342.67</v>
      </c>
      <c r="M61" s="30" t="s">
        <v>410</v>
      </c>
    </row>
    <row r="62" spans="1:13" ht="120">
      <c r="A62" s="23" t="s">
        <v>15</v>
      </c>
      <c r="B62" s="24">
        <v>56</v>
      </c>
      <c r="C62" s="25">
        <v>4301769000109</v>
      </c>
      <c r="D62" s="26" t="s">
        <v>311</v>
      </c>
      <c r="E62" s="42" t="s">
        <v>420</v>
      </c>
      <c r="F62" s="28" t="s">
        <v>421</v>
      </c>
      <c r="G62" s="29">
        <v>44795</v>
      </c>
      <c r="H62" s="30" t="s">
        <v>422</v>
      </c>
      <c r="I62" s="31">
        <v>7435.2</v>
      </c>
      <c r="J62" s="29">
        <v>44795</v>
      </c>
      <c r="K62" s="29" t="s">
        <v>20</v>
      </c>
      <c r="L62" s="31">
        <v>7435.2</v>
      </c>
      <c r="M62" s="30" t="s">
        <v>423</v>
      </c>
    </row>
    <row r="63" spans="1:13" ht="120">
      <c r="A63" s="23" t="s">
        <v>15</v>
      </c>
      <c r="B63" s="24">
        <v>57</v>
      </c>
      <c r="C63" s="25">
        <v>4407920000180</v>
      </c>
      <c r="D63" s="26" t="s">
        <v>278</v>
      </c>
      <c r="E63" s="42" t="s">
        <v>436</v>
      </c>
      <c r="F63" s="36" t="s">
        <v>437</v>
      </c>
      <c r="G63" s="29">
        <v>44795</v>
      </c>
      <c r="H63" s="30" t="s">
        <v>438</v>
      </c>
      <c r="I63" s="31">
        <v>1382.31</v>
      </c>
      <c r="J63" s="29">
        <v>44796</v>
      </c>
      <c r="K63" s="29" t="s">
        <v>20</v>
      </c>
      <c r="L63" s="31">
        <f>1149.1+233.21</f>
        <v>1382.31</v>
      </c>
      <c r="M63" s="30" t="s">
        <v>443</v>
      </c>
    </row>
    <row r="64" spans="1:13" ht="120">
      <c r="A64" s="23" t="s">
        <v>15</v>
      </c>
      <c r="B64" s="24">
        <v>58</v>
      </c>
      <c r="C64" s="25">
        <v>4407920000180</v>
      </c>
      <c r="D64" s="26" t="s">
        <v>278</v>
      </c>
      <c r="E64" s="42" t="s">
        <v>439</v>
      </c>
      <c r="F64" s="36" t="s">
        <v>437</v>
      </c>
      <c r="G64" s="29">
        <v>44796</v>
      </c>
      <c r="H64" s="30" t="s">
        <v>440</v>
      </c>
      <c r="I64" s="31">
        <v>3281.87</v>
      </c>
      <c r="J64" s="29">
        <v>44796</v>
      </c>
      <c r="K64" s="29" t="s">
        <v>20</v>
      </c>
      <c r="L64" s="31">
        <v>3281.87</v>
      </c>
      <c r="M64" s="30" t="s">
        <v>443</v>
      </c>
    </row>
    <row r="65" spans="1:13" ht="135">
      <c r="A65" s="23" t="s">
        <v>15</v>
      </c>
      <c r="B65" s="24">
        <v>59</v>
      </c>
      <c r="C65" s="25">
        <v>4407920000180</v>
      </c>
      <c r="D65" s="26" t="s">
        <v>278</v>
      </c>
      <c r="E65" s="42" t="s">
        <v>448</v>
      </c>
      <c r="F65" s="36" t="s">
        <v>449</v>
      </c>
      <c r="G65" s="29">
        <v>44796</v>
      </c>
      <c r="H65" s="30" t="s">
        <v>450</v>
      </c>
      <c r="I65" s="31">
        <v>2683.45</v>
      </c>
      <c r="J65" s="29">
        <v>44796</v>
      </c>
      <c r="K65" s="29" t="s">
        <v>20</v>
      </c>
      <c r="L65" s="31">
        <f>140.55+2542.9</f>
        <v>2683.4500000000003</v>
      </c>
      <c r="M65" s="30" t="s">
        <v>443</v>
      </c>
    </row>
    <row r="66" spans="1:13" ht="135">
      <c r="A66" s="23" t="s">
        <v>15</v>
      </c>
      <c r="B66" s="24">
        <v>60</v>
      </c>
      <c r="C66" s="25">
        <v>4407920000180</v>
      </c>
      <c r="D66" s="26" t="s">
        <v>278</v>
      </c>
      <c r="E66" s="42" t="s">
        <v>458</v>
      </c>
      <c r="F66" s="36" t="s">
        <v>459</v>
      </c>
      <c r="G66" s="29">
        <v>44796</v>
      </c>
      <c r="H66" s="30" t="s">
        <v>460</v>
      </c>
      <c r="I66" s="31">
        <v>2332.09</v>
      </c>
      <c r="J66" s="29">
        <v>44796</v>
      </c>
      <c r="K66" s="29" t="s">
        <v>20</v>
      </c>
      <c r="L66" s="31">
        <f>2215.49+116.6</f>
        <v>2332.0899999999997</v>
      </c>
      <c r="M66" s="30" t="s">
        <v>443</v>
      </c>
    </row>
    <row r="67" spans="1:13" ht="135">
      <c r="A67" s="23" t="s">
        <v>15</v>
      </c>
      <c r="B67" s="24">
        <v>61</v>
      </c>
      <c r="C67" s="25">
        <v>4407920000180</v>
      </c>
      <c r="D67" s="26" t="s">
        <v>278</v>
      </c>
      <c r="E67" s="42" t="s">
        <v>461</v>
      </c>
      <c r="F67" s="36" t="s">
        <v>449</v>
      </c>
      <c r="G67" s="29">
        <v>44796</v>
      </c>
      <c r="H67" s="30" t="s">
        <v>462</v>
      </c>
      <c r="I67" s="31">
        <v>127.49</v>
      </c>
      <c r="J67" s="29">
        <v>44796</v>
      </c>
      <c r="K67" s="29" t="s">
        <v>20</v>
      </c>
      <c r="L67" s="31">
        <v>127.49</v>
      </c>
      <c r="M67" s="30" t="s">
        <v>443</v>
      </c>
    </row>
    <row r="68" spans="1:13" ht="120">
      <c r="A68" s="47" t="s">
        <v>15</v>
      </c>
      <c r="B68" s="24">
        <v>62</v>
      </c>
      <c r="C68" s="25">
        <v>6539432000151</v>
      </c>
      <c r="D68" s="26" t="s">
        <v>463</v>
      </c>
      <c r="E68" s="42" t="s">
        <v>464</v>
      </c>
      <c r="F68" s="36" t="s">
        <v>465</v>
      </c>
      <c r="G68" s="48">
        <v>44796</v>
      </c>
      <c r="H68" s="49" t="s">
        <v>466</v>
      </c>
      <c r="I68" s="50">
        <v>9187.09</v>
      </c>
      <c r="J68" s="48">
        <v>44796</v>
      </c>
      <c r="K68" s="51" t="s">
        <v>20</v>
      </c>
      <c r="L68" s="52">
        <f>6925.44+1777.01+484.64</f>
        <v>9187.0899999999983</v>
      </c>
      <c r="M68" s="49" t="s">
        <v>467</v>
      </c>
    </row>
    <row r="69" spans="1:13" ht="135">
      <c r="A69" s="47" t="s">
        <v>15</v>
      </c>
      <c r="B69" s="24">
        <v>63</v>
      </c>
      <c r="C69" s="25">
        <v>6539432000151</v>
      </c>
      <c r="D69" s="26" t="s">
        <v>463</v>
      </c>
      <c r="E69" s="42" t="s">
        <v>468</v>
      </c>
      <c r="F69" s="36" t="s">
        <v>465</v>
      </c>
      <c r="G69" s="48">
        <v>44796</v>
      </c>
      <c r="H69" s="49" t="s">
        <v>469</v>
      </c>
      <c r="I69" s="50">
        <v>23122.26</v>
      </c>
      <c r="J69" s="48">
        <v>44796</v>
      </c>
      <c r="K69" s="51" t="s">
        <v>20</v>
      </c>
      <c r="L69" s="50">
        <v>23122.26</v>
      </c>
      <c r="M69" s="49" t="s">
        <v>467</v>
      </c>
    </row>
    <row r="70" spans="1:13" ht="135">
      <c r="A70" s="23" t="s">
        <v>15</v>
      </c>
      <c r="B70" s="24">
        <v>64</v>
      </c>
      <c r="C70" s="25">
        <v>4406195000125</v>
      </c>
      <c r="D70" s="26" t="s">
        <v>492</v>
      </c>
      <c r="E70" s="42" t="s">
        <v>493</v>
      </c>
      <c r="F70" s="28" t="s">
        <v>495</v>
      </c>
      <c r="G70" s="29">
        <v>44796</v>
      </c>
      <c r="H70" s="30" t="s">
        <v>496</v>
      </c>
      <c r="I70" s="31">
        <v>719.11</v>
      </c>
      <c r="J70" s="29">
        <v>44797</v>
      </c>
      <c r="K70" s="29" t="s">
        <v>20</v>
      </c>
      <c r="L70" s="31">
        <f>60.62+360.23+183.17+115.09</f>
        <v>719.11</v>
      </c>
      <c r="M70" s="30" t="s">
        <v>494</v>
      </c>
    </row>
    <row r="71" spans="1:13" ht="105">
      <c r="A71" s="23" t="s">
        <v>15</v>
      </c>
      <c r="B71" s="24">
        <v>65</v>
      </c>
      <c r="C71" s="25">
        <v>33179565000137</v>
      </c>
      <c r="D71" s="26" t="s">
        <v>127</v>
      </c>
      <c r="E71" s="42" t="s">
        <v>528</v>
      </c>
      <c r="F71" s="36" t="s">
        <v>530</v>
      </c>
      <c r="G71" s="29">
        <v>44797</v>
      </c>
      <c r="H71" s="30" t="s">
        <v>531</v>
      </c>
      <c r="I71" s="31">
        <v>28343.08</v>
      </c>
      <c r="J71" s="29">
        <v>44797</v>
      </c>
      <c r="K71" s="29" t="s">
        <v>20</v>
      </c>
      <c r="L71" s="31">
        <v>28343.08</v>
      </c>
      <c r="M71" s="30" t="s">
        <v>529</v>
      </c>
    </row>
    <row r="72" spans="1:13" ht="120">
      <c r="A72" s="23" t="s">
        <v>15</v>
      </c>
      <c r="B72" s="24">
        <v>66</v>
      </c>
      <c r="C72" s="25">
        <v>33179565000137</v>
      </c>
      <c r="D72" s="26" t="s">
        <v>127</v>
      </c>
      <c r="E72" s="42" t="s">
        <v>532</v>
      </c>
      <c r="F72" s="36" t="s">
        <v>580</v>
      </c>
      <c r="G72" s="29">
        <v>44797</v>
      </c>
      <c r="H72" s="30" t="s">
        <v>533</v>
      </c>
      <c r="I72" s="31">
        <v>219.32</v>
      </c>
      <c r="J72" s="29">
        <v>44797</v>
      </c>
      <c r="K72" s="29" t="s">
        <v>20</v>
      </c>
      <c r="L72" s="31">
        <f>216.03+3.29</f>
        <v>219.32</v>
      </c>
      <c r="M72" s="30" t="s">
        <v>529</v>
      </c>
    </row>
    <row r="73" spans="1:13" ht="105">
      <c r="A73" s="23" t="s">
        <v>15</v>
      </c>
      <c r="B73" s="24">
        <v>67</v>
      </c>
      <c r="C73" s="25">
        <v>4407920000180</v>
      </c>
      <c r="D73" s="26" t="s">
        <v>278</v>
      </c>
      <c r="E73" s="42" t="s">
        <v>537</v>
      </c>
      <c r="F73" s="36" t="s">
        <v>539</v>
      </c>
      <c r="G73" s="29">
        <v>44797</v>
      </c>
      <c r="H73" s="30" t="s">
        <v>540</v>
      </c>
      <c r="I73" s="31">
        <v>18050.990000000002</v>
      </c>
      <c r="J73" s="29">
        <v>44797</v>
      </c>
      <c r="K73" s="29" t="s">
        <v>20</v>
      </c>
      <c r="L73" s="31">
        <f>17148.44+902.55</f>
        <v>18050.989999999998</v>
      </c>
      <c r="M73" s="30" t="s">
        <v>538</v>
      </c>
    </row>
    <row r="74" spans="1:13" ht="105">
      <c r="A74" s="23" t="s">
        <v>15</v>
      </c>
      <c r="B74" s="24">
        <v>68</v>
      </c>
      <c r="C74" s="25">
        <v>33179565000137</v>
      </c>
      <c r="D74" s="26" t="s">
        <v>127</v>
      </c>
      <c r="E74" s="42" t="s">
        <v>541</v>
      </c>
      <c r="F74" s="36" t="s">
        <v>543</v>
      </c>
      <c r="G74" s="29">
        <v>44797</v>
      </c>
      <c r="H74" s="30" t="s">
        <v>544</v>
      </c>
      <c r="I74" s="31">
        <v>65345.94</v>
      </c>
      <c r="J74" s="29">
        <v>44797</v>
      </c>
      <c r="K74" s="29" t="s">
        <v>20</v>
      </c>
      <c r="L74" s="31">
        <v>65345.94</v>
      </c>
      <c r="M74" s="30" t="s">
        <v>542</v>
      </c>
    </row>
    <row r="75" spans="1:13" ht="120">
      <c r="A75" s="23" t="s">
        <v>15</v>
      </c>
      <c r="B75" s="24">
        <v>69</v>
      </c>
      <c r="C75" s="25">
        <v>2037069000115</v>
      </c>
      <c r="D75" s="26" t="s">
        <v>556</v>
      </c>
      <c r="E75" s="42" t="s">
        <v>557</v>
      </c>
      <c r="F75" s="36" t="s">
        <v>438</v>
      </c>
      <c r="G75" s="29">
        <v>44797</v>
      </c>
      <c r="H75" s="30" t="s">
        <v>559</v>
      </c>
      <c r="I75" s="31">
        <v>28749.919999999998</v>
      </c>
      <c r="J75" s="29">
        <v>44797</v>
      </c>
      <c r="K75" s="29" t="s">
        <v>20</v>
      </c>
      <c r="L75" s="31">
        <f>431.25+1437.5+23718.68</f>
        <v>25587.43</v>
      </c>
      <c r="M75" s="30" t="s">
        <v>558</v>
      </c>
    </row>
    <row r="76" spans="1:13" ht="135">
      <c r="A76" s="23" t="s">
        <v>15</v>
      </c>
      <c r="B76" s="24">
        <v>70</v>
      </c>
      <c r="C76" s="25">
        <v>2341467000120</v>
      </c>
      <c r="D76" s="26" t="s">
        <v>374</v>
      </c>
      <c r="E76" s="42" t="s">
        <v>573</v>
      </c>
      <c r="F76" s="28" t="s">
        <v>574</v>
      </c>
      <c r="G76" s="29">
        <v>44802</v>
      </c>
      <c r="H76" s="30" t="s">
        <v>575</v>
      </c>
      <c r="I76" s="31">
        <v>79236.960000000006</v>
      </c>
      <c r="J76" s="29">
        <v>44802</v>
      </c>
      <c r="K76" s="29" t="s">
        <v>20</v>
      </c>
      <c r="L76" s="31">
        <f>49014.99+30221.97</f>
        <v>79236.959999999992</v>
      </c>
      <c r="M76" s="30" t="s">
        <v>576</v>
      </c>
    </row>
    <row r="77" spans="1:13" ht="150">
      <c r="A77" s="23" t="s">
        <v>15</v>
      </c>
      <c r="B77" s="24">
        <v>71</v>
      </c>
      <c r="C77" s="25">
        <v>12891300000197</v>
      </c>
      <c r="D77" s="26" t="s">
        <v>260</v>
      </c>
      <c r="E77" s="42" t="s">
        <v>581</v>
      </c>
      <c r="F77" s="36" t="s">
        <v>583</v>
      </c>
      <c r="G77" s="29">
        <v>44803</v>
      </c>
      <c r="H77" s="30" t="s">
        <v>584</v>
      </c>
      <c r="I77" s="31">
        <v>217635.23</v>
      </c>
      <c r="J77" s="29">
        <v>44803</v>
      </c>
      <c r="K77" s="29" t="s">
        <v>20</v>
      </c>
      <c r="L77" s="31">
        <f>189687.36+10881.76+2176.35</f>
        <v>202745.47</v>
      </c>
      <c r="M77" s="30" t="s">
        <v>582</v>
      </c>
    </row>
    <row r="78" spans="1:13" ht="150">
      <c r="A78" s="23" t="s">
        <v>15</v>
      </c>
      <c r="B78" s="24">
        <v>72</v>
      </c>
      <c r="C78" s="25">
        <v>34526269000128</v>
      </c>
      <c r="D78" s="26" t="s">
        <v>585</v>
      </c>
      <c r="E78" s="40" t="s">
        <v>586</v>
      </c>
      <c r="F78" s="36" t="s">
        <v>587</v>
      </c>
      <c r="G78" s="29">
        <v>44803</v>
      </c>
      <c r="H78" s="30" t="s">
        <v>588</v>
      </c>
      <c r="I78" s="31">
        <v>5500</v>
      </c>
      <c r="J78" s="29">
        <v>44804</v>
      </c>
      <c r="K78" s="29" t="s">
        <v>20</v>
      </c>
      <c r="L78" s="31">
        <f>5225+275</f>
        <v>5500</v>
      </c>
      <c r="M78" s="30" t="s">
        <v>589</v>
      </c>
    </row>
    <row r="79" spans="1:13" ht="135">
      <c r="A79" s="23" t="s">
        <v>15</v>
      </c>
      <c r="B79" s="24">
        <v>73</v>
      </c>
      <c r="C79" s="25">
        <v>8584308000133</v>
      </c>
      <c r="D79" s="26" t="s">
        <v>590</v>
      </c>
      <c r="E79" s="42" t="s">
        <v>591</v>
      </c>
      <c r="F79" s="36" t="s">
        <v>592</v>
      </c>
      <c r="G79" s="29">
        <v>44803</v>
      </c>
      <c r="H79" s="30" t="s">
        <v>593</v>
      </c>
      <c r="I79" s="31">
        <v>1100</v>
      </c>
      <c r="J79" s="29">
        <v>44804</v>
      </c>
      <c r="K79" s="29" t="s">
        <v>20</v>
      </c>
      <c r="L79" s="31">
        <f>1045+55</f>
        <v>1100</v>
      </c>
      <c r="M79" s="30" t="s">
        <v>594</v>
      </c>
    </row>
    <row r="80" spans="1:13" ht="135">
      <c r="A80" s="23" t="s">
        <v>15</v>
      </c>
      <c r="B80" s="24">
        <v>74</v>
      </c>
      <c r="C80" s="25">
        <v>17207460000198</v>
      </c>
      <c r="D80" s="26" t="s">
        <v>595</v>
      </c>
      <c r="E80" s="40" t="s">
        <v>596</v>
      </c>
      <c r="F80" s="36" t="s">
        <v>598</v>
      </c>
      <c r="G80" s="29">
        <v>44803</v>
      </c>
      <c r="H80" s="30" t="s">
        <v>599</v>
      </c>
      <c r="I80" s="31">
        <v>13500</v>
      </c>
      <c r="J80" s="29">
        <v>44804</v>
      </c>
      <c r="K80" s="29" t="s">
        <v>20</v>
      </c>
      <c r="L80" s="31">
        <f>13221.9+278.1</f>
        <v>13500</v>
      </c>
      <c r="M80" s="30" t="s">
        <v>597</v>
      </c>
    </row>
    <row r="81" spans="1:13" ht="135">
      <c r="A81" s="23" t="s">
        <v>15</v>
      </c>
      <c r="B81" s="24">
        <v>75</v>
      </c>
      <c r="C81" s="25">
        <v>2593165000140</v>
      </c>
      <c r="D81" s="26" t="s">
        <v>182</v>
      </c>
      <c r="E81" s="42" t="s">
        <v>605</v>
      </c>
      <c r="F81" s="36" t="s">
        <v>606</v>
      </c>
      <c r="G81" s="29">
        <v>44803</v>
      </c>
      <c r="H81" s="30" t="s">
        <v>607</v>
      </c>
      <c r="I81" s="31">
        <v>93525</v>
      </c>
      <c r="J81" s="29">
        <v>44804</v>
      </c>
      <c r="K81" s="29" t="s">
        <v>20</v>
      </c>
      <c r="L81" s="31">
        <f>92122.13+1402.87</f>
        <v>93525</v>
      </c>
      <c r="M81" s="30" t="s">
        <v>617</v>
      </c>
    </row>
    <row r="82" spans="1:13" ht="105">
      <c r="A82" s="23" t="s">
        <v>15</v>
      </c>
      <c r="B82" s="24">
        <v>76</v>
      </c>
      <c r="C82" s="25">
        <v>2341467000120</v>
      </c>
      <c r="D82" s="26" t="s">
        <v>374</v>
      </c>
      <c r="E82" s="27" t="s">
        <v>613</v>
      </c>
      <c r="F82" s="36" t="s">
        <v>614</v>
      </c>
      <c r="G82" s="29">
        <v>44804</v>
      </c>
      <c r="H82" s="30" t="s">
        <v>616</v>
      </c>
      <c r="I82" s="31">
        <v>11678.27</v>
      </c>
      <c r="J82" s="29">
        <v>44804</v>
      </c>
      <c r="K82" s="29" t="s">
        <v>20</v>
      </c>
      <c r="L82" s="31">
        <v>11678.27</v>
      </c>
      <c r="M82" s="30" t="s">
        <v>615</v>
      </c>
    </row>
    <row r="83" spans="1:13">
      <c r="A83" s="21" t="s">
        <v>125</v>
      </c>
      <c r="B83" s="21"/>
      <c r="C83" s="21"/>
      <c r="D83" s="1"/>
    </row>
    <row r="84" spans="1:13">
      <c r="A84" s="13" t="s">
        <v>620</v>
      </c>
      <c r="B84" s="53"/>
      <c r="C84" s="1"/>
      <c r="D84" s="17"/>
    </row>
    <row r="85" spans="1:13">
      <c r="A85" s="62" t="s">
        <v>417</v>
      </c>
      <c r="B85" s="62"/>
      <c r="C85" s="62"/>
      <c r="D85" s="62"/>
    </row>
    <row r="86" spans="1:13">
      <c r="A86" s="62" t="s">
        <v>418</v>
      </c>
      <c r="B86" s="62"/>
      <c r="C86" s="62"/>
      <c r="D86" s="62"/>
    </row>
    <row r="87" spans="1:13">
      <c r="A87" s="20" t="s">
        <v>419</v>
      </c>
      <c r="B87" s="20"/>
      <c r="C87" s="20"/>
      <c r="D87" s="17"/>
    </row>
  </sheetData>
  <mergeCells count="5">
    <mergeCell ref="A2:M2"/>
    <mergeCell ref="A3:E3"/>
    <mergeCell ref="A5:L5"/>
    <mergeCell ref="A85:D85"/>
    <mergeCell ref="A86:D86"/>
  </mergeCells>
  <hyperlinks>
    <hyperlink ref="E7" r:id="rId1"/>
    <hyperlink ref="E8" r:id="rId2"/>
    <hyperlink ref="E9" r:id="rId3"/>
    <hyperlink ref="F7" r:id="rId4"/>
    <hyperlink ref="F8" r:id="rId5"/>
    <hyperlink ref="F9" r:id="rId6"/>
    <hyperlink ref="F10" r:id="rId7"/>
    <hyperlink ref="F11" r:id="rId8"/>
    <hyperlink ref="F12" r:id="rId9"/>
    <hyperlink ref="F13" r:id="rId10"/>
    <hyperlink ref="F14" r:id="rId11"/>
    <hyperlink ref="F15" r:id="rId12"/>
    <hyperlink ref="F16" r:id="rId13"/>
    <hyperlink ref="F17" r:id="rId14"/>
    <hyperlink ref="F18" r:id="rId15"/>
    <hyperlink ref="F19" r:id="rId16"/>
    <hyperlink ref="F20" r:id="rId17"/>
    <hyperlink ref="F21" r:id="rId18"/>
    <hyperlink ref="F22" r:id="rId19"/>
    <hyperlink ref="F23" r:id="rId20"/>
    <hyperlink ref="F24" r:id="rId21"/>
    <hyperlink ref="F25" r:id="rId22"/>
    <hyperlink ref="F26" r:id="rId23"/>
    <hyperlink ref="F27" r:id="rId24"/>
    <hyperlink ref="F28" r:id="rId25"/>
    <hyperlink ref="F29" r:id="rId26"/>
    <hyperlink ref="F30" r:id="rId27"/>
    <hyperlink ref="F31" r:id="rId28"/>
    <hyperlink ref="F32" r:id="rId29"/>
    <hyperlink ref="F33" r:id="rId30"/>
    <hyperlink ref="F34" r:id="rId31"/>
    <hyperlink ref="F35" r:id="rId32"/>
    <hyperlink ref="F36" r:id="rId33"/>
    <hyperlink ref="F37" r:id="rId34"/>
    <hyperlink ref="F38" r:id="rId35"/>
    <hyperlink ref="F39" r:id="rId36"/>
    <hyperlink ref="F40" r:id="rId37"/>
    <hyperlink ref="F41" r:id="rId38"/>
    <hyperlink ref="F42" r:id="rId39"/>
    <hyperlink ref="F43" r:id="rId40"/>
    <hyperlink ref="F44" r:id="rId41"/>
    <hyperlink ref="F45" r:id="rId42"/>
    <hyperlink ref="F46" r:id="rId43"/>
    <hyperlink ref="F47" r:id="rId44"/>
    <hyperlink ref="F48" r:id="rId45"/>
    <hyperlink ref="F49" r:id="rId46"/>
    <hyperlink ref="F50" r:id="rId47"/>
    <hyperlink ref="F51" r:id="rId48"/>
    <hyperlink ref="F52" r:id="rId49"/>
    <hyperlink ref="F53" r:id="rId50"/>
    <hyperlink ref="F54" r:id="rId51"/>
    <hyperlink ref="F55" r:id="rId52"/>
    <hyperlink ref="F56" r:id="rId53"/>
    <hyperlink ref="F57" r:id="rId54"/>
    <hyperlink ref="F58" r:id="rId55"/>
    <hyperlink ref="F59" r:id="rId56"/>
    <hyperlink ref="F60" r:id="rId57"/>
    <hyperlink ref="F61" r:id="rId58"/>
    <hyperlink ref="F62" r:id="rId59"/>
    <hyperlink ref="F63" r:id="rId60"/>
    <hyperlink ref="F64" r:id="rId61"/>
    <hyperlink ref="F65" r:id="rId62"/>
    <hyperlink ref="F66" r:id="rId63"/>
    <hyperlink ref="F67" r:id="rId64"/>
    <hyperlink ref="F70" r:id="rId65"/>
    <hyperlink ref="F71" r:id="rId66"/>
    <hyperlink ref="F72" r:id="rId67"/>
    <hyperlink ref="F73" r:id="rId68"/>
    <hyperlink ref="F74" r:id="rId69"/>
    <hyperlink ref="F75" r:id="rId70"/>
    <hyperlink ref="F76" r:id="rId71"/>
    <hyperlink ref="F68" r:id="rId72"/>
    <hyperlink ref="F69" r:id="rId73"/>
    <hyperlink ref="E14" r:id="rId74"/>
    <hyperlink ref="E15" r:id="rId75"/>
    <hyperlink ref="E24" r:id="rId76"/>
    <hyperlink ref="E25" r:id="rId77"/>
    <hyperlink ref="E26" r:id="rId78"/>
    <hyperlink ref="E10" r:id="rId79"/>
    <hyperlink ref="E11" r:id="rId80"/>
    <hyperlink ref="E13" r:id="rId81"/>
    <hyperlink ref="E16" r:id="rId82"/>
    <hyperlink ref="E17" r:id="rId83"/>
    <hyperlink ref="E18" r:id="rId84"/>
    <hyperlink ref="E19" r:id="rId85"/>
    <hyperlink ref="E20" r:id="rId86"/>
    <hyperlink ref="E21" r:id="rId87"/>
    <hyperlink ref="E22" r:id="rId88"/>
    <hyperlink ref="E23" r:id="rId89"/>
    <hyperlink ref="E27" r:id="rId90"/>
    <hyperlink ref="E28" r:id="rId91"/>
    <hyperlink ref="E29" r:id="rId92"/>
    <hyperlink ref="E30" r:id="rId93"/>
    <hyperlink ref="E31" r:id="rId94"/>
    <hyperlink ref="E32" r:id="rId95"/>
    <hyperlink ref="E33" r:id="rId96"/>
    <hyperlink ref="E34" r:id="rId97"/>
    <hyperlink ref="E35" r:id="rId98"/>
    <hyperlink ref="E36" r:id="rId99"/>
    <hyperlink ref="E37" r:id="rId100"/>
    <hyperlink ref="E38" r:id="rId101"/>
    <hyperlink ref="E39" r:id="rId102"/>
    <hyperlink ref="E40" r:id="rId103"/>
    <hyperlink ref="E41" r:id="rId104"/>
    <hyperlink ref="E42" r:id="rId105"/>
    <hyperlink ref="E43" r:id="rId106"/>
    <hyperlink ref="E44" r:id="rId107"/>
    <hyperlink ref="E45" r:id="rId108"/>
    <hyperlink ref="E46" r:id="rId109"/>
    <hyperlink ref="E47" r:id="rId110"/>
    <hyperlink ref="E48" r:id="rId111"/>
    <hyperlink ref="E49" r:id="rId112"/>
    <hyperlink ref="E51" r:id="rId113"/>
    <hyperlink ref="E52" r:id="rId114"/>
    <hyperlink ref="E53" r:id="rId115"/>
    <hyperlink ref="E54" r:id="rId116"/>
    <hyperlink ref="E55" r:id="rId117"/>
    <hyperlink ref="E56" r:id="rId118"/>
    <hyperlink ref="E57" r:id="rId119"/>
    <hyperlink ref="E58" r:id="rId120"/>
    <hyperlink ref="E59" r:id="rId121"/>
    <hyperlink ref="E60" r:id="rId122"/>
    <hyperlink ref="E61" r:id="rId123"/>
    <hyperlink ref="E62" r:id="rId124"/>
    <hyperlink ref="E65" r:id="rId125"/>
    <hyperlink ref="E66" r:id="rId126"/>
    <hyperlink ref="E67" r:id="rId127"/>
    <hyperlink ref="E63" r:id="rId128"/>
    <hyperlink ref="E64" r:id="rId129"/>
    <hyperlink ref="E70" r:id="rId130"/>
    <hyperlink ref="E71" r:id="rId131"/>
    <hyperlink ref="E72" r:id="rId132"/>
    <hyperlink ref="E73" r:id="rId133"/>
    <hyperlink ref="E74" r:id="rId134"/>
    <hyperlink ref="E75" r:id="rId135"/>
    <hyperlink ref="E76" r:id="rId136"/>
    <hyperlink ref="E77" r:id="rId137"/>
    <hyperlink ref="E79" r:id="rId138"/>
    <hyperlink ref="E68" r:id="rId139"/>
    <hyperlink ref="E69" r:id="rId140"/>
    <hyperlink ref="F77" r:id="rId141"/>
    <hyperlink ref="F78" r:id="rId142"/>
    <hyperlink ref="F79" r:id="rId143"/>
    <hyperlink ref="F80" r:id="rId144"/>
    <hyperlink ref="F81" r:id="rId145"/>
    <hyperlink ref="F82" r:id="rId146"/>
    <hyperlink ref="E81" r:id="rId147"/>
  </hyperlinks>
  <pageMargins left="0.511811024" right="0.511811024" top="0.78740157499999996" bottom="0.78740157499999996" header="0.31496062000000002" footer="0.31496062000000002"/>
  <pageSetup scale="54" orientation="landscape" r:id="rId148"/>
  <drawing r:id="rId14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BreakPreview" zoomScale="60" zoomScaleNormal="70" workbookViewId="0">
      <selection activeCell="E1" sqref="E1"/>
    </sheetView>
  </sheetViews>
  <sheetFormatPr defaultRowHeight="15"/>
  <cols>
    <col min="1" max="1" width="13.7109375" customWidth="1"/>
    <col min="2" max="2" width="14.7109375" customWidth="1"/>
    <col min="3" max="3" width="17.7109375" customWidth="1"/>
    <col min="4" max="4" width="45.28515625" customWidth="1"/>
    <col min="5" max="5" width="29.5703125" customWidth="1"/>
    <col min="6" max="6" width="18.7109375" customWidth="1"/>
    <col min="7" max="7" width="14.85546875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3.28515625" customWidth="1"/>
    <col min="13" max="13" width="19" customWidth="1"/>
  </cols>
  <sheetData>
    <row r="1" spans="1:13" ht="77.099999999999994" customHeight="1">
      <c r="C1" s="17"/>
      <c r="D1" s="17"/>
      <c r="F1" s="1"/>
      <c r="G1" s="1"/>
      <c r="H1" s="1"/>
      <c r="I1" s="1"/>
      <c r="J1" s="17"/>
    </row>
    <row r="2" spans="1:13" ht="18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20.25">
      <c r="A3" s="64" t="s">
        <v>1</v>
      </c>
      <c r="B3" s="64"/>
      <c r="C3" s="64"/>
      <c r="D3" s="64"/>
      <c r="E3" s="64"/>
      <c r="F3" s="1"/>
      <c r="G3" s="1"/>
      <c r="H3" s="1"/>
      <c r="I3" s="1"/>
      <c r="J3" s="17"/>
    </row>
    <row r="5" spans="1:13" ht="18">
      <c r="A5" s="65" t="s">
        <v>411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3" ht="47.25">
      <c r="A6" s="14" t="s">
        <v>2</v>
      </c>
      <c r="B6" s="14" t="s">
        <v>3</v>
      </c>
      <c r="C6" s="15" t="s">
        <v>4</v>
      </c>
      <c r="D6" s="15" t="s">
        <v>5</v>
      </c>
      <c r="E6" s="15" t="s">
        <v>6</v>
      </c>
      <c r="F6" s="14" t="s">
        <v>7</v>
      </c>
      <c r="G6" s="14" t="s">
        <v>8</v>
      </c>
      <c r="H6" s="16" t="s">
        <v>9</v>
      </c>
      <c r="I6" s="16" t="s">
        <v>10</v>
      </c>
      <c r="J6" s="15" t="s">
        <v>11</v>
      </c>
      <c r="K6" s="15" t="s">
        <v>12</v>
      </c>
      <c r="L6" s="15" t="s">
        <v>13</v>
      </c>
      <c r="M6" s="8" t="s">
        <v>14</v>
      </c>
    </row>
    <row r="7" spans="1:13" ht="135">
      <c r="A7" s="47" t="s">
        <v>15</v>
      </c>
      <c r="B7" s="51">
        <v>1</v>
      </c>
      <c r="C7" s="49" t="s">
        <v>412</v>
      </c>
      <c r="D7" s="51" t="s">
        <v>413</v>
      </c>
      <c r="E7" s="42" t="s">
        <v>414</v>
      </c>
      <c r="F7" s="36" t="s">
        <v>415</v>
      </c>
      <c r="G7" s="48">
        <v>44788</v>
      </c>
      <c r="H7" s="49" t="s">
        <v>569</v>
      </c>
      <c r="I7" s="50">
        <v>219107.64</v>
      </c>
      <c r="J7" s="48">
        <v>44789</v>
      </c>
      <c r="K7" s="51" t="s">
        <v>20</v>
      </c>
      <c r="L7" s="52">
        <f>12050.92+3286.61+203770.11</f>
        <v>219107.63999999998</v>
      </c>
      <c r="M7" s="49" t="s">
        <v>416</v>
      </c>
    </row>
    <row r="8" spans="1:13">
      <c r="A8" s="21" t="s">
        <v>125</v>
      </c>
      <c r="B8" s="21"/>
      <c r="C8" s="21"/>
      <c r="D8" s="1"/>
    </row>
    <row r="9" spans="1:13">
      <c r="A9" s="13" t="s">
        <v>620</v>
      </c>
      <c r="B9" s="53"/>
      <c r="C9" s="1"/>
      <c r="D9" s="17"/>
    </row>
    <row r="10" spans="1:13">
      <c r="A10" s="62" t="s">
        <v>417</v>
      </c>
      <c r="B10" s="62"/>
      <c r="C10" s="62"/>
      <c r="D10" s="62"/>
    </row>
    <row r="11" spans="1:13">
      <c r="A11" s="62" t="s">
        <v>418</v>
      </c>
      <c r="B11" s="62"/>
      <c r="C11" s="62"/>
      <c r="D11" s="62"/>
    </row>
    <row r="12" spans="1:13">
      <c r="A12" s="20" t="s">
        <v>419</v>
      </c>
      <c r="B12" s="20"/>
      <c r="C12" s="20"/>
      <c r="D12" s="17"/>
    </row>
  </sheetData>
  <mergeCells count="5">
    <mergeCell ref="A2:M2"/>
    <mergeCell ref="A3:E3"/>
    <mergeCell ref="A5:L5"/>
    <mergeCell ref="A10:D10"/>
    <mergeCell ref="A11:D11"/>
  </mergeCells>
  <hyperlinks>
    <hyperlink ref="F7" r:id="rId1"/>
    <hyperlink ref="E7" r:id="rId2"/>
  </hyperlinks>
  <pageMargins left="0.25" right="0.25" top="0.75" bottom="0.75" header="0.3" footer="0.3"/>
  <pageSetup scale="57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Plan1</vt:lpstr>
      <vt:lpstr>Plan3</vt:lpstr>
      <vt:lpstr>Plan4</vt:lpstr>
      <vt:lpstr>Plan5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Ingrid Morais Fernandes</dc:creator>
  <cp:keywords/>
  <dc:description/>
  <cp:lastModifiedBy>Marchel Bruno Souza Costa</cp:lastModifiedBy>
  <cp:revision>15</cp:revision>
  <cp:lastPrinted>2023-02-16T14:31:11Z</cp:lastPrinted>
  <dcterms:created xsi:type="dcterms:W3CDTF">2021-09-30T13:08:24Z</dcterms:created>
  <dcterms:modified xsi:type="dcterms:W3CDTF">2023-02-16T14:35:50Z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