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2\TRANSPARÊNCIA\6 -  ORDEM CRONOLÓGICA DE PAGAMENTO\12.Dezembro\"/>
    </mc:Choice>
  </mc:AlternateContent>
  <bookViews>
    <workbookView xWindow="0" yWindow="0" windowWidth="24000" windowHeight="9735" activeTab="3"/>
  </bookViews>
  <sheets>
    <sheet name="Bens" sheetId="1" r:id="rId1"/>
    <sheet name="Locações" sheetId="2" r:id="rId2"/>
    <sheet name="Serviços" sheetId="3" r:id="rId3"/>
    <sheet name="Obras" sheetId="4" r:id="rId4"/>
  </sheets>
  <definedNames>
    <definedName name="_xlnm._FilterDatabase" localSheetId="0" hidden="1">Bens!$D$6:$D$42</definedName>
    <definedName name="_xlnm._FilterDatabase" localSheetId="1" hidden="1">Locações!$A$6:$M$28</definedName>
    <definedName name="_xlnm._FilterDatabase" localSheetId="2" hidden="1">Serviços!$A$6:$N$108</definedName>
    <definedName name="_xlnm.Print_Area" localSheetId="3">Obras!$A$1:$M$15</definedName>
    <definedName name="_xlnm.Print_Area" localSheetId="2">Serviços!$A$1:$M$109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4" l="1"/>
  <c r="L10" i="4"/>
  <c r="L7" i="4"/>
  <c r="A2" i="4"/>
  <c r="A105" i="3" l="1"/>
  <c r="L97" i="3"/>
  <c r="L96" i="3"/>
  <c r="L95" i="3"/>
  <c r="L92" i="3"/>
  <c r="L91" i="3"/>
  <c r="L90" i="3"/>
  <c r="L89" i="3"/>
  <c r="L88" i="3"/>
  <c r="L87" i="3"/>
  <c r="L81" i="3"/>
  <c r="L80" i="3"/>
  <c r="L79" i="3"/>
  <c r="L76" i="3"/>
  <c r="L73" i="3"/>
  <c r="L70" i="3"/>
  <c r="L66" i="3"/>
  <c r="L64" i="3"/>
  <c r="L63" i="3"/>
  <c r="L62" i="3"/>
  <c r="L61" i="3"/>
  <c r="L60" i="3"/>
  <c r="L53" i="3"/>
  <c r="L52" i="3"/>
  <c r="L51" i="3"/>
  <c r="L50" i="3"/>
  <c r="L49" i="3"/>
  <c r="L42" i="3"/>
  <c r="L41" i="3"/>
  <c r="L40" i="3"/>
  <c r="L39" i="3"/>
  <c r="L38" i="3"/>
  <c r="L37" i="3"/>
  <c r="L36" i="3"/>
  <c r="L32" i="3"/>
  <c r="L30" i="3"/>
  <c r="L28" i="3"/>
  <c r="L18" i="3"/>
  <c r="L15" i="3"/>
  <c r="L11" i="3"/>
  <c r="L8" i="3"/>
  <c r="L7" i="3"/>
  <c r="A2" i="3"/>
  <c r="A25" i="2" l="1"/>
  <c r="L17" i="2"/>
  <c r="L9" i="2"/>
  <c r="L8" i="2"/>
  <c r="A2" i="2"/>
</calcChain>
</file>

<file path=xl/sharedStrings.xml><?xml version="1.0" encoding="utf-8"?>
<sst xmlns="http://schemas.openxmlformats.org/spreadsheetml/2006/main" count="1310" uniqueCount="709">
  <si>
    <t>DEZEMBRO/2022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</si>
  <si>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</si>
  <si>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</si>
  <si>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</si>
  <si>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</si>
  <si>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</si>
  <si>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</si>
  <si>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</si>
  <si>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</si>
  <si>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</si>
  <si>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</si>
  <si>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</si>
  <si>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</si>
  <si>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</si>
  <si>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</si>
  <si>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</si>
  <si>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DEZEMBRO</t>
  </si>
  <si>
    <t xml:space="preserve">07875146000120 </t>
  </si>
  <si>
    <t>SERRA MOBILE INDUSTRIA E COMERCIO LTDA</t>
  </si>
  <si>
    <t>Liquidação da NE nº 2022NE0000968 - Complemento de NL3451 – Ref. compra de 37 poltronas para a Adm. Sup. da PGJ/AM, tombos nºs 20201 a 20202, 20209 a 20216, 20220 a 20234, 20374 a 20385, conforme NFS-e 17335 e SEI 2022.022283.</t>
  </si>
  <si>
    <t>17335/2022</t>
  </si>
  <si>
    <t>3542/2022</t>
  </si>
  <si>
    <t>-</t>
  </si>
  <si>
    <t>2022.022283</t>
  </si>
  <si>
    <t xml:space="preserve">04356309000170 </t>
  </si>
  <si>
    <t xml:space="preserve"> ANTONIO RODRIGUES CIA LTDA</t>
  </si>
  <si>
    <t>Liquidação da NE n. 2022NE0000652 - Ref. Aquisição de 6 HDs EXTERNOS SEAGATE EXPANSION 3TB IMP, Tombo nºs 13152 a 13157, para atender as necessidades do CAO-CRIMO/GAECO, conf. NF-e 18178 e SEI 2022.002657.</t>
  </si>
  <si>
    <t>18178/2022</t>
  </si>
  <si>
    <t>3618/2022</t>
  </si>
  <si>
    <t>2022.002657</t>
  </si>
  <si>
    <t>04003942000184</t>
  </si>
  <si>
    <t>R DA S AGUIAR COMERCIO DE MATERIAL DE LIMPEZA EIRELI</t>
  </si>
  <si>
    <t xml:space="preserve">Liquidação da NE nº 2022NE0002181 - Ref. aquisição de material de higiene, limpeza, copa e cozinha, destinados ao consumo da PGJ/AM, conforme DANFE nº 006.401 e PI-SEI 2022.023175. </t>
  </si>
  <si>
    <t>6401/2022</t>
  </si>
  <si>
    <t>3619/2022</t>
  </si>
  <si>
    <t>2022.023175</t>
  </si>
  <si>
    <t xml:space="preserve">19877285000252 </t>
  </si>
  <si>
    <t xml:space="preserve"> LANLINK SOLUCOES E COMERCIALIZACAO EM INFORMATICA S/A</t>
  </si>
  <si>
    <t>Liquidação da NE nº 2022NE0000070 - Ref. Subscrição de licenças Microsoft Office 365, tipos E1, E3 e E5, em nuvem, conf. CT nº 017/2020/PGJ, NF-e nº 8707/2022 e SEI nº 2022.022938.</t>
  </si>
  <si>
    <t>8707/2022</t>
  </si>
  <si>
    <t>3623/2022</t>
  </si>
  <si>
    <t>2022.022938</t>
  </si>
  <si>
    <t xml:space="preserve">23959105000178 </t>
  </si>
  <si>
    <t>A CASA LICITA LTDA</t>
  </si>
  <si>
    <t>Liquidação da NE n. 2022NE0001218 - Referente a fornecimento de EPI para motociclista à PGJ/AM, conforme PE Nº 4.021/2022&amp;#8203;-CPL/MP/PGJ, DANFE nº 86 e PI 2022.023112.</t>
  </si>
  <si>
    <t>86/2022</t>
  </si>
  <si>
    <t>3634/2022</t>
  </si>
  <si>
    <t>2022.023112</t>
  </si>
  <si>
    <t xml:space="preserve">32894638000290 </t>
  </si>
  <si>
    <t>CONCEPT SERVICOS DE INSTALACOES ELETRICAS EIRELI</t>
  </si>
  <si>
    <t>Liquidação da NE n. 2022NE0001352 - Referente a fornecimento de equipamentos de informática, tombos 20430 a 20436, à PGJ/AM, conforme PE Nº 4.021/2021-CPL/MP/PGJ-SRP, NFe 220 e PI 2022.020045.</t>
  </si>
  <si>
    <t>220/2022</t>
  </si>
  <si>
    <t>3655/2022</t>
  </si>
  <si>
    <t>2022.020045</t>
  </si>
  <si>
    <t xml:space="preserve">30746178000147 </t>
  </si>
  <si>
    <t>BETEL MÓVEIS EIRELLI</t>
  </si>
  <si>
    <t>Liquidação da NE n. 2022NE0002247 - Referente a fornecimento de 3 mesas retas, tombos 20751 a 20753, conforme PE Nº 4.018/2022-CPL/MPAM/PGJ-SRP, NFe 79 e PI 2022.024279.</t>
  </si>
  <si>
    <t>79/2022</t>
  </si>
  <si>
    <t>3656/2022</t>
  </si>
  <si>
    <t>2022.024279</t>
  </si>
  <si>
    <t>Liquidação da NE nº 2022NE0002263  - Ref. a aquis. de mesas de: 0,80m x 0,74m (t. 20765), de 1,20m x 0,80m (t. 20766 a 20771), de reunião (t. 20772) e cadeiras presidente (t. 20773) e diretor (t. 20774 a 20785), conforme NF-e nº 80 e SEI 2022.024302</t>
  </si>
  <si>
    <t>80/2022</t>
  </si>
  <si>
    <t>3688/2022</t>
  </si>
  <si>
    <t>2022.024302</t>
  </si>
  <si>
    <t>Liquidação da NE nº 2022NE0001453 - Referente a aquisição de 3 mesas retas de 1,40m x 0,75m (Tombos nº 20759 a 20761) e 3 cadeiras diretor com rodas (Tombos nº 20762 a 20764), conforme NF-e nº 72 e SEI 2022.024295.</t>
  </si>
  <si>
    <t>72/2022</t>
  </si>
  <si>
    <t>3689/2022</t>
  </si>
  <si>
    <t>2022.024295</t>
  </si>
  <si>
    <t>Liquidação da NE nº 2022NE0001973 - Referente a aquisição de 1 mesa reta 1,20m x 0,75 (Tombo nº 20754) e 1 cadeira diretor com rodas (Tombo nº 20755) , conforme NF-e nº 78 e SEI 2022.024287.</t>
  </si>
  <si>
    <t>78/2022</t>
  </si>
  <si>
    <t>3690/2022</t>
  </si>
  <si>
    <t>2022.024287</t>
  </si>
  <si>
    <t xml:space="preserve"> BETEL MÓVEIS EIRELLI</t>
  </si>
  <si>
    <t>Liquidação da NE nº 2022NE0001558 - Referente a aquisição de mesa reta 1,40m x 0,75m  (tombo 20823 e 20824) e cadeira tipo diretor (tombo 20825 e 20826) conforme NF-e nº 81 e SEI 2022.024406.</t>
  </si>
  <si>
    <t>81/2022</t>
  </si>
  <si>
    <t>3691/2022</t>
  </si>
  <si>
    <t>2022.024406</t>
  </si>
  <si>
    <t xml:space="preserve">Liquidação da NE nº 2022NE0001048 - Referente a aquisição de mesa em L 1,60m x 1,40m  (tombo 20814) e cadeira tipo diretor (tombo 20815 a 20818) conforme NF-e nº 69 e SEI 2022.024396. </t>
  </si>
  <si>
    <t>69/2022</t>
  </si>
  <si>
    <t>3692/2022</t>
  </si>
  <si>
    <t>2022.024396</t>
  </si>
  <si>
    <t>Liquidação da NE nº 2022NE0001540 - Referente a aquisição de mesa em L 1,80m x 1,60m  (tombo 20793 a 20797) e mesa reta de 1,40m x 0,75 (tombo 20798 a 20807) conforme NF-e nº 74 e SEI 2022.024387.</t>
  </si>
  <si>
    <t>74/2022</t>
  </si>
  <si>
    <t>3693/2022</t>
  </si>
  <si>
    <t>2022.024387</t>
  </si>
  <si>
    <t>Liquidação da NE nº 2022NE0001051 - Referente a aquisição de mesa em L 1,60m x 1,40m  (tombo 20811) e cadeira tipo secretária (tombo 20812 e 20813) conforme NF-e nº 70 e SEI 2022.024390.</t>
  </si>
  <si>
    <t>70/2022</t>
  </si>
  <si>
    <t>3694/2022</t>
  </si>
  <si>
    <t>2022.024390</t>
  </si>
  <si>
    <t>Liquidação da NE nº 2022NE0001463 - Referente a aquisição de mesa reta 1,40m x 0,75m  (tombo 20808) e cadeira tipo diretor (tombo 20809 e 20810) conforme NF-e nº 73 e SEI 2022.024380.</t>
  </si>
  <si>
    <t>73/2022</t>
  </si>
  <si>
    <t>3695/2022</t>
  </si>
  <si>
    <t>2022.024380</t>
  </si>
  <si>
    <t>ANTONIO RODRIGUES CIA LTDA</t>
  </si>
  <si>
    <t>Liquidação da NE nº 2022NE0002175 Referente a aquisição de 02 (dois) aparelhos celular (tombos 20437 e 20438), a fim de atender às funcionalidades do CAOCRIMO, conforme NF-e 61019 e SEI 2022.023581.</t>
  </si>
  <si>
    <t>61019/2022</t>
  </si>
  <si>
    <t>3696/2022</t>
  </si>
  <si>
    <t>2022.023581</t>
  </si>
  <si>
    <t>Liquidação da NE n. 2022NE0001749-Aquisição de 1 mesas reta (Tombo nº 20819) e 3 cadeiras diretor (tombos nº 20820 a 20822) para atender as necessidades da Secretaria dos Órgãos Colegiados - SOCL, conf. NF-e nº 82 e PI-SEI 2022.024413.</t>
  </si>
  <si>
    <t>82/2022</t>
  </si>
  <si>
    <t>3760/2022</t>
  </si>
  <si>
    <t>2022.024413</t>
  </si>
  <si>
    <t>Liquidação da NE n. 2022NE0001556-Aquisição de mobiliário em geral (Tombos nº 20788 a 20792), destinados ao atendimento das necessidades funcionais da 26ª. PJ, conforme NF-e nº 76 e PI-SEI 2022.024424.</t>
  </si>
  <si>
    <t>76/2022</t>
  </si>
  <si>
    <t>3768/2022</t>
  </si>
  <si>
    <t>2022.024424</t>
  </si>
  <si>
    <t>19877285000252</t>
  </si>
  <si>
    <t>LANLINK SOLUCOES E COMERCIALIZACAO EM INFORMATICA S/A</t>
  </si>
  <si>
    <t>Liquidação da NE n. 2022NE0002132-Acréscimo na aquis. de licença de uso da plataforma de softwares Microsoft 365, com suporte técnico, visando as necessidades da PGJ, conf. NF-e nº 8708, contrato 017/2020  e PI-SEI 2022.022942.</t>
  </si>
  <si>
    <t>8708/2022</t>
  </si>
  <si>
    <t>3771/2022</t>
  </si>
  <si>
    <t>2022.022942</t>
  </si>
  <si>
    <t xml:space="preserve">50665967000160 </t>
  </si>
  <si>
    <t>H B REVISTAS TECNICAS INTERNACIONAIS EIRELI</t>
  </si>
  <si>
    <t>Liquidação da NE n. 2022NE0001114 - Referente a fornecimento de livros, tombos 1000204 a 1000208, ao Núcleo de Apoio Técnico - NAT - PGJ/AM, conforme NFe 14034 e PI 2022.016177.</t>
  </si>
  <si>
    <t>14034/2022</t>
  </si>
  <si>
    <t>3815/2022</t>
  </si>
  <si>
    <t>2022.016177</t>
  </si>
  <si>
    <t xml:space="preserve">42545548000167 </t>
  </si>
  <si>
    <t>A F S DE MORAIS COMERCIO</t>
  </si>
  <si>
    <t>Liquidação da NE n. 2022NE0001775 - Referente a fornecimento de 2 cadeiras fixas, tombos 20422 e 20424, à PGJ/AM, conforme PE Nº 4.018/2022-CPL/MPAM/PGJ-SRP, NFe 144 e PI 2022.024099.</t>
  </si>
  <si>
    <t>144/2022</t>
  </si>
  <si>
    <t>3818/2022</t>
  </si>
  <si>
    <t>2022.024099</t>
  </si>
  <si>
    <t xml:space="preserve">23106657000133 </t>
  </si>
  <si>
    <t>IMPERIO SOLUÇÕES DMINISTRATIVAS E PUBLICAS LTDA</t>
  </si>
  <si>
    <t>Liquidação da NE n. 2022NE0001513-Aquisição de 03 (três) televisores de 50 pol.,Tombos nº 20425 a n° 20427 (0947711), para suprir as necessidades do CAO-CRIMO-GAECO, conf. NF-e nº 1397 e PI-SEI 2022.024172.</t>
  </si>
  <si>
    <t>1397/2022</t>
  </si>
  <si>
    <t>3869/2022</t>
  </si>
  <si>
    <t>2022.024172</t>
  </si>
  <si>
    <t xml:space="preserve">03987907000184 </t>
  </si>
  <si>
    <t>S DE O PEDROSA -ME</t>
  </si>
  <si>
    <t>Liquidação da NE n. 2022NE0002246-Aquisição de 1 (uma) unidade de quadro de avisos branco, de cortiçal, Tombo n° 20421, para o MPAM/PGJ, conf.  NF-e nº 7550 e demais documentos no PI-SEI 2022.024188</t>
  </si>
  <si>
    <t>7550/2022</t>
  </si>
  <si>
    <t>3872/2022</t>
  </si>
  <si>
    <t>2022.024188</t>
  </si>
  <si>
    <t xml:space="preserve">14024658000652 </t>
  </si>
  <si>
    <t>TVLAR COMERCIO DE MOTOS LTDA</t>
  </si>
  <si>
    <t>Liquidação da NE n. 2022NE0001951-Aquisição de 19 (dezenove) motocicletas p/ sede da PGJ e nas promot. do interior conf. N.F nºs 023.621; 623; 625; 626; 627; 628;629; 630; 631; 632; 633; 634; 635; 636; 637; 638; 639; 640; 641 e PI-SEI 2022.024654.</t>
  </si>
  <si>
    <t>023621; 623; 625; 626; 627; 628;629; 630; 631; 632; 633; 634; 635; 636; 637; 638; 639; 640; 641/2022</t>
  </si>
  <si>
    <t>3875/2022</t>
  </si>
  <si>
    <t>2022.024654</t>
  </si>
  <si>
    <t>27985750000116</t>
  </si>
  <si>
    <t>F ALVES DOS SANTOS JUNIOR</t>
  </si>
  <si>
    <t>Liquidação da NE n. 2022NE0001065-Aquisição de água mineral portável envasada em vasilhames de 20 litros,  para atender as necessidades da PGJ, conf. NF-e nº 872, Contrato 013/2022 e  PI-SEI 2022.024644.</t>
  </si>
  <si>
    <t>872/2022</t>
  </si>
  <si>
    <t>3883/2022</t>
  </si>
  <si>
    <t>2022.024644</t>
  </si>
  <si>
    <t>Liquidação da NE n. 2022NE0001265-Aquisição de 2 (duas) mesas em "L" corte convexo, Tombos nº 20757 e n° 20758, destinados a PJ da Comarca de Urucurituba/AM, confor. NF-e nº 71 e PI-SEI 2022.024667.</t>
  </si>
  <si>
    <t>71/2022</t>
  </si>
  <si>
    <t>3884/2022</t>
  </si>
  <si>
    <t>2022.024667</t>
  </si>
  <si>
    <t xml:space="preserve">10855056000181 </t>
  </si>
  <si>
    <t xml:space="preserve">ANDRE DE VASCONCELOS GITIRANA </t>
  </si>
  <si>
    <t>Liquidação da NE nº 2022NE0002213 - Ref. Aquisição de 1 (uma) geladeira duplex, Tombo nº 20452, destinada a PJ da Comarca de Barcelos/AM, confor. NF-e nº 1359 e PI-SEI 2022.024686.</t>
  </si>
  <si>
    <t>1539/2022</t>
  </si>
  <si>
    <t>3893/2022</t>
  </si>
  <si>
    <t>2022.024686</t>
  </si>
  <si>
    <t xml:space="preserve">06536588000189 </t>
  </si>
  <si>
    <t>HORIZONTE MOVEIS DE ESCRITORIO EIRELI</t>
  </si>
  <si>
    <t>Liquidação da NE nº 2022NE0001070 - Ref. Aquisição de mobiliário, sendo 3 mesas em L, 3 mesas retas, 2 longarinas 3 lug. e 1 mesa de reunião, Tombos nº 20827 a 20835, respectivamente, destinadas a PJ de Maués/AM, confor. NF-e nº 2504 e SEI 2022024677</t>
  </si>
  <si>
    <t>2504/2022</t>
  </si>
  <si>
    <t>3896/2022</t>
  </si>
  <si>
    <t>2022.024677</t>
  </si>
  <si>
    <t xml:space="preserve">23318893000113 </t>
  </si>
  <si>
    <t>SYLVIA P DA COSTA RAMOS EPP</t>
  </si>
  <si>
    <t>Liquidação da NE n. 2022NE0002178-Aquisição de materias de consumo para uso geral, afim de atender as necessidades da PGJ-AM, conf. NF-e 5436 e PI-SEI 2022.024691.</t>
  </si>
  <si>
    <t>5436/2022</t>
  </si>
  <si>
    <t>3897/2022</t>
  </si>
  <si>
    <t>2022.024691</t>
  </si>
  <si>
    <t>Liquidação da NE n. 2022NE0001564-Aquisição de 1 (uma) unid. de mesa de reunião redonda, Tombo nº 20756 (0951890), destinado a PJ de Itacoatiara/AM, conf., NF-e nº 75 e PI-SEI 2022.024670.</t>
  </si>
  <si>
    <t>75/2022</t>
  </si>
  <si>
    <t>3899/2022</t>
  </si>
  <si>
    <t>2022.024670</t>
  </si>
  <si>
    <t>Liquidação da NE nº 2022NE0001844 - Ref. Aquisição de 1 (uma) mesa reta base metálica, Tombo nº 20786, e 1 (uma) cadeira giratória secretária, com braços, Tombo n° 20787, destinadas a 16ª Promotoria de Justiça, conforme NF-e nº 77 e SEI 2022.024651.</t>
  </si>
  <si>
    <t>77/2022</t>
  </si>
  <si>
    <t>3900/2022</t>
  </si>
  <si>
    <t>2022.024651</t>
  </si>
  <si>
    <t xml:space="preserve">23032014000192 </t>
  </si>
  <si>
    <t>T N NETO EIRELI</t>
  </si>
  <si>
    <t xml:space="preserve">Liquidação da NE nº 2021NE0000911 - Ref. Fornecimento de peças para os veículos oficiais da PGJ, conforme NF-e Nº 7977 (0952115 pg.6) e demais documentos do PI-SEI 2022.024626. </t>
  </si>
  <si>
    <t>7977/2022</t>
  </si>
  <si>
    <t>3919/2022</t>
  </si>
  <si>
    <t>2022.024626</t>
  </si>
  <si>
    <t xml:space="preserve">27924415000108 </t>
  </si>
  <si>
    <t>COMERCIAL AMAZONAS COMERCIO DE PRODUTOS ALIMENTICIOS LTDA</t>
  </si>
  <si>
    <t>Liquidação da NE n. 2022NE0002179-Aquis. de mat. de hig. e limp. e copa e cozinha, destinados ao atendimento das necessidades de consumo da PGJ, confrome DANFE nº 4573 e demais documentos no PI-SEI 2022.023717.</t>
  </si>
  <si>
    <t>4573/2022</t>
  </si>
  <si>
    <t>3941/2022</t>
  </si>
  <si>
    <t>2022.023717</t>
  </si>
  <si>
    <t>Liquidação da NE nº 2022NE0002360 - Aquisição de 1(um) forno microondas, Tombo nº 20453, destinada ao atendimento das necessidades da PGJ/AM, conforme NF-e nº 1540 e PI-SEI 2022.024695.</t>
  </si>
  <si>
    <t>1540/2022</t>
  </si>
  <si>
    <t>3944/2022</t>
  </si>
  <si>
    <t>2022.024695</t>
  </si>
  <si>
    <t xml:space="preserve">17207460000198 </t>
  </si>
  <si>
    <t>TALENTOS SERVIÇOS DE PRE-IMPRESSÃO LTDA - EPP</t>
  </si>
  <si>
    <t>Liquidação da NE nº 2021NE0001468 - Liquidação da NE nº 2021NE0001468 - Referente a fornecimento de molduras, placas em latão e letras caixas em acrílico, conforme NFe 462 e SEI 2022.023381.</t>
  </si>
  <si>
    <t>462/2022</t>
  </si>
  <si>
    <t>3996/2022</t>
  </si>
  <si>
    <t>2022.023381</t>
  </si>
  <si>
    <t xml:space="preserve">08388921000185 </t>
  </si>
  <si>
    <t>MIKROSHOP COMÉRCIO SOLUÇÕES E TECNOLOGIA LTDA</t>
  </si>
  <si>
    <t>Liquidação da NE n. 2022NE0002176-Aquisição de 10 (dez) RASTREADORES VEICULARES, Tombos n° 20439 a 20448 (0948449), CAOCRIMO do MPAM, confor. e NF-e nº 1968 e PI-SEI 2022.022681.</t>
  </si>
  <si>
    <t>1968/2022</t>
  </si>
  <si>
    <t>4036/2022</t>
  </si>
  <si>
    <t>2022.022681</t>
  </si>
  <si>
    <t>Fonte da informação: Sistema eletronico de informações (SEI) e sistema AFI. DOF/MPAM.</t>
  </si>
  <si>
    <t>Data da última atualização: 17/01/2023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</si>
  <si>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</si>
  <si>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</si>
  <si>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</si>
  <si>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</si>
  <si>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05828884000190</t>
  </si>
  <si>
    <t>ALVES LIRA LTDA</t>
  </si>
  <si>
    <t>Liquidação da NE nº 2022NE0000061 - Ref. locação de imóvel sito à Rua Belo Horizonte, n.º 500, bairro Aleixo, Manaus-AM, relativo ao mês de Outubro/22, conforme CA 16/2020-MP/PGJ, Atesto 81, Recibo nº 10/22 e SEI 2022.022897.</t>
  </si>
  <si>
    <t>Recibo 10/2022</t>
  </si>
  <si>
    <t>3591/2022</t>
  </si>
  <si>
    <t>2022.022897</t>
  </si>
  <si>
    <t xml:space="preserve">81838018115 </t>
  </si>
  <si>
    <t>SAMUEL MENDES DA SILVA</t>
  </si>
  <si>
    <t>Liquidação da NE n. 2022NE0000194 - Referente a locação do imóvel localizado em Juruá/AM, relativo a novembro de 2022, conforme contrato 004/2021/PGJ, Recibo de Aluguel 11/2022 e PI 2022.023696.</t>
  </si>
  <si>
    <t>Recibo 11/2022</t>
  </si>
  <si>
    <t>3636/2022</t>
  </si>
  <si>
    <t>2022.023696</t>
  </si>
  <si>
    <t xml:space="preserve">06330703272 </t>
  </si>
  <si>
    <t>GABRIEL AGUIAR DE LIMA</t>
  </si>
  <si>
    <t>Liquidação da NE n. 2021NE0001909 - Referente a locação do imóvel localizado em Manacapuru/AM, relativo a novembro de 2022, conforme Contrato 031/2021/PGJ, Recibo 11 e PI 2022.023117.</t>
  </si>
  <si>
    <t>3683/2022</t>
  </si>
  <si>
    <t>2022.023117</t>
  </si>
  <si>
    <t xml:space="preserve">84468636000152 </t>
  </si>
  <si>
    <t>COENCIL EMPREENDIMENTOS IMOBILIÁRIOS LTDA</t>
  </si>
  <si>
    <t>Liquidação da NE nº 2022NE0000086 - Referente a Locação de imóvel da UNAD Adrianópolis, Novembro/2022 , nos termos do CA nº 032/2018-MP/PGJ 2º TA, conforme Recibo 050/2022 e SEI 2022.023693.</t>
  </si>
  <si>
    <t>Recibo 50/2022</t>
  </si>
  <si>
    <t>3698/2022</t>
  </si>
  <si>
    <t>2022.023693</t>
  </si>
  <si>
    <t xml:space="preserve">33179565000137 </t>
  </si>
  <si>
    <t>SENCINET BRASIL SERVICOS DE TELECOMUNICACOES LTDA</t>
  </si>
  <si>
    <t>Liquidação da NE nº 2021NE0001136 - Referente a parcela de Prestação de Serviços de Locação de equipamentos para links de comunicação, Agosto/2022 (Residual),CA 013/2021, conforme Fatura 016392 e SEI 2022.023955.</t>
  </si>
  <si>
    <t>Fatura nº 16392</t>
  </si>
  <si>
    <t>3733/2022</t>
  </si>
  <si>
    <t>FONTE 300</t>
  </si>
  <si>
    <t>2022.023955</t>
  </si>
  <si>
    <t>Liquidação da NE nº 2021NE0001136 - Referente a parcela de Prestação de Serviços de Locação de equipamentos para links de comunicação, Setembro/2022, CA 013/2021, conforme Fatura 016393 e SEI 2022.023955.</t>
  </si>
  <si>
    <t>Fatura nº 16393</t>
  </si>
  <si>
    <t>3736/2022</t>
  </si>
  <si>
    <t>Liquidação da NE nº 2021NE0001136 - Referente a parcela de Prestação de Serviços de Locação de equipamentos para links de comunicação, Outubro/2022, CA 013/2021, conforme Fatura 016394 e SEI 2022.023955 (Parte 1 de 3).</t>
  </si>
  <si>
    <t>Fatura nº 16394</t>
  </si>
  <si>
    <t>3739/2022</t>
  </si>
  <si>
    <t>Liquidação da NE nº 2021NE0001316 - Referente a parcela de Prestação de Serviços de Locação de equipamentos para links de comunicação, Outubro/2022, CA 013/2021, conforme Fatura 016394 e SEI 2022.023955 (Parte 2 de 3).</t>
  </si>
  <si>
    <t>3740/2022</t>
  </si>
  <si>
    <t>Liquidação da NE nº 2022NE0001464 - Referente a parcela de Prestação de Serviços de Locação de equipamentos para links de comunicação, Outubro/2022, CA 013/2021, conforme Fatura 016394 e SEI 2022.023955 (Parte 3 de 3).</t>
  </si>
  <si>
    <t>3741/2022</t>
  </si>
  <si>
    <t>Liquidação da NE nº 2022NE0001464 - Referente a parcela de Prestação de Serviços de Locação de equipamentos para links de comunicação, Novembro/2022, CA 013/2021, conforme Fatura 16395 e SEI 2022.023955.</t>
  </si>
  <si>
    <t>Fatura nº 16395</t>
  </si>
  <si>
    <t>3748/2022</t>
  </si>
  <si>
    <t>28407393215</t>
  </si>
  <si>
    <t>VERA NEIDE PINTO CAVALCANTE</t>
  </si>
  <si>
    <t>Liquidação da NE n. 2022NE0000718 - Referente a locação de imóvel da PJ de Coari, relativo a novembro de 2022, conforme Contrato 019/2018/PGJ, Recibo de Aluguel 11/2022 e PI 2022.023817.</t>
  </si>
  <si>
    <t>3759/2022</t>
  </si>
  <si>
    <t>2022.023817</t>
  </si>
  <si>
    <t xml:space="preserve">05828884000190 </t>
  </si>
  <si>
    <t>Liquidação da NE nº 2021NE0000122 - Ref. a locação de imóvel da Rua Belo Horizonte, n° 500, Aleixo e diferença contratual a PGJ/AM por ALVES LIRA LTDA, rel. ao mês 11/2022, conf. contrato nº 016/2020/PGJ, recibo 11/2022 e SEI nº 2022.023583. PARTE 1.</t>
  </si>
  <si>
    <t>3953/2022</t>
  </si>
  <si>
    <t>2022.023583</t>
  </si>
  <si>
    <t>Liquidação da NE nº 2022NE0000061 - Ref. a locação de imóvel da Rua Belo Horizonte, n° 500, Aleixo e diferença contratual a PGJ/AM por ALVES LIRA LTDA, rel. ao mês 11/2022, conf. contrato nº 016/2020/PGJ, recibo 11/2022 e SEI nº 2022.023583. PARTE 2</t>
  </si>
  <si>
    <t>3956/2022</t>
  </si>
  <si>
    <t>Liquidação da NE nº 2021NE0001479 - Ref. Parcela de Locação de Bens Móveis, a PGJ/AM pela SENCINET BRASIL SERVICOS DE TELECOMUNICACOES LTDA, rel. 09/2022, conf. CT nº 022/2021/PGJ, Fatura nº 16396/2022 e SEI nº 2022.023953.</t>
  </si>
  <si>
    <t>Fatura nº 16396</t>
  </si>
  <si>
    <t>3971/2022</t>
  </si>
  <si>
    <t>2022.023953</t>
  </si>
  <si>
    <t>Liquidação da NE nº 2021NE0001479 - Ref. Parcela de Locação de Bens Móveis, a PGJ/AM pela SENCINET BRASIL SERVICOS DE TELECOMUNICACOES LTDA, rel. 10/2022, conf. CT nº 022/2021/PGJ, Fatura nº 16397/2022 e SEI nº 2022.023953.</t>
  </si>
  <si>
    <t>Fatura nº 16397</t>
  </si>
  <si>
    <t>3973/2022</t>
  </si>
  <si>
    <t>3974/2022</t>
  </si>
  <si>
    <t>Liquidação da NE nº 2022NE0001565 - Ref. Parcela de Locação de Bens Móveis, a PGJ/AM pela SENCINET BRASIL SERVICOS DE TELECOMUNICACOES LTDA, rel. 11/2022, conf. CT nº 022/2021/PGJ, Fatura nº 16398/2022 e SEI nº 2022.023953.</t>
  </si>
  <si>
    <t>Fatura nº 16398</t>
  </si>
  <si>
    <t>3977/2022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</si>
  <si>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</si>
  <si>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 xml:space="preserve">02037069000115 </t>
  </si>
  <si>
    <t>G REFRIGERAÇAO COM E SERV DE REFRIGERAÇAO LTDA  ME</t>
  </si>
  <si>
    <t>Liquidação da NE nº 2022NE0002069-Prestação de serv. de manut preventiva e corretiva realizada nos sistemas de refrigeração desta PGJ/AM, relativo ao mês de OUT/2022, conf. NFS-e nº 2489 e Contrato nº 010/2017(5ºTA) do PI-SEI 2022.022277.</t>
  </si>
  <si>
    <t>2489/2022</t>
  </si>
  <si>
    <t>3603/2022</t>
  </si>
  <si>
    <t>2022.022277</t>
  </si>
  <si>
    <t>Liquidação da NE nº 2022NE0000721-Prestação de serv. de manut preventiva e corretiva realizada nos sistemas de refrigeração desta PGJ/AM, relativo ao mês de OUT/2022, conf. NFS-e nº 2488 e Contrato nº 010/2017(5ºTA) do PI-SEI 2022.022277.</t>
  </si>
  <si>
    <t>2488/2022</t>
  </si>
  <si>
    <t>3607/2022</t>
  </si>
  <si>
    <t xml:space="preserve">04301769000109 </t>
  </si>
  <si>
    <t>FUNDO DE MODERNIZAÇÃO E REAPARELHAMENTO DO PODER JUDICIARIO ESTADUAL</t>
  </si>
  <si>
    <t>Liquidação da NE n. 2022NE0000711 - Ref. pagamento de cessão onerosa de uso de bem público do Tribunal de Justiça do Amazonas (salas destinadas ao MPAM), relativo ao período de out/2022, conforme contrato nº 001/2021/TJ e SEI nº 2022.023097.</t>
  </si>
  <si>
    <t>Memorando 145/2022</t>
  </si>
  <si>
    <t>3614/2022</t>
  </si>
  <si>
    <t>2022.023097</t>
  </si>
  <si>
    <t xml:space="preserve">04322541000197 </t>
  </si>
  <si>
    <t>CONSELHO REGIONAL DE ENGENHARIA E AGRONOMIA DO ESTADO DO AMAZONAS</t>
  </si>
  <si>
    <t>Liquidação da NE n. 2022NE0002347 - Pgto. de ART AM20220349733 ao CREA/AM, ref. elaboração de TR Nº 13.2022.DEAC.0864266.2022.014278 p/ reforma do Plenário-Trindade da PGJ/AM, conforme solicitado no SEI nº 2022.022772.</t>
  </si>
  <si>
    <t>Fatura nº  8305003968</t>
  </si>
  <si>
    <t>3620/2022</t>
  </si>
  <si>
    <t>2022.022772</t>
  </si>
  <si>
    <t xml:space="preserve">04407920000180 </t>
  </si>
  <si>
    <t>PRODAM PROCESSAMENTO DE DADOS AMAZONAS AS</t>
  </si>
  <si>
    <t>Liquidação da NE nº 2022NE0000737 -  Ref. licença de uso do sistema AJURI, rel. execução de controle de Estoque e Patrimônio, em plataforma web, de 27/9 a 26/10/22, conforme contrato nº 012/2021/PGJ, NFSe nº 33205/2022 e SEI nº 2022.021828.</t>
  </si>
  <si>
    <t>33205/2022</t>
  </si>
  <si>
    <t>3622/2022</t>
  </si>
  <si>
    <t>2022.021828</t>
  </si>
  <si>
    <t>Liquidação da NE n. 2022NE0002348 - Pgto. de ART AM20220349622 ao CREA/AM, ref. elaboração de Projeto Básico N.º 7.2022.DEAC.0878385.2022.015951 para construção da PJ de Manacapuru, conforme solicitado no SEI nº 2022.022754.</t>
  </si>
  <si>
    <t xml:space="preserve"> Fatura nº 8305003777</t>
  </si>
  <si>
    <t>3629/2022</t>
  </si>
  <si>
    <t>2022.022754</t>
  </si>
  <si>
    <t>Liquidação da NE n. 2022NE0002345 - Pgto. de ART AM20220350013 ao CREA/AM, ref. elaboração de  PROJETO BÁSICO Nº 12.2022.DEAC.0908828.2022.019425 para construção do Remanescente de Obra da PJ de Anori, conforme solicitado no SEI nº 2022.022881.</t>
  </si>
  <si>
    <t>Fatura nº  8305004386</t>
  </si>
  <si>
    <t>3630/2022</t>
  </si>
  <si>
    <t>2022.022881</t>
  </si>
  <si>
    <t>Liquidação da NE n. 2022NE0002346 - Pgto. de ART AM20220350059 ao CREA/AM, ref. elaboração de  PROJETO BÁSICO Nº 10.2022.DEAC.0899876.2021.010995 para reforma da PJ de Boca do Acre, conforme solicitado no SEI nº 2022.022931.</t>
  </si>
  <si>
    <t>Fatura nº  8305004682</t>
  </si>
  <si>
    <t>3631/2022</t>
  </si>
  <si>
    <t>2022.022931</t>
  </si>
  <si>
    <t xml:space="preserve">02593165000140 </t>
  </si>
  <si>
    <t>GARTNER DO BRASIL SERVICOS DE PESQUISAS LTDA</t>
  </si>
  <si>
    <t>Liquidação da NE n. 2021NE0001920 - Referente a serviços técnicos especializados de pesquisa e aconselhamento imparcial em TI à PGJ/AM, relativo à Parcela 10/12, conforme contrato 034/2021/PGJ, NFSe 37980 e PI 2022.023473.</t>
  </si>
  <si>
    <t>37980/2022</t>
  </si>
  <si>
    <t>3632/2022</t>
  </si>
  <si>
    <t>2022.023473</t>
  </si>
  <si>
    <t xml:space="preserve">61198164000160 </t>
  </si>
  <si>
    <t>PORTO SEGURO COMPANHIA DE SEGUROS GERAIS</t>
  </si>
  <si>
    <t>Liquidação da NE nº 2022NE0000591 - Ref. a seguro contra acidentes pessoais aos estagiários da PGJ/AM (capital e interior), relativo a setembro de 2022, conf. contrato 005/2021/PGJ - 1º TA, Apólice 6.872-4, Fatura 110629  e SEI 2022.021905.</t>
  </si>
  <si>
    <t>Fatura nº 110629</t>
  </si>
  <si>
    <t>3633/2022</t>
  </si>
  <si>
    <t>Lei 14.133, art.141. §1º, III - pagamento de serviços necessários ao funcionamento dos sistemas estruturantes</t>
  </si>
  <si>
    <t>2022.021905</t>
  </si>
  <si>
    <t xml:space="preserve">05610079000196 </t>
  </si>
  <si>
    <t>COMPANHIA HUMAITENSE DE AGUAS E SANEAMENTO BASICO</t>
  </si>
  <si>
    <t>Liquidação da NE n. 2022NE0000060 - Referente a serviços de fornecimento de água potável e coleta de esgoto, relativo a outubro de 2022, conforme Contrato 010/2021/PGJ, Fatura nº 022108992 e PI 2022.023033.</t>
  </si>
  <si>
    <t>Fatura nº 022108992</t>
  </si>
  <si>
    <t>3654/2022</t>
  </si>
  <si>
    <t>2022.023033</t>
  </si>
  <si>
    <t xml:space="preserve">06108422000161 </t>
  </si>
  <si>
    <t>FM INDUST. GRAFICA E LOCAÇÃO DE MAQUINAS E EQUIPAMENTOS LTDA</t>
  </si>
  <si>
    <t>Liquidação da NE n. 2022NE0002136 - Referente a fornecimento de 200 (duzentos) unidades de impressão, conforme PE Nº 4.032/2022-CPL/MPAM/PGJ-SRP, NFSe 2585 e PI 2022.022334.</t>
  </si>
  <si>
    <t>2585/2022</t>
  </si>
  <si>
    <t>3657/2022</t>
  </si>
  <si>
    <t>2022.022334</t>
  </si>
  <si>
    <t xml:space="preserve">08329433000105 </t>
  </si>
  <si>
    <t>GIBBOR BRASIL PUBLICIDADE E PROPAGANDA LTDA</t>
  </si>
  <si>
    <t>Liquidação da NE n. 2021NE0000919 - Referente a prestação de serviços de publicação de atos oficiais e notas de interesse público desta PGJ/AM, conforme Contrato 011/2021/PGJ, relativo a outubro de 2022, NFSe 2298 e PI 2022.022678.</t>
  </si>
  <si>
    <t>2298/2022</t>
  </si>
  <si>
    <t>3677/2022</t>
  </si>
  <si>
    <t>2022.022678</t>
  </si>
  <si>
    <t>Liquidação da NE n. 2021NE0000919 - Referente a prestação de serviços de publicação de atos oficiais e notas de interesse público desta PGJ/AM, conforme Contrato 011/2021/PGJ, relativo a outubro de 2022, NFSe 2299 e PI 2022.022678. Parte 1/2</t>
  </si>
  <si>
    <t>2299/2022</t>
  </si>
  <si>
    <t>3678/2022</t>
  </si>
  <si>
    <t>Liquidação da NE n. 2022NE0000820 - Referente a prestação de serviços de publicação de atos oficiais e notas de interesse público desta PGJ/AM, conforme Contrato 011/2021/PGJ, relativo a outubro de 2022, NFSe 2299 e PI 2022.022678. Parte 2/2</t>
  </si>
  <si>
    <t>3682/2022</t>
  </si>
  <si>
    <t xml:space="preserve">76535764000143 </t>
  </si>
  <si>
    <t>OI S.A.</t>
  </si>
  <si>
    <t>Liquidação da NE nº 2022NE0000085 - Referente a prestação de serviço de acesso dedicado à Internet com proteção contra ataques distribuídos de negação de serviço (Anti-DDoS), mês de agosto/2022, conforme FATURA 31153 e SEI 2022.016997.</t>
  </si>
  <si>
    <t>Fatura nº 31153</t>
  </si>
  <si>
    <t>3685/2022</t>
  </si>
  <si>
    <t>2022.016997</t>
  </si>
  <si>
    <t>Liquidação da NE nº 2022NE0000085 - Referente a prestação de serviço de acesso dedicado à Internet com proteção contra ataques distribuídos de negação de serviço (Anti-DDoS), mês de OUTUBRO/2022, FATURA 31154 e SEI 2022.022114.</t>
  </si>
  <si>
    <t>Fatura nº 31154</t>
  </si>
  <si>
    <t>3686/2022</t>
  </si>
  <si>
    <t>2022.022114</t>
  </si>
  <si>
    <t>Liquidação da NE nº 2022NE0000085 - Referente a prestação de serviço de acesso dedicado à Internet com proteção contra ataques distribuídos de negação de serviço (Anti-DDoS), mês de Setembro/2022, FATURA 31155 e SEI 2022.022113</t>
  </si>
  <si>
    <t>Fatura nº 31155</t>
  </si>
  <si>
    <t>3687/2022</t>
  </si>
  <si>
    <t>2022.022113</t>
  </si>
  <si>
    <t xml:space="preserve">07244008000223 </t>
  </si>
  <si>
    <t xml:space="preserve"> EYES NWHERE SISTEMAS INTELIGENTES DE IMAGEM LTDA</t>
  </si>
  <si>
    <t>Liquidação da NE nº 2022NE0000063 - Referente a prestação de serviço de conectividade ponto a ponto, outubro/2022, conforme NFS-e 4044 e SEI 2022.022043.</t>
  </si>
  <si>
    <t>4044/2022</t>
  </si>
  <si>
    <t>3697/2022</t>
  </si>
  <si>
    <t>2022.022043</t>
  </si>
  <si>
    <t xml:space="preserve">26605545000115 </t>
  </si>
  <si>
    <t>SIDI SERVIÇOS DE COMUNICAÇAO LTDA  ME</t>
  </si>
  <si>
    <t>Liquidação da NE nº 2022NE0000092 - Referente a prestação de serviço de conectividade ponto a ponto nas unidades da PGJ, Outubro/2022, conforme NFS-e 10108 e SEI 2022.023305.</t>
  </si>
  <si>
    <t>10108/2022</t>
  </si>
  <si>
    <t>3699/2022</t>
  </si>
  <si>
    <t>2022.023305</t>
  </si>
  <si>
    <t>Liquidação da NE nº 2021NE0001135 - Referente a parcela  de Serviços de Comunicação de Dados e Circuitos Dedicados, via satélite na banda Ku, Agosto/2022 (Residual), nos termos do CA 013/2021, conforme NFSC 6393 e SEI 2022.023955.</t>
  </si>
  <si>
    <t>6393/2022</t>
  </si>
  <si>
    <t>3731/2022</t>
  </si>
  <si>
    <t>Liquidação da NE nº 2021NE0001135 - Parcela  de prestação de serviços de Valor Adicionado e Circuitos Dedicados à transmissão de dados, Agosto/2022 (Residual), nos termos do CA 013/2021, conforme NFS-e 10899 e SEI 2022.023955.</t>
  </si>
  <si>
    <t>10899/2022</t>
  </si>
  <si>
    <t>3732/2022</t>
  </si>
  <si>
    <t>Liquidação da NE nº 2021NE0001135 - Referente a parcela  de Serviços de Comunicação de Dados e Circuitos Dedicados, via satélite na banda Ku, Setembro/2022, nos termos do CA 013/2021, conforme NFSC 6394 e SEI 2022.023955.</t>
  </si>
  <si>
    <t>6394/2022</t>
  </si>
  <si>
    <t>3734/2022</t>
  </si>
  <si>
    <t>Liquidação da NE nº 2021NE0001135 - Parcela  de prestação de serviços de Valor Adicionado e Circuitos Dedicados à transmissão de dados, Setembro/2022, nos termos do CA 013/2021, conforme NFS-e 10900 e SEI 2022.023955.</t>
  </si>
  <si>
    <t>10900/2022</t>
  </si>
  <si>
    <t>3735/2022</t>
  </si>
  <si>
    <t>Liquidação da NE nº 2021NE0001135 - Referente a parcela  de Serviços de Comunicação de Dados e Circuitos Dedicados, via satélite na banda Ku, Outubro/2022, nos termos do CA 013/2021, conforme NFSC 6395 e SEI 2022.023955.</t>
  </si>
  <si>
    <t>6395/2022</t>
  </si>
  <si>
    <t>3737/2022</t>
  </si>
  <si>
    <t>Liquidação da NE nº 2021NE0001135 - Parcela  de prestação de serviços de Valor Adicionado e Circuitos Dedicados à transmissão de dados, Outubro/2022, nos termos do CA 013/2021, conforme NFS-e 10901 e SEI 2022.023955.</t>
  </si>
  <si>
    <t>10901/2022</t>
  </si>
  <si>
    <t>3738/2022</t>
  </si>
  <si>
    <t>Liquidação da NE nº 2021NE0001135 - Referente a parcela  de Serviços de Comunicação de Dados e Circuitos Dedicados, via satélite na banda Ku, Novembro/2022, nos termos do CA 013/2021, conforme NFSC 6396 e SEI 2022.023955.</t>
  </si>
  <si>
    <t>6396/2022</t>
  </si>
  <si>
    <t>3742/2022</t>
  </si>
  <si>
    <t>Liquidação da NE nº 2021NE0001315 - Referente a parcela  de Serviços de Comunicação de Dados e Circuitos Dedicados, via satélite na banda Ku, Novembro/2022, nos termos do CA 013/2021, conforme NFSC 6396 e SEI 2022.023955.</t>
  </si>
  <si>
    <t>3743/2022</t>
  </si>
  <si>
    <t>Liquidação da NE nº 2022NE0001465 - Referente a parcela  de Serviços de Comunicação de Dados e Circuitos Dedicados, via satélite na banda Ku, Novembro/2022, nos termos do CA 013/2021, conforme NFSC 6396 e SEI 2022.023955.</t>
  </si>
  <si>
    <t>3744/2022</t>
  </si>
  <si>
    <t xml:space="preserve">12891300000197 </t>
  </si>
  <si>
    <t>JF TECNOLOGIA LTDA -ME</t>
  </si>
  <si>
    <t>Liquidação da NE n. 2022NE0000978 - Referente a serviços de sanitização das unidades da PGJ/AM, relativo a outubro de 2022, conforme Contrato 010/2020 - 2º TA, NFSe 4726 e PI 2022.023835</t>
  </si>
  <si>
    <t>4726/2022</t>
  </si>
  <si>
    <t>3745/2022</t>
  </si>
  <si>
    <t>2022.023835</t>
  </si>
  <si>
    <t>Liquidação da NE n. 2022NE0002069 - Referente a serviços de manutenção preventiva e corretiva de refrigeração à PGJ/AM, relativo a novembro de 2022, conforme Contrato 025/2022, NFSe 2541 e PI 2022.024185.</t>
  </si>
  <si>
    <t>2541/2022</t>
  </si>
  <si>
    <t>3746/2022</t>
  </si>
  <si>
    <t>2022.024185</t>
  </si>
  <si>
    <t>Liquidação da NE nº 2022NE0001465 - Parcela  de prestação de serviços de Valor Adicionado e Circuitos Dedicados à transmissão de dados, Novembro/2022, nos termos do CA 013/2021, conforme NFS-e 10902 e SEI 2022.023955.</t>
  </si>
  <si>
    <t>10902/2022</t>
  </si>
  <si>
    <t>3747/2022</t>
  </si>
  <si>
    <t xml:space="preserve">00492578000102 </t>
  </si>
  <si>
    <t>VILA DA BARRA COM E REP E SERV DE DEDETIZACAO LTDA</t>
  </si>
  <si>
    <t>Liquidação da NE n. 2022NE0000722 - Referente a serviços continuados de desinsetização e desratização à PGJ/AM, relativo a julho de 2022, conforme Contrato 020/2018/PGJ, NFSe 2309 e PI 2022.023464.</t>
  </si>
  <si>
    <t>2309/2022</t>
  </si>
  <si>
    <t>3749/2022</t>
  </si>
  <si>
    <t>2022.023464</t>
  </si>
  <si>
    <t>Liquidação da NE n. 2022NE0000722 - Referente a serviços continuados de desinsetização e desratização à PGJ/AM, relativo a agosto de 2022, conforme Contrato 020/2018/PGJ, NFSe 2310 e PI 2022.023464.</t>
  </si>
  <si>
    <t>2310/2022</t>
  </si>
  <si>
    <t>3750/2022</t>
  </si>
  <si>
    <t>Liquidação da NE n. 2022NE0000722 - Referente a serviços continuados de desinsetização e desratização à PGJ/AM, relativo a setembro de 2022, conforme Contrato 020/2018/PGJ, NFSe 2311 e PI 2022.023464.</t>
  </si>
  <si>
    <t>2311/2022</t>
  </si>
  <si>
    <t>3751/2022</t>
  </si>
  <si>
    <t>Liquidação da NE n. 2022NE0000722 - Referente a serviços continuados de desinsetização e desratização à PGJ/AM, relativo a outubro de 2022, conforme Contrato 020/2018/PGJ, NFSe 2312 e PI 2022.023464.</t>
  </si>
  <si>
    <t>2312/2022</t>
  </si>
  <si>
    <t>3758/2022</t>
  </si>
  <si>
    <t xml:space="preserve">10181964000137 </t>
  </si>
  <si>
    <t>OCA  VIAGENS E TURISMO DA AMAZONIA LIMITADA</t>
  </si>
  <si>
    <t>Liquidação da NE nº 2022NE0001696 - Referente a prestação de serviços em agenciamento de viagens aéreas nacionais e internacionais, p/ MPAM/ PGJ, conf. Fatura nº 57113, contrato de nº 016/2022 e PI-SEI 2022.022692.</t>
  </si>
  <si>
    <t>57113/2022</t>
  </si>
  <si>
    <t>3765/2022</t>
  </si>
  <si>
    <t>2022.022692</t>
  </si>
  <si>
    <t xml:space="preserve">00604122000197 </t>
  </si>
  <si>
    <t>TRIVALE INSTITUICAO DE PAGAMENTO LTDA</t>
  </si>
  <si>
    <t>Liquidação da NE nº 2021NE0001018 - Referente a prest. de serv. de administração,  fornec. de vale-alimentação no mês de Nov/2022, conf NFS-e 2016520, 3º TA ao CA. nº 015/2020 - MP/PGJ e PI-SEI 2022.024447. (parte 1 de 2).</t>
  </si>
  <si>
    <t>2016520/2022</t>
  </si>
  <si>
    <t>3766/2022</t>
  </si>
  <si>
    <t>2022.024447</t>
  </si>
  <si>
    <t>Liquidação da NE nº 2022NE0001479 - Referente a prest. de serv. de administração,  fornec. de vale-alimentação no mês de Nov/2022, conf NFS-e 2016520, 3º TA ao CA. nº 015/2020 - MP/PGJ e PI-SEI 2022.024447. (parte 2 de 2).</t>
  </si>
  <si>
    <t>3767/2022</t>
  </si>
  <si>
    <t xml:space="preserve">03264927000127 </t>
  </si>
  <si>
    <t>MANAUS AMBIENTAL S.A</t>
  </si>
  <si>
    <t>Liquidação da NE nº 2021NE0000636 - Referente a prestação de serviços abastecimento de água e esgotamento sanitário para a PGJ/MPAM, Setembro/2022, CA nº 008/2021, conforme Fatura Agrupada nº 3209242/2022 e SEI 2022.021513.</t>
  </si>
  <si>
    <t>Fatura nº 003209242</t>
  </si>
  <si>
    <t>3774/2022</t>
  </si>
  <si>
    <t>2022.021513</t>
  </si>
  <si>
    <t xml:space="preserve">02341467000120 </t>
  </si>
  <si>
    <t>AMAZONAS ENERGIA S/A</t>
  </si>
  <si>
    <t>Liquidação da NE n. 2022NE0002624 - Referente a fornecimento de energia elétrica a PGJ - Manacapuru/AM pela AMAZONAS DISTRIBUIDORA DE ENERGIA S/A, relativo a Abril/2022, conforme Fatura nº 56975556/2022 e SEI nº 2022.002944.</t>
  </si>
  <si>
    <t>Fatura nº 56975556/2022</t>
  </si>
  <si>
    <t>3792/2022</t>
  </si>
  <si>
    <t>2022.002944</t>
  </si>
  <si>
    <t xml:space="preserve">82845322000104 </t>
  </si>
  <si>
    <t>SOFTPLAN PLANEJAMENTO E SISTEMAS LTDA</t>
  </si>
  <si>
    <t>Liquidação da NE nº 2022NE0000084 - Ref. prestação de serviços sobre a infraestrutura, relativo a setembro de 2022 (Parte 1/2), conforme contrato nº 019/2021/PGJ, NFSe nº 485637/2022 e SEI nº 2022.022154.</t>
  </si>
  <si>
    <t>485637/2022</t>
  </si>
  <si>
    <t>3796/2022</t>
  </si>
  <si>
    <t>2022.022154</t>
  </si>
  <si>
    <t>Liquidação da NE nº 2022NE0001511 - Ref. prestação de serviços sobre a infraestrutura, relativo a setembro de 2022 (Parte 2/2), conforme contrato nº 019/2021/PGJ, NFSe nº 485637/2022 e SEI nº 2022.022154.</t>
  </si>
  <si>
    <t>3797/2022</t>
  </si>
  <si>
    <t>Liquidação da NE nº 2022NE0001515 - Ref. prestação de serviços de garantia de evolução tecnológica e funcional, relativo a outubro de 2022, conforme contrato nº 019/2021/PGJ, NFSe nº 496250/2022 e SEI nº 2022.024256.</t>
  </si>
  <si>
    <t>496250/2022</t>
  </si>
  <si>
    <t>3801/2022</t>
  </si>
  <si>
    <t>2022.024256</t>
  </si>
  <si>
    <t>Liquidação da NE nº 2022NE0001515 - Ref. prestação de serviços de suporte de primeiro nível, relativo a outubro de 2022, conforme contrato nº 019/2021/PGJ, NFSe nº 496251/2022 e SEI nº 2022.024261.</t>
  </si>
  <si>
    <t>496251/2022</t>
  </si>
  <si>
    <t>3806/2022</t>
  </si>
  <si>
    <t>2022.024261</t>
  </si>
  <si>
    <t xml:space="preserve">28388146000175 </t>
  </si>
  <si>
    <t>ANDREA DA COSTA FERREIRA EIRELI EPP</t>
  </si>
  <si>
    <t>Liquidação da NE n. 2022NE0001843 - Referente a serviço de instalação de persianas, tombo 1000203, à fim de suprir as necessidades da PGJ/MPAM, conforme PE Nº 4.023/2021-CPL/MP/PGJ-SRP, NFSe 33 e PI 2022.023856.</t>
  </si>
  <si>
    <t>33/2022</t>
  </si>
  <si>
    <t>3807/2022</t>
  </si>
  <si>
    <t>2022.023856</t>
  </si>
  <si>
    <t>Liquidação da NE nº 2022NE0000083 - Ref. prestação de serviços de garantia de evolução tecnológica e funcional, relativo a setembro de 2022, conforme contrato nº 019/2021/PGJ, NFSe nº 485635/2022 e SEI nº 2022.022133.</t>
  </si>
  <si>
    <t>Fatura nº 485635</t>
  </si>
  <si>
    <t>3813/2022</t>
  </si>
  <si>
    <t>2022.022133</t>
  </si>
  <si>
    <t xml:space="preserve">02558157000162 </t>
  </si>
  <si>
    <t>TELEFONICA BRASIL S.A.</t>
  </si>
  <si>
    <t>Liquidação da NE n. 2022NE0000804 - Referente a serviços de telefonia móvel pessoal (SMP) à PGJ/AM, conforme Contrato 011/2018/PGJ - 4º TA, Fatura 0345991343 e PI 2022.024031.</t>
  </si>
  <si>
    <t>Fatura nº 0345991343</t>
  </si>
  <si>
    <t>3828/2022</t>
  </si>
  <si>
    <t>2022.024031</t>
  </si>
  <si>
    <t xml:space="preserve">04406195000125 </t>
  </si>
  <si>
    <t>COSAMA COMPANHIA DE SANEAMENTO DO AMAZONAS</t>
  </si>
  <si>
    <t>Liquidação da NE n. 2022NE0002356 - Referente a serviço de abastecimento de água PJ de Juruá, conforme Fatura 104109181020225 e SEI 2022.022028.</t>
  </si>
  <si>
    <t>Fatura nº 104109181020225</t>
  </si>
  <si>
    <t>3831/2022</t>
  </si>
  <si>
    <t>2022.022028</t>
  </si>
  <si>
    <t xml:space="preserve">04320180000140 </t>
  </si>
  <si>
    <t>SAAE SERVICO AUTONOMO DE AGUA E ESGOTOS DE ITACOAT</t>
  </si>
  <si>
    <t>Liquidação da NE n. 2022NE0001983 - Referente a serviços continuados de fornecimento de água potável à PGJ/AM na cidade de Itacoatiara/AM, relativo a setembro de 2022, conforme Contrato 005/2022/PGJ, Fatura 236005419 e PI 2022.024153.</t>
  </si>
  <si>
    <t>Fatura nº 236005419</t>
  </si>
  <si>
    <t>3832/2022</t>
  </si>
  <si>
    <t>2022.024153</t>
  </si>
  <si>
    <t>Liquidação da NE n. 2022NE0001983 - Referente a serviços continuados de fornecimento de água potável à PGJ/AM na cidade de Itacoatiara/AM, relativo a outubro de 2022, conforme Contrato 005/2022/PGJ, Fatura 2360054110 e PI 2022.024153.</t>
  </si>
  <si>
    <t>Fatura nº 2360054110</t>
  </si>
  <si>
    <t>3833/2022</t>
  </si>
  <si>
    <t>Liquidação da NE n. 2022NE0001983 - Referente a serviços continuados de fornecimento de água potável à PGJ/AM na cidade de Itacoatiara/AM, relativo a novembro de 2022, conforme Contrato 005/2022/PGJ, Fatura 2360054111 e PI 2022.024153.</t>
  </si>
  <si>
    <t>Fatura nº 2360054111</t>
  </si>
  <si>
    <t>3836/2022</t>
  </si>
  <si>
    <t xml:space="preserve">04597340000100 </t>
  </si>
  <si>
    <t>SAAE SERVICO AUT DE AGUA E ESGOTOS DE PARINTINS</t>
  </si>
  <si>
    <t>Liquidação da NE n. 2022NE0001052-Pag. de serv. de fornec. de água potável e coleta de esgoto para a PGJ/MPAM local. no munic. de Parintins /AM, ref. ao mês de SET/2022, conf. fat. 0221121008, Contrato 004/2022 e PI-SEI 2022.023030.</t>
  </si>
  <si>
    <t>Fatura nº 0221121008</t>
  </si>
  <si>
    <t>3895/2022</t>
  </si>
  <si>
    <t>2022.023030</t>
  </si>
  <si>
    <t>Liquidação da NE n. 2022NE0001511-Prestação de serv. sobre Infraestrutura, correspondente ao mês de NOV/11/2022, conf. NFS-e 496311, Contrato 019/2021 e PI-SEI 2022.024348.</t>
  </si>
  <si>
    <t>496311/2022</t>
  </si>
  <si>
    <t>3902/2022</t>
  </si>
  <si>
    <t>2022.024348</t>
  </si>
  <si>
    <t>Liquidação da NE nº 2021NE0001920 - Referente a serviços técnicos especializados de pesquisa e aconselhamento imparcial em TI à PGJ/AM, relativo à Parcela 12/12, conforme contrato 034/2021/PGJ, NFSe 38161 e PI 2022.024334.</t>
  </si>
  <si>
    <t>38161/2022</t>
  </si>
  <si>
    <t>3903/2022</t>
  </si>
  <si>
    <t>--</t>
  </si>
  <si>
    <t>2022.024334</t>
  </si>
  <si>
    <t>Liquidação da NE nº 2022NE0000153 - Referente a Prestação de Serviços sanitização das unidades da PGJ, realizados nos meses de abril a agosto de 2022, conforme consta na nota fiscal Nº 4404 e SEI 2022.018003.</t>
  </si>
  <si>
    <t>4404/2022</t>
  </si>
  <si>
    <t>3914/2022</t>
  </si>
  <si>
    <t>2022.018003</t>
  </si>
  <si>
    <t>Liquidação da NE nº 2021NE0000910 - Ref. Prestação de serviços de manutenção preventiva e corretiva para os veículos oficiais da PGJ, conforme NFS-e nº 1966 (0951519 pg 5) e demais documentos do PI-SEI 2022.024626.</t>
  </si>
  <si>
    <t>1966/2022</t>
  </si>
  <si>
    <t>3918/2022</t>
  </si>
  <si>
    <t>Liquidação da NE nº 2022NE0000083 - Ref. prestação de serviços de suporte de primeiro nível, relativo a setembro de 2022, conforme contrato nº 019/2021/PGJ, NFSe nº 485636/2022 e SEI nº 2022.022147.</t>
  </si>
  <si>
    <t>485636/2022</t>
  </si>
  <si>
    <t>3921/2022</t>
  </si>
  <si>
    <t>2022.022147</t>
  </si>
  <si>
    <t>Liquidação da NE nº 2022NE0000083 - Ref. prestação de serviços de suporte de primeiro nível, relativo a agosto de 2022, conforme contrato nº 019/2021/PGJ, NFSe nº 475675/2022 e SEI nº 2022.019191 (parte 1/2).</t>
  </si>
  <si>
    <t>475675/2022</t>
  </si>
  <si>
    <t>3931/2022</t>
  </si>
  <si>
    <t xml:space="preserve">2022.019191 </t>
  </si>
  <si>
    <t>Liquidação da NE nº 2022NE0001515 - Ref. prestação de serviços de suporte de primeiro nível, relativo a agosto de 2022, conforme contrato nº 019/2021/PGJ, NFSe nº 475675/2022 e SEI nº 2022.019191  (parte 2/2).</t>
  </si>
  <si>
    <t>3932/2022</t>
  </si>
  <si>
    <t>EYES NWHERE SISTEMAS INTELIGENTES DE IMAGEM LTDA</t>
  </si>
  <si>
    <t>Liquidação da NE n. 2021NE0001917-Prest. de serv. de acesso dedicado à Internet com proteção contra ataques distribuídos de negação de serviço (Anti-DDoS), ref. a out/2022, conf NFS-e 4045, Contrato 033/2021 e PI-SEI 2022.022042.</t>
  </si>
  <si>
    <t>4045/2022</t>
  </si>
  <si>
    <t>3936/2022</t>
  </si>
  <si>
    <t>2022.022042</t>
  </si>
  <si>
    <t>Liquidação da NE nº 2021NE0001727 - Referente prestação de serviço de sustentação à PGJ/AM pela SOFTPLAN, relativo a Setembro de 2022, conforme contrato nº 019/2021/PGJ, NFSe nº 485634/2022 e SEI nº 2022.022132 (Parte 1/2).</t>
  </si>
  <si>
    <t>485634/2022</t>
  </si>
  <si>
    <t>3940/2022</t>
  </si>
  <si>
    <t>2022.022132</t>
  </si>
  <si>
    <t>Liquidação da NE nº 2021NE0000580 - Referente a serviço de telefonia móvel a PGJ/AM pela TELEFONICA BRASIL S.A., relativo a NOVEMBRO/2022, conforme contrato nº 011/2018/PGJ - 4º TA, Fatura nº 0345991343/2022 e SEI nº 2022.023655.</t>
  </si>
  <si>
    <t>3942/2022</t>
  </si>
  <si>
    <t>2022.023655</t>
  </si>
  <si>
    <t>Liquidação da NE nº 2022NE0001515 - Referente prestação de serviço de sustentação à PGJ/AM pela SOFTPLAN, relativo a Setembro de 2022, conforme contrato nº 019/2021/PGJ, NFSe nº 485634/2022 e SEI nº 2022.022132 (Parte 2/2).</t>
  </si>
  <si>
    <t>3943/2022</t>
  </si>
  <si>
    <t>Liquidação da NE nº 2021NE0000795 - Referente a fornecimento de energia elétrica a PGJ/AM pela AMAZONAS DISTRIBUIDORA DE ENERGIA S/A, relativo a NOVEMBRO/2022, conforme contrato nº 010/2021/PGJ, Fatura nº 6633452/2022 e SEI nº 2022.024191.</t>
  </si>
  <si>
    <t>Fatura nº 66334529</t>
  </si>
  <si>
    <t>3945/2022</t>
  </si>
  <si>
    <t>2022.024191</t>
  </si>
  <si>
    <t>Liquidação da NE n. 2022NE0001989-Aquis. de 1 (uma) placa de mesa para suprir a necessidade da 7a Promotoria e prest. de serv. gráficos, conf. NFS-e nº 2562 e PI-SEI 2022.021048.</t>
  </si>
  <si>
    <t>2562/2022</t>
  </si>
  <si>
    <t>3946/2022</t>
  </si>
  <si>
    <t>2022.021048</t>
  </si>
  <si>
    <t>Liquidação da NE nº 2022NE0001511 - Ref. prestação de serviços sobre a infraestrutura, relativo a outubro de 2022, conforme contrato nº 019/2021/PGJ, NFSe nº 496252/2022 e SEI nº 2022.024282.</t>
  </si>
  <si>
    <t>496252/2022</t>
  </si>
  <si>
    <t>3947/2022</t>
  </si>
  <si>
    <t>2022.024282</t>
  </si>
  <si>
    <t>Liquidação da NE nº 2021NE0000147 - Ref. a serv. de conectividade ponto a ponto em fibra óptica a PGJ/AM pela EYES NWHERE SISTEMAS INTELIGENTES DE IMAGEM LTDA, rel. a Novembro/2022, conf. CT nº 001/2021/PGJ, NFSe nº 4449/2022 e SEI nº 2022.023768.</t>
  </si>
  <si>
    <t>4449/2022</t>
  </si>
  <si>
    <t>3949/2022</t>
  </si>
  <si>
    <t>2022.023768</t>
  </si>
  <si>
    <t>Liquidação da NE n. 2022NE0000092-Prest. de serv. de conectividade ponto a ponto, em fibra óptica, ref. ao mês de nov/2022, conf. NFS-e 10228, Contrato 002/2020 e PI-SEI 2022.024054.</t>
  </si>
  <si>
    <t>10228/2022</t>
  </si>
  <si>
    <t>3950/2022</t>
  </si>
  <si>
    <t>2022.024054</t>
  </si>
  <si>
    <t>12891300000197</t>
  </si>
  <si>
    <t xml:space="preserve"> JF TECNOLOGIA LTDA -ME</t>
  </si>
  <si>
    <t>Liquidação da NE nº 2022NE0000153 - Referente a Prestação de Serviços sanitização das unidades da PGJ, realizados nos meses de fevereiro e março de 2022, conforme consta na nota fiscal Nº 3776 e SEI 2022.018001.</t>
  </si>
  <si>
    <t>3776/2022</t>
  </si>
  <si>
    <t>3954/2022</t>
  </si>
  <si>
    <t>2022.018001</t>
  </si>
  <si>
    <t>Liquidação da NE nº 2021NE0001917 - Ref. a serviço de proteção Anti-DDOS a PGJ/AM pela EYES NWHERE SISTEMAS INTELIGENTES DE IMAGEM LTDA, rel. a Novembro/2022, conf. contrato nº 033/2021/PGJ, NFSe nº 4450/2022 e SEI nº 2022.023767.</t>
  </si>
  <si>
    <t>4450/2022</t>
  </si>
  <si>
    <t>3958/2022</t>
  </si>
  <si>
    <t>2022.023767</t>
  </si>
  <si>
    <t xml:space="preserve">12715889000172 </t>
  </si>
  <si>
    <t>CASA NOVA ENGENHARIA E CONSULTORIA LTDA  ME</t>
  </si>
  <si>
    <t>Liquidação da NE nº 2021NE0000723 - Ref. a serv. de manutenção da Estação de Tratamentos de Efluentes - ETE a PGJ/AM pela CASA NOVA ENG. LTDA, ref. a 6º medição - Nov/2022, conf. CT nº 008/2021/PGJ - 1º TA, NFSe nº 601/2022 e SEI 2022.023966. PARTE 1</t>
  </si>
  <si>
    <t>601/2022</t>
  </si>
  <si>
    <t>3962/2022</t>
  </si>
  <si>
    <t>2022.023966</t>
  </si>
  <si>
    <t>Liquidação da NE nº 2022NE0000859 - Ref. a serv. de manutenção da Estação de Tratamentos de Efluentes - ETE a PGJ/AM pela CASA NOVA ENG. LTDA, ref. a 6º medição - Nov/2022, conf. CT nº 008/2021/PGJ - 1º TA, NFSe nº 601/2022 e SEI 2022.023966. PARTE 2</t>
  </si>
  <si>
    <t>3963/2022</t>
  </si>
  <si>
    <t>Liquidação da NE nº 2021NE0001703 - Ref. a serv. de execução de sistema de RH a PGJ/AM pela PRODAM - Process. de dados Amazonas S.A, rel. a Novembro/2022, conf. contrato nº 003/2019/PGJ - 4º TA, NFSe nº 33865/2022 e SEI nº 2022.023697.</t>
  </si>
  <si>
    <t>33865/2022</t>
  </si>
  <si>
    <t>3965/2022</t>
  </si>
  <si>
    <t>2022.023697</t>
  </si>
  <si>
    <t xml:space="preserve">08584308000133 </t>
  </si>
  <si>
    <t>ECOSEGM E CONSULTORIA AMBIENTAL LTDA ME</t>
  </si>
  <si>
    <t>Liquidação da NE nº 2021NE0000418 - Ref. a serviço de análise laboratoriais a PGJ/AM pela ECOSEGME CONSULTORIA AMBIENTAL LTDA ME, rel. a Agosto/2022 (4º medição), conf. CT nº 003/2020/PGJ - 2º TA, NFSe nº 3016/2022 e SEI nº 2022.022894.</t>
  </si>
  <si>
    <t>3016/2022</t>
  </si>
  <si>
    <t>3966/2022</t>
  </si>
  <si>
    <t>2022.022894</t>
  </si>
  <si>
    <t xml:space="preserve"> SENCINET BRASIL SERVICOS DE TELECOMUNICACOES LTDA</t>
  </si>
  <si>
    <t>Liquidação da NE nº 2021NE0001478 - Ref. a Comunic. de Dados e Circuitos Dedicados a transmissão de dados, a PGJ/AM pela SENCINET BRASIL SERV. DE TELEC. LTDA, rel. 09/2022, conf. CT nº 022/2021/PGJ, Fatura nº 6397/2022 e SEI nº 2022.023953.</t>
  </si>
  <si>
    <t>6397/2022</t>
  </si>
  <si>
    <t>3970/2022</t>
  </si>
  <si>
    <t>Liquidação da NE nº 2021NE0001478 - Ref. a Comunic. de Dados e Circuitos Dedicados a transmissão de dados, a PGJ/AM pela SENCINET BRASIL SERV. DE TELEC. LTDA, rel. 10/2022, conf. CT nº 022/2021/PGJ, Fatura nº 6398/2022 e SEI nº 2022.023953.</t>
  </si>
  <si>
    <t>6398/2022</t>
  </si>
  <si>
    <t>3972/2022</t>
  </si>
  <si>
    <t>Liquidação da NE nº 2021NE0001478 - Ref. a Comunic. de Dados e Circuitos Dedicados a transmissão de dados, a PGJ/AM pela SENCINET BRASIL SERV. DE TELEC. LTDA, rel. 11/2022, conf. CT nº 022/2021/PGJ, Fatura nº 6399/2022 e SEI nº 2022.023953.</t>
  </si>
  <si>
    <t>6399/2022</t>
  </si>
  <si>
    <t>3975/2022</t>
  </si>
  <si>
    <t>3976/2022</t>
  </si>
  <si>
    <t>Liquidação da NE n. 2021NE0000305-Pag. da Am energia às Unidades Descentralizadas desta PGJ, conf. fatura agrupada (0949532), Contrato 005/2021 e  PI-SEI 2022.024386.</t>
  </si>
  <si>
    <t>Fatura nº 867462</t>
  </si>
  <si>
    <t>3978/2022</t>
  </si>
  <si>
    <t>2022.024386</t>
  </si>
  <si>
    <t>Liquidação da NE n. 2022NE0001515- Prestação de serviço de sustentação, ref. ao mês de Nov/2022, nos termos do 1º TA - CA 019/2021, conforme NFS-e nº496897,  e PI-SEI 2022.024635.</t>
  </si>
  <si>
    <t>496897/2022</t>
  </si>
  <si>
    <t>3980/2022</t>
  </si>
  <si>
    <t>2022.024635</t>
  </si>
  <si>
    <t>Liquidação da NE n. 2022NE0001512-Prestação de serviços sobre a infraestrutura e serviço sob demanda do Sistema SAJ/MP, referente ao Ciclo 2022-1, nos termos do 1º TA - CA 019/2021, conforme NFS-e 496789 e PI-SEI 2022.024568.</t>
  </si>
  <si>
    <t>496789/2022</t>
  </si>
  <si>
    <t>3983/2022</t>
  </si>
  <si>
    <t>2022.024568</t>
  </si>
  <si>
    <t>Liquidação da NE nº 2021NE0001920-Prestação de serviços técnicos especializados de pesquisa e aconselhamento imparcial em TI, referente à Parcela 11/12, conforme NFS-e nº 38139, Contrato 034/2021 e PI-SEI 2022.024333.</t>
  </si>
  <si>
    <t>38139/2022</t>
  </si>
  <si>
    <t>3986/2022</t>
  </si>
  <si>
    <t>2022.024333</t>
  </si>
  <si>
    <t>Liquidação da NE nº 2022NE0001512 - Ref. prestação de serviços sob demanda, correspondente ao ciclo 2022-2, conforme contrato nº 019/2021/PGJ e seu 1.º Termo Aditivo, NFSe nº 496788/2022 e SEI nº 2022.024567.</t>
  </si>
  <si>
    <t>496788/2022</t>
  </si>
  <si>
    <t>3987/2022</t>
  </si>
  <si>
    <t>2022.024567</t>
  </si>
  <si>
    <t>Liquidação da NE nº 2022NE0001512 - Ref. prestação de serviços sob demanda, correspondente ao ciclo 2022-1, conforme contrato nº 019/2021/PGJ e seu 1.º Termo Aditivo, NFSe nº 496787/2022 e SEI nº 2022.024557.</t>
  </si>
  <si>
    <t>496787/2022</t>
  </si>
  <si>
    <t>3988/2022</t>
  </si>
  <si>
    <t>2022.024557</t>
  </si>
  <si>
    <t>Liquidação da NE nº 2022NE0000722-Serviços de dedetização da PGJ/AM, realizados em Nov/2022, conforme descrito na Nota Fiscal n.º 2323, Contrato 020/2018 e PI-SEI 2022.023973.</t>
  </si>
  <si>
    <t>2323/2022</t>
  </si>
  <si>
    <t>3989/2022</t>
  </si>
  <si>
    <t>2022.023973</t>
  </si>
  <si>
    <t xml:space="preserve"> OI S.A.</t>
  </si>
  <si>
    <t>Liquidação da NE nº 2022NE0000769-Prest. de ser. de rede privada, com tecnol. VPN IP/MPLS, com dados multimidia de acesso a internet, para atender as necessid. do MPAM/PGJ, ref. ao mês de OUT/2022, Contrato 3ºT.A do 018/2019 e PI-SEI 2022.022106.</t>
  </si>
  <si>
    <t>Fatura nº 300039284484</t>
  </si>
  <si>
    <t>3994/2022</t>
  </si>
  <si>
    <t>2022.022106</t>
  </si>
  <si>
    <t>Liquidação da NE n. 2021NE0001545-Prest. de serv. telefônico fixo comutado - STFC, nas modalidades local, referente ao mês de NOV/2022, conf. Fatura 5º T.A ao CT 035/2018 e PI-SEI 2022.023090.</t>
  </si>
  <si>
    <t>Fatura nº 300039285892</t>
  </si>
  <si>
    <t>3995/2022</t>
  </si>
  <si>
    <t>2022.023090</t>
  </si>
  <si>
    <t xml:space="preserve">14711258000100 </t>
  </si>
  <si>
    <t>ORBITY COMÉRCIO DE MATERIAL PUBLICITÁRIO LTDA - EPP</t>
  </si>
  <si>
    <t>Liquidação da NE nº 2022NE0000154 - Referente a aquisição de placas de identificação designadas ás Promotorias de Justiça de Caapiranga e Manacapuru, conforme NFS-e 1290 e SEI 2022.020411.</t>
  </si>
  <si>
    <t>1290/2022</t>
  </si>
  <si>
    <t>3997/2022</t>
  </si>
  <si>
    <t>2022.020411</t>
  </si>
  <si>
    <t xml:space="preserve">Liquidação da NE nº 2022NE0000242 - Referente a prestação de serviços de análises laboratoriais da qualidade dos efluentes da Estação de Tratamento de Esgotos – ETE, conforme NFSe 3235, 5ª medição, e SEI 2022.023975. </t>
  </si>
  <si>
    <t>3235/2022</t>
  </si>
  <si>
    <t>3999/2022</t>
  </si>
  <si>
    <t>2022.023975</t>
  </si>
  <si>
    <t>Liquidação da NE nº 2021NE0001467 - Referente a 14 Impressões de fotografias coloridas, tamanho 40x30cm, conforme NFSe 348 e SEI 2022.023383.</t>
  </si>
  <si>
    <t>348/2022</t>
  </si>
  <si>
    <t>4000/2022</t>
  </si>
  <si>
    <t>2022.023383</t>
  </si>
  <si>
    <t>Liquidação da NE nº 2022NE0000085-Prest. de serv. de acesso à Internet com proteção contra ataques distribuídos de negação de serv. (Anti-DDoS), por um períd de 12 (doze) meses, conf. Fatura 0300039288821, Contrato 032/2021 e PI-SEI 2022.024873.</t>
  </si>
  <si>
    <t>Fatura nº 300039288821</t>
  </si>
  <si>
    <t>4009/2022</t>
  </si>
  <si>
    <t>2022.024873</t>
  </si>
  <si>
    <t>Liquidação da NE nº 2022NE0001515:Referente à prestação do serv. de sustentação, correspondente ao período de out/2022, conf. Contrato n° 019/2021, NFS. 496894 e PI-SEI 2022.024633.</t>
  </si>
  <si>
    <t>496894/2022</t>
  </si>
  <si>
    <t>4015/2022</t>
  </si>
  <si>
    <t>2022.024633</t>
  </si>
  <si>
    <t>Liquidação da NE nº 2022NE0001515-Prestação de SerV. de Garantia de Evolução Tecnológica e Funcional - GETF, correspondente ao mês de JUN/2022, conf. NFS-e 461617, Contrato 1ºT.A 019/2021 e PI-SEI 2022.024779.</t>
  </si>
  <si>
    <t>461617/2022</t>
  </si>
  <si>
    <t>4022/2022</t>
  </si>
  <si>
    <t>2022.024779</t>
  </si>
  <si>
    <t>Liquidação da NE n. 2022NE0001515-Prestação de Serviço de GETF, correspondente ao mês de NOV/2022, conf. NFS-e 496324, 1° T.A. ao C.A. 019/2021-MP/PGJ E PI-SEI 2022.024399.</t>
  </si>
  <si>
    <t>496324/2022</t>
  </si>
  <si>
    <t>4043/2022</t>
  </si>
  <si>
    <t>2022.024399</t>
  </si>
  <si>
    <t>Liquidação da NE n. 2022NE0000143-Prest. do serv. de fornec. de energia elétrica dos Prédios Sede e Adm. Nov/2022, conf. fat. agrup. (0949522), Contrato 002/2019, PI-SEI 2022.024384.</t>
  </si>
  <si>
    <t>Fatura nº 869937</t>
  </si>
  <si>
    <t>4051/2022</t>
  </si>
  <si>
    <t>2022.024384</t>
  </si>
  <si>
    <t>Liquidação da NE n. 2022NE0001515-Prestação de Serv. de Suporte, correspondente ao mês de NOV/2022, conf. NFS-e 496312, 1° T.A. ao C.A. 019/2021-MP/PGJ PI-SEI 2022.024360.</t>
  </si>
  <si>
    <t>496312/2022</t>
  </si>
  <si>
    <t>4059/2022</t>
  </si>
  <si>
    <t xml:space="preserve">2022.024360 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</si>
  <si>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</si>
  <si>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 xml:space="preserve">02924243000141 </t>
  </si>
  <si>
    <t>TURIN CONSTRUCOES LTDA</t>
  </si>
  <si>
    <t>Liquidação da NE nº 2022NE0001130 - Referente a 4ª Medição de Execução de serviços, do CA Nº 011/2022 - MPAM/PGJ, prestação de serviços de reconstrução do prédio da PJ de Maués/AM,  conforme NFse 126 e SEI 2022.022562.</t>
  </si>
  <si>
    <t>126/2022</t>
  </si>
  <si>
    <t>3617/2022</t>
  </si>
  <si>
    <t>2022.022562</t>
  </si>
  <si>
    <t xml:space="preserve">28254636000189 </t>
  </si>
  <si>
    <t>ORION SERVICOS TECNICOS EIRELI</t>
  </si>
  <si>
    <t>Liquidação da NE nº 2021NE0001180 - Referente a 2ª Medição da construção do remanescente do prédio das PJ de Coari/AM, com fornecimento total de mão de obra, ferramentas e etc, conforme NFSe 115 e SEI 2022.024273.</t>
  </si>
  <si>
    <t>115/2022</t>
  </si>
  <si>
    <t>4001/2022</t>
  </si>
  <si>
    <t>2022.024273</t>
  </si>
  <si>
    <t>Liquidação da NE nº 2021NE0001180 - Referente a 3ª Medição da construção do remanescente do prédio das PJ de Coari/AM, com fornecimento total de mão de obra, ferramentas e etc, conforme NFSe 116 e SEI 2022.024299.</t>
  </si>
  <si>
    <t>116/2022</t>
  </si>
  <si>
    <t>4002/2022</t>
  </si>
  <si>
    <t>2022.024299</t>
  </si>
  <si>
    <t>Liquidação da NE nº 2022NE0001130 - Referente a 5ª Medição dos serviços de Reconstrução da Edificação Destinada à PJ de Maués/AM, conforme CA 11/2022, NFSe 127 e SEI 2022.024079.</t>
  </si>
  <si>
    <t>127/2022</t>
  </si>
  <si>
    <t>4003/2022</t>
  </si>
  <si>
    <t>2022.024079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</si>
</sst>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6]d/m/yyyy"/>
    <numFmt numFmtId="165" formatCode="_-&quot;R$ &quot;* #,##0.00_-;&quot;-R$ &quot;* #,##0.00_-;_-&quot;R$ &quot;* \-??_-;_-@_-"/>
    <numFmt numFmtId="166" formatCode="d/m/yyyy"/>
    <numFmt numFmtId="167" formatCode="_-* #,##0.00_-;\-* #,##0.00_-;_-* \-??_-;_-@_-"/>
  </numFmts>
  <fonts count="1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4"/>
      <color rgb="FF2A6099"/>
      <name val="Arial"/>
      <family val="2"/>
      <charset val="1"/>
    </font>
    <font>
      <sz val="11"/>
      <name val="Calibri"/>
      <family val="2"/>
    </font>
    <font>
      <sz val="10"/>
      <name val="Calibri"/>
      <family val="2"/>
      <charset val="1"/>
    </font>
    <font>
      <b/>
      <sz val="12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7" fontId="1" fillId="0" borderId="0" applyBorder="0" applyProtection="0"/>
    <xf numFmtId="165" fontId="1" fillId="0" borderId="0" applyBorder="0" applyProtection="0"/>
    <xf numFmtId="0" fontId="2" fillId="0" borderId="0"/>
    <xf numFmtId="0" fontId="12" fillId="0" borderId="0" applyBorder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8" fillId="0" borderId="0" xfId="3" applyFont="1"/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2" fillId="0" borderId="0" xfId="3"/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0" fontId="11" fillId="0" borderId="1" xfId="4" applyFont="1" applyBorder="1" applyAlignment="1">
      <alignment wrapText="1"/>
    </xf>
    <xf numFmtId="0" fontId="12" fillId="0" borderId="1" xfId="4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65" fontId="11" fillId="0" borderId="1" xfId="2" applyFont="1" applyFill="1" applyBorder="1" applyAlignment="1" applyProtection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wrapText="1"/>
    </xf>
    <xf numFmtId="165" fontId="11" fillId="0" borderId="1" xfId="2" applyFont="1" applyFill="1" applyBorder="1" applyAlignment="1" applyProtection="1">
      <alignment vertical="center" wrapText="1"/>
    </xf>
    <xf numFmtId="0" fontId="11" fillId="0" borderId="1" xfId="4" applyFont="1" applyBorder="1" applyAlignment="1">
      <alignment horizontal="left" wrapText="1"/>
    </xf>
    <xf numFmtId="0" fontId="11" fillId="0" borderId="3" xfId="4" applyFont="1" applyFill="1" applyBorder="1" applyAlignment="1">
      <alignment wrapText="1"/>
    </xf>
    <xf numFmtId="0" fontId="11" fillId="0" borderId="1" xfId="4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4" applyFont="1" applyBorder="1" applyAlignment="1" applyProtection="1">
      <alignment wrapText="1"/>
    </xf>
    <xf numFmtId="49" fontId="11" fillId="0" borderId="1" xfId="0" applyNumberFormat="1" applyFont="1" applyFill="1" applyBorder="1" applyAlignment="1">
      <alignment vertical="center" wrapText="1"/>
    </xf>
    <xf numFmtId="0" fontId="12" fillId="0" borderId="1" xfId="4" applyBorder="1" applyAlignment="1">
      <alignment wrapText="1"/>
    </xf>
    <xf numFmtId="0" fontId="12" fillId="0" borderId="1" xfId="4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" xfId="4" applyFont="1" applyBorder="1" applyAlignment="1" applyProtection="1">
      <alignment horizontal="left" wrapText="1"/>
    </xf>
    <xf numFmtId="0" fontId="12" fillId="0" borderId="1" xfId="4" applyBorder="1" applyAlignment="1" applyProtection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5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3" fillId="0" borderId="0" xfId="3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4" fillId="0" borderId="0" xfId="3" applyFont="1" applyAlignment="1">
      <alignment horizontal="left" wrapText="1"/>
    </xf>
    <xf numFmtId="0" fontId="6" fillId="0" borderId="6" xfId="3" applyFont="1" applyBorder="1" applyAlignment="1">
      <alignment horizontal="left"/>
    </xf>
    <xf numFmtId="0" fontId="6" fillId="0" borderId="6" xfId="3" applyFont="1" applyBorder="1" applyAlignment="1">
      <alignment horizontal="left" wrapText="1"/>
    </xf>
    <xf numFmtId="0" fontId="6" fillId="0" borderId="6" xfId="3" applyFont="1" applyBorder="1" applyAlignment="1">
      <alignment horizontal="center" vertical="center"/>
    </xf>
    <xf numFmtId="0" fontId="12" fillId="0" borderId="1" xfId="4" applyBorder="1" applyAlignment="1" applyProtection="1">
      <alignment wrapText="1"/>
    </xf>
    <xf numFmtId="0" fontId="12" fillId="0" borderId="1" xfId="4" applyFill="1" applyBorder="1" applyAlignment="1" applyProtection="1">
      <alignment wrapText="1"/>
    </xf>
    <xf numFmtId="0" fontId="12" fillId="0" borderId="0" xfId="4" applyFill="1" applyAlignment="1">
      <alignment horizontal="center" vertical="center"/>
    </xf>
    <xf numFmtId="0" fontId="0" fillId="0" borderId="0" xfId="0" applyFill="1"/>
    <xf numFmtId="0" fontId="12" fillId="0" borderId="1" xfId="4" applyFill="1" applyBorder="1" applyAlignment="1">
      <alignment horizontal="center" vertical="center"/>
    </xf>
    <xf numFmtId="0" fontId="12" fillId="0" borderId="0" xfId="4" applyAlignment="1">
      <alignment horizontal="center" vertical="center"/>
    </xf>
    <xf numFmtId="0" fontId="4" fillId="0" borderId="0" xfId="3" applyFont="1" applyAlignment="1">
      <alignment horizontal="left"/>
    </xf>
    <xf numFmtId="0" fontId="6" fillId="0" borderId="6" xfId="3" applyFont="1" applyBorder="1" applyAlignment="1">
      <alignment horizontal="left"/>
    </xf>
    <xf numFmtId="0" fontId="12" fillId="0" borderId="1" xfId="4" applyBorder="1" applyAlignment="1" applyProtection="1">
      <alignment horizontal="center" vertical="center" wrapText="1"/>
    </xf>
    <xf numFmtId="0" fontId="11" fillId="0" borderId="0" xfId="0" applyFont="1" applyFill="1"/>
    <xf numFmtId="14" fontId="14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11" fillId="0" borderId="4" xfId="2" applyFont="1" applyFill="1" applyBorder="1" applyAlignment="1" applyProtection="1">
      <alignment vertical="center"/>
    </xf>
    <xf numFmtId="49" fontId="11" fillId="4" borderId="1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4" applyFill="1" applyBorder="1" applyAlignment="1" applyProtection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165" fontId="11" fillId="4" borderId="1" xfId="2" applyFont="1" applyFill="1" applyBorder="1" applyAlignment="1" applyProtection="1">
      <alignment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center" vertical="center"/>
    </xf>
    <xf numFmtId="0" fontId="0" fillId="0" borderId="7" xfId="0" applyBorder="1"/>
    <xf numFmtId="0" fontId="1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3" applyNumberFormat="1" applyFont="1" applyAlignment="1">
      <alignment horizontal="right" vertical="center"/>
    </xf>
    <xf numFmtId="0" fontId="16" fillId="2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 wrapText="1"/>
    </xf>
    <xf numFmtId="165" fontId="11" fillId="0" borderId="1" xfId="2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5">
    <cellStyle name="Hiperlink" xfId="4" builtinId="8"/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14214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780864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Transpar%C3%AAncia_2022/Dezembro/Notas_Fiscais/Bens/NF_70_2022_BETEL_3002c.pdf" TargetMode="External"/><Relationship Id="rId18" Type="http://schemas.openxmlformats.org/officeDocument/2006/relationships/hyperlink" Target="https://www.mpam.mp.br/images/Transpar%C3%AAncia_2022/Dezembro/Notas_Fiscais/Bens/NF_14034_2022_HB_eb6b6.pdf" TargetMode="External"/><Relationship Id="rId26" Type="http://schemas.openxmlformats.org/officeDocument/2006/relationships/hyperlink" Target="https://www.mpam.mp.br/images/Transpar%C3%AAncia_2022/Dezembro/Notas_Fiscais/Bens/NF_2504_2022_HORIZONTE_9c510.pdf" TargetMode="External"/><Relationship Id="rId39" Type="http://schemas.openxmlformats.org/officeDocument/2006/relationships/hyperlink" Target="https://www.mpam.mp.br/images/CT_n%C2%BA_017-2020-MP-PGJ_30d63.pdf" TargetMode="External"/><Relationship Id="rId21" Type="http://schemas.openxmlformats.org/officeDocument/2006/relationships/hyperlink" Target="https://www.mpam.mp.br/images/Transpar%C3%AAncia_2022/Dezembro/Notas_Fiscais/Bens/NF_7550_2022_S_DE_O_f715b.pdf" TargetMode="External"/><Relationship Id="rId34" Type="http://schemas.openxmlformats.org/officeDocument/2006/relationships/hyperlink" Target="https://www.mpam.mp.br/images/Transpar%C3%AAncia_2022/Dezembro/Notas_Fiscais/Bens/NF_1968_2022_MIKROSHOP_e905e.pdf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mpam.mp.br/images/Transpar%C3%AAncia_2022/Dezembro/Notas_Fiscais/Bens/NF_80_2022_BETEL_adaec.pdf" TargetMode="External"/><Relationship Id="rId2" Type="http://schemas.openxmlformats.org/officeDocument/2006/relationships/hyperlink" Target="https://www.mpam.mp.br/images/Transpar%C3%AAncia_2022/Dezembro/Notas_Fiscais/Bens/NF_6401_2022_R_DA_S_dc63d.pdf" TargetMode="External"/><Relationship Id="rId16" Type="http://schemas.openxmlformats.org/officeDocument/2006/relationships/hyperlink" Target="https://www.mpam.mp.br/images/Transpar%C3%AAncia_2022/Dezembro/Notas_Fiscais/Bens/NF_82_2022_BETEL_005f1.pdf" TargetMode="External"/><Relationship Id="rId20" Type="http://schemas.openxmlformats.org/officeDocument/2006/relationships/hyperlink" Target="https://www.mpam.mp.br/images/Transpar%C3%AAncia_2022/Dezembro/Notas_Fiscais/Bens/NF_1397_2022_IMPERIO_SOLU%C3%87%C3%95ES_6c702.pdf" TargetMode="External"/><Relationship Id="rId29" Type="http://schemas.openxmlformats.org/officeDocument/2006/relationships/hyperlink" Target="https://www.mpam.mp.br/images/Transpar%C3%AAncia_2022/Dezembro/Notas_Fiscais/Bens/NF_77_2022_BETEL_e9676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mpam.mp.br/images/NF_17335_adffc.pdfhttps:/www.mpam.mp.br/images/Transpar%C3%AAncia_2022/Novembro/Notas_Fiscais/Bens/NF_17335_2022_SERRA_42bec.pdf" TargetMode="External"/><Relationship Id="rId6" Type="http://schemas.openxmlformats.org/officeDocument/2006/relationships/hyperlink" Target="https://www.mpam.mp.br/images/Transpar%C3%AAncia_2022/Dezembro/Notas_Fiscais/Bens/NF_79_2022_BETEL_d96e7.pdf" TargetMode="External"/><Relationship Id="rId11" Type="http://schemas.openxmlformats.org/officeDocument/2006/relationships/hyperlink" Target="https://www.mpam.mp.br/images/Transpar%C3%AAncia_2022/Dezembro/Notas_Fiscais/Bens/NF_69_2022_BETEL_eefae.pdf" TargetMode="External"/><Relationship Id="rId24" Type="http://schemas.openxmlformats.org/officeDocument/2006/relationships/hyperlink" Target="https://www.mpam.mp.br/images/Transpar%C3%AAncia_2022/Dezembro/Notas_Fiscais/Bens/NF_71_2022_BETEL_f2200.pdf" TargetMode="External"/><Relationship Id="rId32" Type="http://schemas.openxmlformats.org/officeDocument/2006/relationships/hyperlink" Target="https://www.mpam.mp.br/images/Transpar%C3%AAncia_2022/Dezembro/Notas_Fiscais/Bens/NF_1540_2022_ANDRE_VASCONCELOS_a7092.pdf" TargetMode="External"/><Relationship Id="rId37" Type="http://schemas.openxmlformats.org/officeDocument/2006/relationships/hyperlink" Target="https://www.mpam.mp.br/images/CT_n%C2%BA_017-2020-MP-PGJ_30d63.pdf" TargetMode="External"/><Relationship Id="rId40" Type="http://schemas.openxmlformats.org/officeDocument/2006/relationships/hyperlink" Target="https://www.mpam.mp.br/images/Contrato_n%C2%BA_024-2018_-_Manuten%C3%A7%C3%A3o_de_Ve%C3%ADculos_-_T_N_NETO_2f818.pdf" TargetMode="External"/><Relationship Id="rId5" Type="http://schemas.openxmlformats.org/officeDocument/2006/relationships/hyperlink" Target="https://www.mpam.mp.br/images/Transpar%C3%AAncia_2022/Dezembro/Notas_Fiscais/Bens/NF_220_2022_CONCEPT_a450a.pdf" TargetMode="External"/><Relationship Id="rId15" Type="http://schemas.openxmlformats.org/officeDocument/2006/relationships/hyperlink" Target="https://www.mpam.mp.br/images/Transpar%C3%AAncia_2022/Dezembro/Notas_Fiscais/Bens/NF_61019_2022_ANTONIO_RODRIGUES_29f92.pdf" TargetMode="External"/><Relationship Id="rId23" Type="http://schemas.openxmlformats.org/officeDocument/2006/relationships/hyperlink" Target="https://www.mpam.mp.br/images/Transpar%C3%AAncia_2022/Dezembro/Notas_Fiscais/Bens/NF_872_2022_F_ALVES_8d480.pdf" TargetMode="External"/><Relationship Id="rId28" Type="http://schemas.openxmlformats.org/officeDocument/2006/relationships/hyperlink" Target="https://www.mpam.mp.br/images/Transpar%C3%AAncia_2022/Dezembro/Notas_Fiscais/Bens/NF_75_2022_BETEL_2f6ba.pdf" TargetMode="External"/><Relationship Id="rId36" Type="http://schemas.openxmlformats.org/officeDocument/2006/relationships/hyperlink" Target="https://www.mpam.mp.br/images/NF_18178_b24b5.pdf" TargetMode="External"/><Relationship Id="rId10" Type="http://schemas.openxmlformats.org/officeDocument/2006/relationships/hyperlink" Target="https://www.mpam.mp.br/images/Transpar%C3%AAncia_2022/Dezembro/Notas_Fiscais/Bens/NF_81_2022_BETEL_8bf82.pdf" TargetMode="External"/><Relationship Id="rId19" Type="http://schemas.openxmlformats.org/officeDocument/2006/relationships/hyperlink" Target="https://www.mpam.mp.br/images/Transpar%C3%AAncia_2022/Dezembro/Notas_Fiscais/Bens/NF_144_2022_A_F_S_67cd8.pdf" TargetMode="External"/><Relationship Id="rId31" Type="http://schemas.openxmlformats.org/officeDocument/2006/relationships/hyperlink" Target="https://www.mpam.mp.br/images/Transpar%C3%AAncia_2022/Dezembro/Notas_Fiscais/Bens/NF_4573_2022_COMERCIAL_AMAZONAS_a64df.pdf" TargetMode="External"/><Relationship Id="rId4" Type="http://schemas.openxmlformats.org/officeDocument/2006/relationships/hyperlink" Target="https://www.mpam.mp.br/images/Transpar%C3%AAncia_2022/Dezembro/Notas_Fiscais/Bens/NF_86_2022_A_CASA_043a3.pdf" TargetMode="External"/><Relationship Id="rId9" Type="http://schemas.openxmlformats.org/officeDocument/2006/relationships/hyperlink" Target="https://www.mpam.mp.br/images/Transpar%C3%AAncia_2022/Dezembro/Notas_Fiscais/Bens/NF_78_2022_BETEL_132f8.pdf" TargetMode="External"/><Relationship Id="rId14" Type="http://schemas.openxmlformats.org/officeDocument/2006/relationships/hyperlink" Target="https://www.mpam.mp.br/images/Transpar%C3%AAncia_2022/Dezembro/Notas_Fiscais/Bens/NF_73_2022_BETEL_d8c2a.pdf" TargetMode="External"/><Relationship Id="rId22" Type="http://schemas.openxmlformats.org/officeDocument/2006/relationships/hyperlink" Target="https://www.mpam.mp.br/images/Transpar%C3%AAncia_2022/Dezembro/Notas_Fiscais/Bens/NF_23621-23623-23625-23626-23627-23628-23629-23630-23631-23632-23633-23634-23635-23636-23637-23638-23639-23640-23641_2022_TVLAR_34005.pdf" TargetMode="External"/><Relationship Id="rId27" Type="http://schemas.openxmlformats.org/officeDocument/2006/relationships/hyperlink" Target="https://www.mpam.mp.br/images/Transpar%C3%AAncia_2022/Dezembro/Notas_Fiscais/Bens/NF_5436_2022_SYLVIA_590b5.pdf" TargetMode="External"/><Relationship Id="rId30" Type="http://schemas.openxmlformats.org/officeDocument/2006/relationships/hyperlink" Target="https://www.mpam.mp.br/images/Transpar%C3%AAncia_2022/Dezembro/Notas_Fiscais/Bens/NF_7977_2022_TN_d617c.pdf" TargetMode="External"/><Relationship Id="rId35" Type="http://schemas.openxmlformats.org/officeDocument/2006/relationships/hyperlink" Target="https://www.mpam.mp.br/images/NF_8708_57145.pdf" TargetMode="External"/><Relationship Id="rId8" Type="http://schemas.openxmlformats.org/officeDocument/2006/relationships/hyperlink" Target="https://www.mpam.mp.br/images/Transpar%C3%AAncia_2022/Dezembro/Notas_Fiscais/Bens/NF_72_2022_BETEL_620ed.pdf" TargetMode="External"/><Relationship Id="rId3" Type="http://schemas.openxmlformats.org/officeDocument/2006/relationships/hyperlink" Target="https://www.mpam.mp.br/images/Transpar%C3%AAncia_2022/Dezembro/Notas_Fiscais/Bens/NF_8707_2022_LALINK_07ac2.pdf" TargetMode="External"/><Relationship Id="rId12" Type="http://schemas.openxmlformats.org/officeDocument/2006/relationships/hyperlink" Target="https://www.mpam.mp.br/images/Transpar%C3%AAncia_2022/Dezembro/Notas_Fiscais/Bens/NF_74_2022_BETEL_b3b69.pdf" TargetMode="External"/><Relationship Id="rId17" Type="http://schemas.openxmlformats.org/officeDocument/2006/relationships/hyperlink" Target="https://www.mpam.mp.br/images/Transpar%C3%AAncia_2022/Dezembro/Notas_Fiscais/Bens/NF_76_2022_BETEL_98df6.pdf" TargetMode="External"/><Relationship Id="rId25" Type="http://schemas.openxmlformats.org/officeDocument/2006/relationships/hyperlink" Target="https://www.mpam.mp.br/images/Transpar%C3%AAncia_2022/Dezembro/Notas_Fiscais/Bens/NF_1539_2022_ANDRE_VASCONCELOS_9caa0.pdf" TargetMode="External"/><Relationship Id="rId33" Type="http://schemas.openxmlformats.org/officeDocument/2006/relationships/hyperlink" Target="https://www.mpam.mp.br/images/Transpar%C3%AAncia_2022/Dezembro/Notas_Fiscais/Bens/NF_462_2022_TALENTOS_9c7e7.pdf" TargetMode="External"/><Relationship Id="rId38" Type="http://schemas.openxmlformats.org/officeDocument/2006/relationships/hyperlink" Target="https://www.mpam.mp.br/images/CT_13-2022_-_MP-PGJ_bee15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Transpar%C3%AAncia_2022/Dezembro/Notas_Fiscais/Loca%C3%A7%C3%B5es/Recibo_11_2022_ALVES_LIRA_e8c65.pdf" TargetMode="External"/><Relationship Id="rId18" Type="http://schemas.openxmlformats.org/officeDocument/2006/relationships/hyperlink" Target="https://www.mpam.mp.br/images/CT_n%C2%BA_016-2020-MP-PGJ_5f566.pdf" TargetMode="External"/><Relationship Id="rId26" Type="http://schemas.openxmlformats.org/officeDocument/2006/relationships/hyperlink" Target="https://www.mpam.mp.br/images/CT_n%C2%BA_013-2021-MP-PGJ_7c5fc.pdf" TargetMode="External"/><Relationship Id="rId3" Type="http://schemas.openxmlformats.org/officeDocument/2006/relationships/hyperlink" Target="https://www.mpam.mp.br/images/Transpar%C3%AAncia_2022/Dezembro/Notas_Fiscais/Loca%C3%A7%C3%B5es/Recibo_11_2022_GABRIEL_e930e.pdf" TargetMode="External"/><Relationship Id="rId21" Type="http://schemas.openxmlformats.org/officeDocument/2006/relationships/hyperlink" Target="https://www.mpam.mp.br/images/Contrato_n%C2%BA_032.2018_-_MP-PGJ_4c328.pdf" TargetMode="External"/><Relationship Id="rId34" Type="http://schemas.openxmlformats.org/officeDocument/2006/relationships/hyperlink" Target="https://www.mpam.mp.br/images/CT_N%C2%BA_022-2021-MP-PGJ_4d651.pdf" TargetMode="External"/><Relationship Id="rId7" Type="http://schemas.openxmlformats.org/officeDocument/2006/relationships/hyperlink" Target="https://www.mpam.mp.br/images/Transpar%C3%AAncia_2022/Dezembro/Notas_Fiscais/Loca%C3%A7%C3%B5es/FATURA_16394_2022_SENCINET_f1669.pdf" TargetMode="External"/><Relationship Id="rId12" Type="http://schemas.openxmlformats.org/officeDocument/2006/relationships/hyperlink" Target="https://www.mpam.mp.br/images/Transpar%C3%AAncia_2022/Dezembro/Notas_Fiscais/Loca%C3%A7%C3%B5es/Recibo_11_2022_ALVES_LIRA_e8c65.pdf" TargetMode="External"/><Relationship Id="rId17" Type="http://schemas.openxmlformats.org/officeDocument/2006/relationships/hyperlink" Target="https://www.mpam.mp.br/images/Transpar%C3%AAncia_2022/Dezembro/Notas_Fiscais/Loca%C3%A7%C3%B5es/FATURA_16398_2022_SENCINET_27803.pdf" TargetMode="External"/><Relationship Id="rId25" Type="http://schemas.openxmlformats.org/officeDocument/2006/relationships/hyperlink" Target="https://www.mpam.mp.br/images/CT_n%C2%BA_013-2021-MP-PGJ_7c5fc.pdf" TargetMode="External"/><Relationship Id="rId33" Type="http://schemas.openxmlformats.org/officeDocument/2006/relationships/hyperlink" Target="https://www.mpam.mp.br/images/CT_N%C2%BA_022-2021-MP-PGJ_4d651.pdf" TargetMode="External"/><Relationship Id="rId2" Type="http://schemas.openxmlformats.org/officeDocument/2006/relationships/hyperlink" Target="https://www.mpam.mp.br/images/Transpar%C3%AAncia_2022/Dezembro/Notas_Fiscais/Loca%C3%A7%C3%B5es/Recibo_11_2022_SAMUEL_945e8.pdf" TargetMode="External"/><Relationship Id="rId16" Type="http://schemas.openxmlformats.org/officeDocument/2006/relationships/hyperlink" Target="https://www.mpam.mp.br/images/Transpar%C3%AAncia_2022/Dezembro/Notas_Fiscais/Loca%C3%A7%C3%B5es/FATURA_16397_2022_SENCINET_ddd07.pdf" TargetMode="External"/><Relationship Id="rId20" Type="http://schemas.openxmlformats.org/officeDocument/2006/relationships/hyperlink" Target="https://www.mpam.mp.br/images/CT_n%C2%BA_031-2021_-_MP-PGJ_a15f6.pdf" TargetMode="External"/><Relationship Id="rId29" Type="http://schemas.openxmlformats.org/officeDocument/2006/relationships/hyperlink" Target="https://www.mpam.mp.br/images/CT_n%C2%BA_016-2020-MP-PGJ_5f566.pdf" TargetMode="External"/><Relationship Id="rId1" Type="http://schemas.openxmlformats.org/officeDocument/2006/relationships/hyperlink" Target="https://www.mpam.mp.br/images/Transpar%C3%AAncia_2022/Dezembro/Notas_Fiscais/Loca%C3%A7%C3%B5es/Recibo_10_2022_ALVES_LIRA_cea2a.pdf" TargetMode="External"/><Relationship Id="rId6" Type="http://schemas.openxmlformats.org/officeDocument/2006/relationships/hyperlink" Target="https://www.mpam.mp.br/images/Transpar%C3%AAncia_2022/Dezembro/Notas_Fiscais/Loca%C3%A7%C3%B5es/FATURA_16393_2022_SENCINET_c9c27.pdf" TargetMode="External"/><Relationship Id="rId11" Type="http://schemas.openxmlformats.org/officeDocument/2006/relationships/hyperlink" Target="https://www.mpam.mp.br/images/Transpar%C3%AAncia_2022/Dezembro/Notas_Fiscais/Loca%C3%A7%C3%B5es/Recibo_11_2022_VERA_NEIDE_85c7c.pdf" TargetMode="External"/><Relationship Id="rId24" Type="http://schemas.openxmlformats.org/officeDocument/2006/relationships/hyperlink" Target="https://www.mpam.mp.br/images/CT_n%C2%BA_013-2021-MP-PGJ_7c5fc.pdf" TargetMode="External"/><Relationship Id="rId32" Type="http://schemas.openxmlformats.org/officeDocument/2006/relationships/hyperlink" Target="https://www.mpam.mp.br/images/CT_N%C2%BA_022-2021-MP-PGJ_4d651.pdf" TargetMode="External"/><Relationship Id="rId5" Type="http://schemas.openxmlformats.org/officeDocument/2006/relationships/hyperlink" Target="https://www.mpam.mp.br/images/Transpar%C3%AAncia_2022/Dezembro/Notas_Fiscais/Loca%C3%A7%C3%B5es/FATURA_16392_2022_SENCINET_65840.pdf" TargetMode="External"/><Relationship Id="rId15" Type="http://schemas.openxmlformats.org/officeDocument/2006/relationships/hyperlink" Target="https://www.mpam.mp.br/images/Transpar%C3%AAncia_2022/Dezembro/Notas_Fiscais/Loca%C3%A7%C3%B5es/FATURA_16397_2022_SENCINET_ddd07.pdf" TargetMode="External"/><Relationship Id="rId23" Type="http://schemas.openxmlformats.org/officeDocument/2006/relationships/hyperlink" Target="https://www.mpam.mp.br/images/CT_n%C2%BA_013-2021-MP-PGJ_7c5fc.pdf" TargetMode="External"/><Relationship Id="rId28" Type="http://schemas.openxmlformats.org/officeDocument/2006/relationships/hyperlink" Target="https://www.mpam.mp.br/images/Contrato_n%C2%BA_019_2018_-_Loca%C3%A7%C3%A3o_COARI_-_Vera_Neide_b8b5c.pdf" TargetMode="External"/><Relationship Id="rId36" Type="http://schemas.openxmlformats.org/officeDocument/2006/relationships/drawing" Target="../drawings/drawing2.xml"/><Relationship Id="rId10" Type="http://schemas.openxmlformats.org/officeDocument/2006/relationships/hyperlink" Target="https://www.mpam.mp.br/images/Transpar%C3%AAncia_2022/Dezembro/Notas_Fiscais/Loca%C3%A7%C3%B5es/FATURA_16395_2022_SENCINET_fca20.pdf" TargetMode="External"/><Relationship Id="rId19" Type="http://schemas.openxmlformats.org/officeDocument/2006/relationships/hyperlink" Target="https://www.mpam.mp.br/images/CT_n%C2%BA_004-2021-MP-PGJ_95ba7.pdf" TargetMode="External"/><Relationship Id="rId31" Type="http://schemas.openxmlformats.org/officeDocument/2006/relationships/hyperlink" Target="https://www.mpam.mp.br/images/CT_N%C2%BA_022-2021-MP-PGJ_4d651.pdf" TargetMode="External"/><Relationship Id="rId4" Type="http://schemas.openxmlformats.org/officeDocument/2006/relationships/hyperlink" Target="https://www.mpam.mp.br/images/Transpar%C3%AAncia_2022/Dezembro/Notas_Fiscais/Loca%C3%A7%C3%B5es/Recibo_50_2022_COENCIL_9f2d5.pdf" TargetMode="External"/><Relationship Id="rId9" Type="http://schemas.openxmlformats.org/officeDocument/2006/relationships/hyperlink" Target="https://www.mpam.mp.br/images/Transpar%C3%AAncia_2022/Dezembro/Notas_Fiscais/Loca%C3%A7%C3%B5es/FATURA_16394_2022_SENCINET_f1669.pdf" TargetMode="External"/><Relationship Id="rId14" Type="http://schemas.openxmlformats.org/officeDocument/2006/relationships/hyperlink" Target="https://www.mpam.mp.br/images/Transpar%C3%AAncia_2022/Dezembro/Notas_Fiscais/Loca%C3%A7%C3%B5es/FATURA_16396_2022_SENCINET_0b086.pdf" TargetMode="External"/><Relationship Id="rId22" Type="http://schemas.openxmlformats.org/officeDocument/2006/relationships/hyperlink" Target="https://www.mpam.mp.br/images/CT_n%C2%BA_013-2021-MP-PGJ_7c5fc.pdf" TargetMode="External"/><Relationship Id="rId27" Type="http://schemas.openxmlformats.org/officeDocument/2006/relationships/hyperlink" Target="https://www.mpam.mp.br/images/CT_n%C2%BA_013-2021-MP-PGJ_7c5fc.pdf" TargetMode="External"/><Relationship Id="rId30" Type="http://schemas.openxmlformats.org/officeDocument/2006/relationships/hyperlink" Target="https://www.mpam.mp.br/images/CT_n%C2%BA_016-2020-MP-PGJ_5f566.pdf" TargetMode="External"/><Relationship Id="rId35" Type="http://schemas.openxmlformats.org/officeDocument/2006/relationships/printerSettings" Target="../printerSettings/printerSettings2.bin"/><Relationship Id="rId8" Type="http://schemas.openxmlformats.org/officeDocument/2006/relationships/hyperlink" Target="https://www.mpam.mp.br/images/Transpar%C3%AAncia_2022/Dezembro/Notas_Fiscais/Loca%C3%A7%C3%B5es/FATURA_16394_2022_SENCINET_f1669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CT_n%C2%BA_10-2020-MP-PGJ_d98a6.pdf" TargetMode="External"/><Relationship Id="rId21" Type="http://schemas.openxmlformats.org/officeDocument/2006/relationships/hyperlink" Target="https://www.mpam.mp.br/images/Transpar%C3%AAncia_2022/Dezembro/Notas_Fiscais/Servi%C3%A7os/NFS_6393_2022_SENCINET_8206b.pdf" TargetMode="External"/><Relationship Id="rId42" Type="http://schemas.openxmlformats.org/officeDocument/2006/relationships/hyperlink" Target="https://www.mpam.mp.br/images/Transpar%C3%AAncia_2022/Dezembro/Notas_Fiscais/Servi%C3%A7os/NFS_485637_2022_SOFTPLAN_32842.pdf" TargetMode="External"/><Relationship Id="rId63" Type="http://schemas.openxmlformats.org/officeDocument/2006/relationships/hyperlink" Target="https://www.mpam.mp.br/images/Transpar%C3%AAncia_2022/Dezembro/Notas_Fiscais/Servi%C3%A7os/FATURA_66334529__2022_AMAZONAS_ENERGIA_27e90.pdf" TargetMode="External"/><Relationship Id="rId84" Type="http://schemas.openxmlformats.org/officeDocument/2006/relationships/hyperlink" Target="https://www.mpam.mp.br/images/Transpar%C3%AAncia_2022/Dezembro/Notas_Fiscais/Servi%C3%A7os/NFS_2323_2022_VILLA_DA_BARRA_fb940.pdf" TargetMode="External"/><Relationship Id="rId138" Type="http://schemas.openxmlformats.org/officeDocument/2006/relationships/hyperlink" Target="https://www.mpam.mp.br/images/CT_n%C2%BA_034-2021-MP-PGJ_f1b15.pdf" TargetMode="External"/><Relationship Id="rId159" Type="http://schemas.openxmlformats.org/officeDocument/2006/relationships/hyperlink" Target="https://www.mpam.mp.br/images/CT_n%C2%BA_005-2021_-_MP-PGJ_ab169.pdf" TargetMode="External"/><Relationship Id="rId170" Type="http://schemas.openxmlformats.org/officeDocument/2006/relationships/hyperlink" Target="https://www.mpam.mp.br/images/CT_n_019-2021-MP-PGJ_60243.pdfhttps:/www.mpam.mp.br/images/CT_n_019-2021-MP-PGJ_60243.pdf" TargetMode="External"/><Relationship Id="rId107" Type="http://schemas.openxmlformats.org/officeDocument/2006/relationships/hyperlink" Target="https://www.mpam.mp.br/images/CT_N%C2%BA_011-2021-MP-PGJ_edd36.pdf" TargetMode="External"/><Relationship Id="rId11" Type="http://schemas.openxmlformats.org/officeDocument/2006/relationships/hyperlink" Target="https://www.mpam.mp.br/images/Transpar%C3%AAncia_2022/Dezembro/Notas_Fiscais/Servi%C3%A7os/FATURA_022108992_2022_COHASB_c253e.pdf" TargetMode="External"/><Relationship Id="rId32" Type="http://schemas.openxmlformats.org/officeDocument/2006/relationships/hyperlink" Target="https://www.mpam.mp.br/images/Transpar%C3%AAncia_2022/Dezembro/Notas_Fiscais/Servi%C3%A7os/NFS_10902_2022_SENCINET_39a98.pdf" TargetMode="External"/><Relationship Id="rId53" Type="http://schemas.openxmlformats.org/officeDocument/2006/relationships/hyperlink" Target="https://www.mpam.mp.br/images/Transpar%C3%AAncia_2022/Dezembro/Notas_Fiscais/Servi%C3%A7os/NFS_496311_2022_SOFTPLAN_42805.pdf" TargetMode="External"/><Relationship Id="rId74" Type="http://schemas.openxmlformats.org/officeDocument/2006/relationships/hyperlink" Target="https://www.mpam.mp.br/images/Transpar%C3%AAncia_2022/Dezembro/Notas_Fiscais/Servi%C3%A7os/NFS_6397_2022_SENCINET_bd031.pdf" TargetMode="External"/><Relationship Id="rId128" Type="http://schemas.openxmlformats.org/officeDocument/2006/relationships/hyperlink" Target="https://www.mpam.mp.br/images/CT_n_019-2021-MP-PGJ_60243.pdf" TargetMode="External"/><Relationship Id="rId149" Type="http://schemas.openxmlformats.org/officeDocument/2006/relationships/hyperlink" Target="https://www.mpam.mp.br/images/CT_N%C2%BA_002-2020-MP-PGJ_ae08b.pdf" TargetMode="External"/><Relationship Id="rId5" Type="http://schemas.openxmlformats.org/officeDocument/2006/relationships/hyperlink" Target="https://www.mpam.mp.br/images/Transpar%C3%AAncia_2022/Dezembro/Notas_Fiscais/Servi%C3%A7os/NFS_33205_2022_PRODAM_60593.pdf" TargetMode="External"/><Relationship Id="rId95" Type="http://schemas.openxmlformats.org/officeDocument/2006/relationships/hyperlink" Target="https://www.mpam.mp.br/images/Transpar%C3%AAncia_2022/Dezembro/Notas_Fiscais/Servi%C3%A7os/NFS_496312_2022_SOFTPLAN_53070.pdf" TargetMode="External"/><Relationship Id="rId160" Type="http://schemas.openxmlformats.org/officeDocument/2006/relationships/hyperlink" Target="https://www.mpam.mp.br/images/CT_n_019-2021-MP-PGJ_60243.pdfhttps:/www.mpam.mp.br/images/CT_n_019-2021-MP-PGJ_60243.pdf" TargetMode="External"/><Relationship Id="rId181" Type="http://schemas.openxmlformats.org/officeDocument/2006/relationships/hyperlink" Target="https://www.mpam.mp.br/images/CCT_06-2022_-_MP-PGJ_b19f3.pdf" TargetMode="External"/><Relationship Id="rId22" Type="http://schemas.openxmlformats.org/officeDocument/2006/relationships/hyperlink" Target="https://www.mpam.mp.br/images/Transpar%C3%AAncia_2022/Dezembro/Notas_Fiscais/Servi%C3%A7os/NFS_10899_2022_SENCINET_ceaf4.pdf" TargetMode="External"/><Relationship Id="rId43" Type="http://schemas.openxmlformats.org/officeDocument/2006/relationships/hyperlink" Target="https://www.mpam.mp.br/images/Transpar%C3%AAncia_2022/Dezembro/Notas_Fiscais/Servi%C3%A7os/NFS_485637_2022_SOFTPLAN_32842.pdf" TargetMode="External"/><Relationship Id="rId64" Type="http://schemas.openxmlformats.org/officeDocument/2006/relationships/hyperlink" Target="https://www.mpam.mp.br/images/Transpar%C3%AAncia_2022/Dezembro/Notas_Fiscais/Servi%C3%A7os/NFS_2562_2022_FM_4de30.pdf" TargetMode="External"/><Relationship Id="rId118" Type="http://schemas.openxmlformats.org/officeDocument/2006/relationships/hyperlink" Target="https://www.mpam.mp.br/images/Contratos/2022/Contrato/CT_25-2022_-_MP-PGJ_8363e.pdf" TargetMode="External"/><Relationship Id="rId139" Type="http://schemas.openxmlformats.org/officeDocument/2006/relationships/hyperlink" Target="https://www.mpam.mp.br/images/CT_n_019-2021-MP-PGJ_60243.pdfhttps:/www.mpam.mp.br/images/CT_n_019-2021-MP-PGJ_60243.pdf" TargetMode="External"/><Relationship Id="rId85" Type="http://schemas.openxmlformats.org/officeDocument/2006/relationships/hyperlink" Target="https://www.mpam.mp.br/images/Transpar%C3%AAncia_2022/Dezembro/Notas_Fiscais/Servi%C3%A7os/FATURA_300039284484_2022_OI_480be.pdf" TargetMode="External"/><Relationship Id="rId150" Type="http://schemas.openxmlformats.org/officeDocument/2006/relationships/hyperlink" Target="https://www.mpam.mp.br/images/CT_n%C2%BA_003.2021.MP-PGJ_7050b.pdf" TargetMode="External"/><Relationship Id="rId171" Type="http://schemas.openxmlformats.org/officeDocument/2006/relationships/hyperlink" Target="https://www.mpam.mp.br/images/CT_n_019-2021-MP-PGJ_60243.pdfhttps:/www.mpam.mp.br/images/CT_n_019-2021-MP-PGJ_60243.pdf" TargetMode="External"/><Relationship Id="rId12" Type="http://schemas.openxmlformats.org/officeDocument/2006/relationships/hyperlink" Target="https://www.mpam.mp.br/images/Transpar%C3%AAncia_2022/Dezembro/Notas_Fiscais/Servi%C3%A7os/NFS_2585_2022_FM_GRAFICA_49779.pdf" TargetMode="External"/><Relationship Id="rId33" Type="http://schemas.openxmlformats.org/officeDocument/2006/relationships/hyperlink" Target="https://www.mpam.mp.br/images/Transpar%C3%AAncia_2022/Dezembro/Notas_Fiscais/Servi%C3%A7os/NFS_2309_2022_VILA_DA_BARRA_51001.pdf" TargetMode="External"/><Relationship Id="rId108" Type="http://schemas.openxmlformats.org/officeDocument/2006/relationships/hyperlink" Target="https://www.mpam.mp.br/images/CT_n%C2%BA_013-2021-MP-PGJ_7c5fc.pdf" TargetMode="External"/><Relationship Id="rId129" Type="http://schemas.openxmlformats.org/officeDocument/2006/relationships/hyperlink" Target="https://www.mpam.mp.br/images/CT_n_019-2021-MP-PGJ_60243.pdfhttps:/www.mpam.mp.br/images/CT_n_019-2021-MP-PGJ_60243.pdf" TargetMode="External"/><Relationship Id="rId54" Type="http://schemas.openxmlformats.org/officeDocument/2006/relationships/hyperlink" Target="https://www.mpam.mp.br/images/Transpar%C3%AAncia_2022/Dezembro/Notas_Fiscais/Servi%C3%A7os/NFS_38161_2022_GARTNER_98b0c.pdf" TargetMode="External"/><Relationship Id="rId75" Type="http://schemas.openxmlformats.org/officeDocument/2006/relationships/hyperlink" Target="v" TargetMode="External"/><Relationship Id="rId96" Type="http://schemas.openxmlformats.org/officeDocument/2006/relationships/hyperlink" Target="https://www.mpam.mp.br/images/Fatura_n%C2%BA_486535_37779.pdf" TargetMode="External"/><Relationship Id="rId140" Type="http://schemas.openxmlformats.org/officeDocument/2006/relationships/hyperlink" Target="https://www.mpam.mp.br/images/CT_n_019-2021-MP-PGJ_60243.pdfhttps:/www.mpam.mp.br/images/CT_n_019-2021-MP-PGJ_60243.pdf" TargetMode="External"/><Relationship Id="rId161" Type="http://schemas.openxmlformats.org/officeDocument/2006/relationships/hyperlink" Target="https://www.mpam.mp.br/images/CT_n_019-2021-MP-PGJ_60243.pdfhttps:/www.mpam.mp.br/images/CT_n_019-2021-MP-PGJ_60243.pdf" TargetMode="External"/><Relationship Id="rId182" Type="http://schemas.openxmlformats.org/officeDocument/2006/relationships/hyperlink" Target="https://www.mpam.mp.br/images/CT_n%C2%BA_10-2020-MP-PGJ_d98a6.pdf" TargetMode="External"/><Relationship Id="rId6" Type="http://schemas.openxmlformats.org/officeDocument/2006/relationships/hyperlink" Target="https://www.mpam.mp.br/images/Transpar%C3%AAncia_2022/Dezembro/Notas_Fiscais/Servi%C3%A7os/FATURA_8305003777_2022_CREA_d3da7.pdf" TargetMode="External"/><Relationship Id="rId23" Type="http://schemas.openxmlformats.org/officeDocument/2006/relationships/hyperlink" Target="https://www.mpam.mp.br/images/Transpar%C3%AAncia_2022/Dezembro/Notas_Fiscais/Servi%C3%A7os/NFS_6394_2022_SENCINET_3a113.pdf" TargetMode="External"/><Relationship Id="rId119" Type="http://schemas.openxmlformats.org/officeDocument/2006/relationships/hyperlink" Target="https://www.mpam.mp.br/images/CT_n%C2%BA_013-2021-MP-PGJ_7c5fc.pdf" TargetMode="External"/><Relationship Id="rId44" Type="http://schemas.openxmlformats.org/officeDocument/2006/relationships/hyperlink" Target="https://www.mpam.mp.br/images/Transpar%C3%AAncia_2022/Dezembro/Notas_Fiscais/Servi%C3%A7os/NFS_496250_2022_SOFTPLAN_0c4e3.pdf" TargetMode="External"/><Relationship Id="rId65" Type="http://schemas.openxmlformats.org/officeDocument/2006/relationships/hyperlink" Target="https://www.mpam.mp.br/images/Transpar%C3%AAncia_2022/Dezembro/Notas_Fiscais/Servi%C3%A7os/NFS_496252_2022_SOFTPLAN_5bee4.pdf" TargetMode="External"/><Relationship Id="rId86" Type="http://schemas.openxmlformats.org/officeDocument/2006/relationships/hyperlink" Target="https://www.mpam.mp.br/images/Transpar%C3%AAncia_2022/Dezembro/Notas_Fiscais/Servi%C3%A7os/FATURA_300039285892_2022_OI_d7b09.pdf" TargetMode="External"/><Relationship Id="rId130" Type="http://schemas.openxmlformats.org/officeDocument/2006/relationships/hyperlink" Target="https://www.mpam.mp.br/images/CT_n_019-2021-MP-PGJ_60243.pdfhttps:/www.mpam.mp.br/images/CT_n_019-2021-MP-PGJ_60243.pdf" TargetMode="External"/><Relationship Id="rId151" Type="http://schemas.openxmlformats.org/officeDocument/2006/relationships/hyperlink" Target="https://www.mpam.mp.br/images/CT_n%C2%BA_008-2021-MP-PGJ_077ad.pdf" TargetMode="External"/><Relationship Id="rId172" Type="http://schemas.openxmlformats.org/officeDocument/2006/relationships/hyperlink" Target="https://www.mpam.mp.br/images/CT_n_019-2021-MP-PGJ_60243.pdfhttps:/www.mpam.mp.br/images/CT_n_019-2021-MP-PGJ_60243.pdf" TargetMode="External"/><Relationship Id="rId13" Type="http://schemas.openxmlformats.org/officeDocument/2006/relationships/hyperlink" Target="https://www.mpam.mp.br/images/Transpar%C3%AAncia_2022/Dezembro/Notas_Fiscais/Servi%C3%A7os/NFS_2298_2022_GIBBOR_a32af.pdf" TargetMode="External"/><Relationship Id="rId18" Type="http://schemas.openxmlformats.org/officeDocument/2006/relationships/hyperlink" Target="https://www.mpam.mp.br/images/Transpar%C3%AAncia_2022/Dezembro/Notas_Fiscais/Servi%C3%A7os/FATURA_31155_2022_OI_73825.pdf" TargetMode="External"/><Relationship Id="rId39" Type="http://schemas.openxmlformats.org/officeDocument/2006/relationships/hyperlink" Target="https://www.mpam.mp.br/images/Transpar%C3%AAncia_2022/Dezembro/Notas_Fiscais/Servi%C3%A7os/NFS_2016520__2022_TRIVALE_4c183.pdf" TargetMode="External"/><Relationship Id="rId109" Type="http://schemas.openxmlformats.org/officeDocument/2006/relationships/hyperlink" Target="https://www.mpam.mp.br/images/CT_n%C2%BA_013-2021-MP-PGJ_7c5fc.pdf" TargetMode="External"/><Relationship Id="rId34" Type="http://schemas.openxmlformats.org/officeDocument/2006/relationships/hyperlink" Target="https://www.mpam.mp.br/images/Transpar%C3%AAncia_2022/Dezembro/Notas_Fiscais/Servi%C3%A7os/NFS_2310_2022_VILA_DA_BARRA_66b2c.pdf" TargetMode="External"/><Relationship Id="rId50" Type="http://schemas.openxmlformats.org/officeDocument/2006/relationships/hyperlink" Target="https://www.mpam.mp.br/images/Transpar%C3%AAncia_2022/Dezembro/Notas_Fiscais/Servi%C3%A7os/FATURA_2360054110-2360054111__2022_SAAE_90529.pdf" TargetMode="External"/><Relationship Id="rId55" Type="http://schemas.openxmlformats.org/officeDocument/2006/relationships/hyperlink" Target="https://www.mpam.mp.br/images/Transpar%C3%AAncia_2022/Dezembro/Notas_Fiscais/Servi%C3%A7os/NFS_4404_2022_JF_78f4d.pdf" TargetMode="External"/><Relationship Id="rId76" Type="http://schemas.openxmlformats.org/officeDocument/2006/relationships/hyperlink" Target="https://www.mpam.mp.br/images/Transpar%C3%AAncia_2022/Dezembro/Notas_Fiscais/Servi%C3%A7os/NFS_6399_2022_SENCINET_45a06.pdf" TargetMode="External"/><Relationship Id="rId97" Type="http://schemas.openxmlformats.org/officeDocument/2006/relationships/hyperlink" Target="https://www.mpam.mp.br/images/NF_4045_b6f24.pdf" TargetMode="External"/><Relationship Id="rId104" Type="http://schemas.openxmlformats.org/officeDocument/2006/relationships/hyperlink" Target="https://www.mpam.mp.br/images/CT_n%C2%BA_010-2021-_MP-PGJ_59035.pdf" TargetMode="External"/><Relationship Id="rId120" Type="http://schemas.openxmlformats.org/officeDocument/2006/relationships/hyperlink" Target="https://www.mpam.mp.br/images/Contrato_n%C2%BA_020-2018_-_Servi%C3%A7o_de_Dedetiza%C3%A7%C3%A3o_-_VILA_DA_BARRA_b267a.pdf" TargetMode="External"/><Relationship Id="rId125" Type="http://schemas.openxmlformats.org/officeDocument/2006/relationships/hyperlink" Target="V" TargetMode="External"/><Relationship Id="rId141" Type="http://schemas.openxmlformats.org/officeDocument/2006/relationships/hyperlink" Target="https://www.mpam.mp.br/images/CT_n_019-2021-MP-PGJ_60243.pdfhttps:/www.mpam.mp.br/images/CT_n_019-2021-MP-PGJ_60243.pdf" TargetMode="External"/><Relationship Id="rId146" Type="http://schemas.openxmlformats.org/officeDocument/2006/relationships/hyperlink" Target="https://www.mpam.mp.br/images/CT_n%C2%BA_010-2021-_MP-PGJ_59035.pdf" TargetMode="External"/><Relationship Id="rId167" Type="http://schemas.openxmlformats.org/officeDocument/2006/relationships/hyperlink" Target="https://www.mpam.mp.br/images/CT_035-2018_-_Telemar_Norte_Leste_c7ff6.pdf" TargetMode="External"/><Relationship Id="rId7" Type="http://schemas.openxmlformats.org/officeDocument/2006/relationships/hyperlink" Target="https://www.mpam.mp.br/images/Transpar%C3%AAncia_2022/Dezembro/Notas_Fiscais/Servi%C3%A7os/FATURA_8305004386_2022_CREA_b5fbf.pdf" TargetMode="External"/><Relationship Id="rId71" Type="http://schemas.openxmlformats.org/officeDocument/2006/relationships/hyperlink" Target="https://www.mpam.mp.br/images/Transpar%C3%AAncia_2022/Dezembro/Notas_Fiscais/Servi%C3%A7os/NFS_601_2022_CASANOVA_6677d.pdf" TargetMode="External"/><Relationship Id="rId92" Type="http://schemas.openxmlformats.org/officeDocument/2006/relationships/hyperlink" Target="https://www.mpam.mp.br/images/Transpar%C3%AAncia_2022/Dezembro/Notas_Fiscais/Servi%C3%A7os/NFS_461617_2022_SOFTPLAN_8fa93.pdf" TargetMode="External"/><Relationship Id="rId162" Type="http://schemas.openxmlformats.org/officeDocument/2006/relationships/hyperlink" Target="https://www.mpam.mp.br/images/CT_n%C2%BA_034-2021-MP-PGJ_f1b15.pdf" TargetMode="External"/><Relationship Id="rId183" Type="http://schemas.openxmlformats.org/officeDocument/2006/relationships/hyperlink" Target="https://www.mpam.mp.br/images/4_TA_%C3%A0_CT_n.%C2%BA_024-2018_-_MP-PGJ_b7a86.pdf" TargetMode="External"/><Relationship Id="rId2" Type="http://schemas.openxmlformats.org/officeDocument/2006/relationships/hyperlink" Target="https://www.mpam.mp.br/images/Transpar%C3%AAncia_2022/Dezembro/Notas_Fiscais/Servi%C3%A7os/NFS_2488_2022_G_REFRIGERA%C3%87%C3%83O_f5c96.pdf" TargetMode="External"/><Relationship Id="rId29" Type="http://schemas.openxmlformats.org/officeDocument/2006/relationships/hyperlink" Target="https://www.mpam.mp.br/images/Transpar%C3%AAncia_2022/Dezembro/Notas_Fiscais/Servi%C3%A7os/NFS_6396_2022_SENCINET_6b097.pdf" TargetMode="External"/><Relationship Id="rId24" Type="http://schemas.openxmlformats.org/officeDocument/2006/relationships/hyperlink" Target="https://www.mpam.mp.br/images/Transpar%C3%AAncia_2022/Dezembro/Notas_Fiscais/Servi%C3%A7os/NFS_10900_2022_SENCINET_3b2e8.pdf" TargetMode="External"/><Relationship Id="rId40" Type="http://schemas.openxmlformats.org/officeDocument/2006/relationships/hyperlink" Target="https://www.mpam.mp.br/images/Transpar%C3%AAncia_2022/Dezembro/Notas_Fiscais/Servi%C3%A7os/FATURA_3209242_2022_MANAUS_AMBIENTAL_494c5.pdf" TargetMode="External"/><Relationship Id="rId45" Type="http://schemas.openxmlformats.org/officeDocument/2006/relationships/hyperlink" Target="https://www.mpam.mp.br/images/Transpar%C3%AAncia_2022/Dezembro/Notas_Fiscais/Servi%C3%A7os/NFS_496251_2022_SOFTPLAN_6e4c5.pdf" TargetMode="External"/><Relationship Id="rId66" Type="http://schemas.openxmlformats.org/officeDocument/2006/relationships/hyperlink" Target="https://www.mpam.mp.br/images/Transpar%C3%AAncia_2022/Dezembro/Notas_Fiscais/Servi%C3%A7os/NFS_4449_2022_EYES_af063.pdf" TargetMode="External"/><Relationship Id="rId87" Type="http://schemas.openxmlformats.org/officeDocument/2006/relationships/hyperlink" Target="https://www.mpam.mp.br/images/Transpar%C3%AAncia_2022/Dezembro/Notas_Fiscais/Servi%C3%A7os/NFS_1290_2022_ORBITY_25365.pdf" TargetMode="External"/><Relationship Id="rId110" Type="http://schemas.openxmlformats.org/officeDocument/2006/relationships/hyperlink" Target="https://www.mpam.mp.br/images/CT_n%C2%BA_013-2021-MP-PGJ_7c5fc.pdf" TargetMode="External"/><Relationship Id="rId115" Type="http://schemas.openxmlformats.org/officeDocument/2006/relationships/hyperlink" Target="https://www.mpam.mp.br/images/CT_n%C2%BA_013-2021-MP-PGJ_7c5fc.pdf" TargetMode="External"/><Relationship Id="rId131" Type="http://schemas.openxmlformats.org/officeDocument/2006/relationships/hyperlink" Target="https://www.mpam.mp.br/images/CT_n_019-2021-MP-PGJ_60243.pdfhttps:/www.mpam.mp.br/images/CT_n_019-2021-MP-PGJ_60243.pdf" TargetMode="External"/><Relationship Id="rId136" Type="http://schemas.openxmlformats.org/officeDocument/2006/relationships/hyperlink" Target="https://www.mpam.mp.br/images/CT_04-2022_-_MP-PGJ_fde48.pdf" TargetMode="External"/><Relationship Id="rId157" Type="http://schemas.openxmlformats.org/officeDocument/2006/relationships/hyperlink" Target="https://www.mpam.mp.br/images/CT_n%C2%BA_011-2022_-_MP-PGJ_aeb79.pdf" TargetMode="External"/><Relationship Id="rId178" Type="http://schemas.openxmlformats.org/officeDocument/2006/relationships/hyperlink" Target="https://www.mpam.mp.br/images/CT_n%C2%BA_001.2021-MP-PGJ_3bc8f.pdf" TargetMode="External"/><Relationship Id="rId61" Type="http://schemas.openxmlformats.org/officeDocument/2006/relationships/hyperlink" Target="https://www.mpam.mp.br/images/Transpar%C3%AAncia_2022/Dezembro/Notas_Fiscais/Servi%C3%A7os/FATURA_0345991343__2022_TELEFONICA_f395c.pdf" TargetMode="External"/><Relationship Id="rId82" Type="http://schemas.openxmlformats.org/officeDocument/2006/relationships/hyperlink" Target="https://www.mpam.mp.br/images/Transpar%C3%AAncia_2022/Dezembro/Notas_Fiscais/Servi%C3%A7os/NFS_496788_2022_SOFTPLAN_567ef.pdf" TargetMode="External"/><Relationship Id="rId152" Type="http://schemas.openxmlformats.org/officeDocument/2006/relationships/hyperlink" Target="https://www.mpam.mp.br/images/CT_n%C2%BA_008-2021-MP-PGJ_077ad.pdf" TargetMode="External"/><Relationship Id="rId173" Type="http://schemas.openxmlformats.org/officeDocument/2006/relationships/hyperlink" Target="https://www.mpam.mp.br/images/CT_n%C2%BA_002.2021.MP.PGJ_0bf38.pdf" TargetMode="External"/><Relationship Id="rId19" Type="http://schemas.openxmlformats.org/officeDocument/2006/relationships/hyperlink" Target="https://www.mpam.mp.br/images/Transpar%C3%AAncia_2022/Dezembro/Notas_Fiscais/Servi%C3%A7os/NFS_4044_2022_EYES_NWHERE_12130.pdf" TargetMode="External"/><Relationship Id="rId14" Type="http://schemas.openxmlformats.org/officeDocument/2006/relationships/hyperlink" Target="https://www.mpam.mp.br/images/Transpar%C3%AAncia_2022/Dezembro/Notas_Fiscais/Servi%C3%A7os/NFS_2299_2022_GIBBOR_77d09.pdf" TargetMode="External"/><Relationship Id="rId30" Type="http://schemas.openxmlformats.org/officeDocument/2006/relationships/hyperlink" Target="https://www.mpam.mp.br/images/Transpar%C3%AAncia_2022/Dezembro/Notas_Fiscais/Servi%C3%A7os/NFS_4726_2022_JF_d1455.pdf" TargetMode="External"/><Relationship Id="rId35" Type="http://schemas.openxmlformats.org/officeDocument/2006/relationships/hyperlink" Target="https://www.mpam.mp.br/images/Transpar%C3%AAncia_2022/Dezembro/Notas_Fiscais/Servi%C3%A7os/NFS_2311_2022_VILA_DA_BARRA_0ef59.pdf" TargetMode="External"/><Relationship Id="rId56" Type="http://schemas.openxmlformats.org/officeDocument/2006/relationships/hyperlink" Target="https://www.mpam.mp.br/images/Transpar%C3%AAncia_2022/Dezembro/Notas_Fiscais/Servi%C3%A7os/NFS_1966_2022_TN_ce845.pdf" TargetMode="External"/><Relationship Id="rId77" Type="http://schemas.openxmlformats.org/officeDocument/2006/relationships/hyperlink" Target="https://www.mpam.mp.br/images/Transpar%C3%AAncia_2022/Dezembro/Notas_Fiscais/Servi%C3%A7os/NFS_6399_2022_SENCINET_45a06.pdf" TargetMode="External"/><Relationship Id="rId100" Type="http://schemas.openxmlformats.org/officeDocument/2006/relationships/hyperlink" Target="https://www.mpam.mp.br/images/CT_n%C2%BA_001.2021-MP-PGJ_3bc8f.pdf" TargetMode="External"/><Relationship Id="rId105" Type="http://schemas.openxmlformats.org/officeDocument/2006/relationships/hyperlink" Target="V" TargetMode="External"/><Relationship Id="rId126" Type="http://schemas.openxmlformats.org/officeDocument/2006/relationships/hyperlink" Target="https://www.mpam.mp.br/images/CT_n%C2%BA_015-2020-MP-PGJ_4610e.pdf" TargetMode="External"/><Relationship Id="rId147" Type="http://schemas.openxmlformats.org/officeDocument/2006/relationships/hyperlink" Target="https://www.mpam.mp.br/images/CT_n_019-2021-MP-PGJ_60243.pdfhttps:/www.mpam.mp.br/images/CT_n_019-2021-MP-PGJ_60243.pdf" TargetMode="External"/><Relationship Id="rId168" Type="http://schemas.openxmlformats.org/officeDocument/2006/relationships/hyperlink" Target="https://www.mpam.mp.br/images/CT_n%C2%BA_32-MP-PGJ_4ec7e.pdf" TargetMode="External"/><Relationship Id="rId8" Type="http://schemas.openxmlformats.org/officeDocument/2006/relationships/hyperlink" Target="https://www.mpam.mp.br/images/Transpar%C3%AAncia_2022/Dezembro/Notas_Fiscais/Servi%C3%A7os/FATURA_8305004682_2022_CREA_1b5d1.pdf" TargetMode="External"/><Relationship Id="rId51" Type="http://schemas.openxmlformats.org/officeDocument/2006/relationships/hyperlink" Target="https://www.mpam.mp.br/images/Transpar%C3%AAncia_2022/Dezembro/Notas_Fiscais/Servi%C3%A7os/FATURA_2360054110-2360054111__2022_SAAE_90529.pdf" TargetMode="External"/><Relationship Id="rId72" Type="http://schemas.openxmlformats.org/officeDocument/2006/relationships/hyperlink" Target="https://www.mpam.mp.br/images/Transpar%C3%AAncia_2022/Dezembro/Notas_Fiscais/Servi%C3%A7os/NFS_33865_2022_PRODAM_8daed.pdf" TargetMode="External"/><Relationship Id="rId93" Type="http://schemas.openxmlformats.org/officeDocument/2006/relationships/hyperlink" Target="https://www.mpam.mp.br/images/Transpar%C3%AAncia_2022/Dezembro/Notas_Fiscais/Servi%C3%A7os/NFS_496324_2022_SOFTPLAN_6b16b.pdf" TargetMode="External"/><Relationship Id="rId98" Type="http://schemas.openxmlformats.org/officeDocument/2006/relationships/hyperlink" Target="https://www.mpam.mp.br/images/Contrato_n%C2%BA_010-2017_-_Manuten%C3%A7%C3%A3o_Refrigera%C3%A7%C3%A3o_-_G_REFRIGERA%C3%87%C3%83O_ac6c3.pdf" TargetMode="External"/><Relationship Id="rId121" Type="http://schemas.openxmlformats.org/officeDocument/2006/relationships/hyperlink" Target="https://www.mpam.mp.br/images/Contrato_n%C2%BA_020-2018_-_Servi%C3%A7o_de_Dedetiza%C3%A7%C3%A3o_-_VILA_DA_BARRA_b267a.pdf" TargetMode="External"/><Relationship Id="rId142" Type="http://schemas.openxmlformats.org/officeDocument/2006/relationships/hyperlink" Target="https://www.mpam.mp.br/images/CT_n%C2%BA_33-MP-PGJ_94190.pdf" TargetMode="External"/><Relationship Id="rId163" Type="http://schemas.openxmlformats.org/officeDocument/2006/relationships/hyperlink" Target="https://www.mpam.mp.br/images/CT_n_019-2021-MP-PGJ_60243.pdfhttps:/www.mpam.mp.br/images/CT_n_019-2021-MP-PGJ_60243.pdf" TargetMode="External"/><Relationship Id="rId184" Type="http://schemas.openxmlformats.org/officeDocument/2006/relationships/hyperlink" Target="https://www.mpam.mp.br/images/3_TA_%C3%A0_CT_n.%C2%BA_010-2020_-_MP-PGJ_e1a55.pdf" TargetMode="External"/><Relationship Id="rId3" Type="http://schemas.openxmlformats.org/officeDocument/2006/relationships/hyperlink" Target="https://www.mpam.mp.br/images/Transpar%C3%AAncia_2022/Dezembro/Notas_Fiscais/Servi%C3%A7os/MEMORANDO_145_2022_TJ_0ba43.pdf" TargetMode="External"/><Relationship Id="rId25" Type="http://schemas.openxmlformats.org/officeDocument/2006/relationships/hyperlink" Target="https://www.mpam.mp.br/images/Transpar%C3%AAncia_2022/Dezembro/Notas_Fiscais/Servi%C3%A7os/NFS_6395_2022_SENCINET_680b1.pdf" TargetMode="External"/><Relationship Id="rId46" Type="http://schemas.openxmlformats.org/officeDocument/2006/relationships/hyperlink" Target="https://www.mpam.mp.br/images/Transpar%C3%AAncia_2022/Dezembro/Notas_Fiscais/Servi%C3%A7os/NFS_33_2022_ANDREA_06aec.pdf" TargetMode="External"/><Relationship Id="rId67" Type="http://schemas.openxmlformats.org/officeDocument/2006/relationships/hyperlink" Target="https://www.mpam.mp.br/images/Transpar%C3%AAncia_2022/Dezembro/Notas_Fiscais/Servi%C3%A7os/NFS_10228_2022_SIDI_d0e27.pdf" TargetMode="External"/><Relationship Id="rId116" Type="http://schemas.openxmlformats.org/officeDocument/2006/relationships/hyperlink" Target="https://www.mpam.mp.br/images/CT_n%C2%BA_013-2021-MP-PGJ_7c5fc.pdf" TargetMode="External"/><Relationship Id="rId137" Type="http://schemas.openxmlformats.org/officeDocument/2006/relationships/hyperlink" Target="https://www.mpam.mp.br/images/CT_n_019-2021-MP-PGJ_60243.pdfhttps:/www.mpam.mp.br/images/CT_n_019-2021-MP-PGJ_60243.pdf" TargetMode="External"/><Relationship Id="rId158" Type="http://schemas.openxmlformats.org/officeDocument/2006/relationships/hyperlink" Target="https://www.mpam.mp.br/images/CT_n%C2%BA_011-2022_-_MP-PGJ_aeb79.pdf" TargetMode="External"/><Relationship Id="rId20" Type="http://schemas.openxmlformats.org/officeDocument/2006/relationships/hyperlink" Target="https://www.mpam.mp.br/images/Transpar%C3%AAncia_2022/Dezembro/Notas_Fiscais/Servi%C3%A7os/NFS_10108_2022_SIDI_50771.pdf" TargetMode="External"/><Relationship Id="rId41" Type="http://schemas.openxmlformats.org/officeDocument/2006/relationships/hyperlink" Target="https://www.mpam.mp.br/images/Transpar%C3%AAncia_2022/Dezembro/Notas_Fiscais/Servi%C3%A7os/FATURA_56975556_2022_AMAZONAS_ENERGIA_be1a4.pdf" TargetMode="External"/><Relationship Id="rId62" Type="http://schemas.openxmlformats.org/officeDocument/2006/relationships/hyperlink" Target="https://www.mpam.mp.br/images/Transpar%C3%AAncia_2022/Dezembro/Notas_Fiscais/Servi%C3%A7os/NFS_485634_2022_SOFTPLAN_8c5d5.pdf" TargetMode="External"/><Relationship Id="rId83" Type="http://schemas.openxmlformats.org/officeDocument/2006/relationships/hyperlink" Target="https://www.mpam.mp.br/images/Transpar%C3%AAncia_2022/Dezembro/Notas_Fiscais/Servi%C3%A7os/NFS_496787_2022_SOFTPLAN_86354.pdf" TargetMode="External"/><Relationship Id="rId88" Type="http://schemas.openxmlformats.org/officeDocument/2006/relationships/hyperlink" Target="https://www.mpam.mp.br/images/Transpar%C3%AAncia_2022/Dezembro/Notas_Fiscais/Servi%C3%A7os/NFS_3235_2022_ECOSEGME_a0bd4.pdf" TargetMode="External"/><Relationship Id="rId111" Type="http://schemas.openxmlformats.org/officeDocument/2006/relationships/hyperlink" Target="https://www.mpam.mp.br/images/CT_n%C2%BA_013-2021-MP-PGJ_7c5fc.pdf" TargetMode="External"/><Relationship Id="rId132" Type="http://schemas.openxmlformats.org/officeDocument/2006/relationships/hyperlink" Target="https://www.mpam.mp.br/images/CT_n_019-2021-MP-PGJ_60243.pdfhttps:/www.mpam.mp.br/images/CT_n_019-2021-MP-PGJ_60243.pdf" TargetMode="External"/><Relationship Id="rId153" Type="http://schemas.openxmlformats.org/officeDocument/2006/relationships/hyperlink" Target="https://www.mpam.mp.br/images/Contrato_n%C2%BA_003-2019_-_MP_-_PGJ_79dd4.pdf" TargetMode="External"/><Relationship Id="rId174" Type="http://schemas.openxmlformats.org/officeDocument/2006/relationships/hyperlink" Target="https://www.mpam.mp.br/images/Contrato_n%C2%BA_011.2018_-_Telefonia_M%C3%B3vel_-_VIVO_TELEF%C3%94NICO_84b0f.pdf" TargetMode="External"/><Relationship Id="rId179" Type="http://schemas.openxmlformats.org/officeDocument/2006/relationships/hyperlink" Target="https://www.mpam.mp.br/images/CT_N%C2%BA_002-2020-MP-PGJ_ae08b.pdf" TargetMode="External"/><Relationship Id="rId15" Type="http://schemas.openxmlformats.org/officeDocument/2006/relationships/hyperlink" Target="https://www.mpam.mp.br/images/Transpar%C3%AAncia_2022/Dezembro/Notas_Fiscais/Servi%C3%A7os/NFS_2299_2022_GIBBOR_77d09.pdf" TargetMode="External"/><Relationship Id="rId36" Type="http://schemas.openxmlformats.org/officeDocument/2006/relationships/hyperlink" Target="https://www.mpam.mp.br/images/Transpar%C3%AAncia_2022/Dezembro/Notas_Fiscais/Servi%C3%A7os/NFS_2312_2022_VILA_DA_BARRA_c5153.pdf" TargetMode="External"/><Relationship Id="rId57" Type="http://schemas.openxmlformats.org/officeDocument/2006/relationships/hyperlink" Target="https://www.mpam.mp.br/images/Transpar%C3%AAncia_2022/Dezembro/Notas_Fiscais/Servi%C3%A7os/NFS_485636_2022_SOFTPLAN_fb909.pdf" TargetMode="External"/><Relationship Id="rId106" Type="http://schemas.openxmlformats.org/officeDocument/2006/relationships/hyperlink" Target="https://www.mpam.mp.br/images/CT_N%C2%BA_011-2021-MP-PGJ_edd36.pdf" TargetMode="External"/><Relationship Id="rId127" Type="http://schemas.openxmlformats.org/officeDocument/2006/relationships/hyperlink" Target="https://www.mpam.mp.br/images/CT_n%C2%BA_008-2021-MP-PGJ_077ad.pdf" TargetMode="External"/><Relationship Id="rId10" Type="http://schemas.openxmlformats.org/officeDocument/2006/relationships/hyperlink" Target="https://www.mpam.mp.br/images/Transpar%C3%AAncia_2022/Dezembro/Notas_Fiscais/Servi%C3%A7os/FATURA_110629_2022_PORTO_SEGURO_51b6e.pdf" TargetMode="External"/><Relationship Id="rId31" Type="http://schemas.openxmlformats.org/officeDocument/2006/relationships/hyperlink" Target="https://www.mpam.mp.br/images/Transpar%C3%AAncia_2022/Dezembro/Notas_Fiscais/Servi%C3%A7os/NFS_2541_2022_G_REFRIGERA%C3%87%C3%83O_4d59d.pdf" TargetMode="External"/><Relationship Id="rId52" Type="http://schemas.openxmlformats.org/officeDocument/2006/relationships/hyperlink" Target="https://www.mpam.mp.br/images/Transpar%C3%AAncia_2022/Dezembro/Notas_Fiscais/Servi%C3%A7os/FATURA_0221121008__2022_SAAE_f961b.pdf" TargetMode="External"/><Relationship Id="rId73" Type="http://schemas.openxmlformats.org/officeDocument/2006/relationships/hyperlink" Target="https://www.mpam.mp.br/images/Transpar%C3%AAncia_2022/Dezembro/Notas_Fiscais/Servi%C3%A7os/NFS_3016_2022_ECOSEGME_85478.pdf" TargetMode="External"/><Relationship Id="rId78" Type="http://schemas.openxmlformats.org/officeDocument/2006/relationships/hyperlink" Target="https://www.mpam.mp.br/images/Transpar%C3%AAncia_2022/Dezembro/Notas_Fiscais/Servi%C3%A7os/FATURA_867462_2022_AMAZONAS_ENERGIA_5bebc.pdf" TargetMode="External"/><Relationship Id="rId94" Type="http://schemas.openxmlformats.org/officeDocument/2006/relationships/hyperlink" Target="https://www.mpam.mp.br/images/Transpar%C3%AAncia_2022/Dezembro/Notas_Fiscais/Servi%C3%A7os/FATURA_869937_2022_AMAZONAS_ENERGIA_e31d7.pdf" TargetMode="External"/><Relationship Id="rId99" Type="http://schemas.openxmlformats.org/officeDocument/2006/relationships/hyperlink" Target="https://www.mpam.mp.br/images/Contrato_n%C2%BA_010-2017_-_Manuten%C3%A7%C3%A3o_Refrigera%C3%A7%C3%A3o_-_G_REFRIGERA%C3%87%C3%83O_ac6c3.pdf" TargetMode="External"/><Relationship Id="rId101" Type="http://schemas.openxmlformats.org/officeDocument/2006/relationships/hyperlink" Target="https://www.mpam.mp.br/images/CT_n%C2%BA_012-2021-MP-PGJ_df72d.pdf" TargetMode="External"/><Relationship Id="rId122" Type="http://schemas.openxmlformats.org/officeDocument/2006/relationships/hyperlink" Target="https://www.mpam.mp.br/images/Contrato_n%C2%BA_020-2018_-_Servi%C3%A7o_de_Dedetiza%C3%A7%C3%A3o_-_VILA_DA_BARRA_b267a.pdf" TargetMode="External"/><Relationship Id="rId143" Type="http://schemas.openxmlformats.org/officeDocument/2006/relationships/hyperlink" Target="https://www.mpam.mp.br/images/CT_n_019-2021-MP-PGJ_60243.pdfhttps:/www.mpam.mp.br/images/CT_n_019-2021-MP-PGJ_60243.pdf" TargetMode="External"/><Relationship Id="rId148" Type="http://schemas.openxmlformats.org/officeDocument/2006/relationships/hyperlink" Target="https://www.mpam.mp.br/images/CT_n%C2%BA_001.2021-MP-PGJ_3bc8f.pdf" TargetMode="External"/><Relationship Id="rId164" Type="http://schemas.openxmlformats.org/officeDocument/2006/relationships/hyperlink" Target="https://www.mpam.mp.br/images/CT_n_019-2021-MP-PGJ_60243.pdfhttps:/www.mpam.mp.br/images/CT_n_019-2021-MP-PGJ_60243.pdf" TargetMode="External"/><Relationship Id="rId169" Type="http://schemas.openxmlformats.org/officeDocument/2006/relationships/hyperlink" Target="V" TargetMode="External"/><Relationship Id="rId185" Type="http://schemas.openxmlformats.org/officeDocument/2006/relationships/hyperlink" Target="https://www.mpam.mp.br/images/2_TA_%C3%A0_CC_n.%C2%BA_003-2020_-_MP-PGJ_76916.pdf" TargetMode="External"/><Relationship Id="rId4" Type="http://schemas.openxmlformats.org/officeDocument/2006/relationships/hyperlink" Target="https://www.mpam.mp.br/images/Transpar%C3%AAncia_2022/Dezembro/Notas_Fiscais/Servi%C3%A7os/FATURA_8305003968_2022_CREA_5dc06.pdf" TargetMode="External"/><Relationship Id="rId9" Type="http://schemas.openxmlformats.org/officeDocument/2006/relationships/hyperlink" Target="https://www.mpam.mp.br/images/Transpar%C3%AAncia_2022/Dezembro/Notas_Fiscais/Servi%C3%A7os/NFS_37980_2022_GARTNER_9f8d4.pdf" TargetMode="External"/><Relationship Id="rId180" Type="http://schemas.openxmlformats.org/officeDocument/2006/relationships/hyperlink" Target="https://www.mpam.mp.br/images/CT_n%C2%BA_005-2021_-_MP-PGJ_ab169.pdf" TargetMode="External"/><Relationship Id="rId26" Type="http://schemas.openxmlformats.org/officeDocument/2006/relationships/hyperlink" Target="https://www.mpam.mp.br/images/Transpar%C3%AAncia_2022/Dezembro/Notas_Fiscais/Servi%C3%A7os/NFS_10901_2022_SENCINET_98999.pdf" TargetMode="External"/><Relationship Id="rId47" Type="http://schemas.openxmlformats.org/officeDocument/2006/relationships/hyperlink" Target="https://www.mpam.mp.br/images/Transpar%C3%AAncia_2022/Dezembro/Notas_Fiscais/Servi%C3%A7os/FATURA_0345991343__2022_TELEFONICA_f395c.pdf" TargetMode="External"/><Relationship Id="rId68" Type="http://schemas.openxmlformats.org/officeDocument/2006/relationships/hyperlink" Target="https://www.mpam.mp.br/images/Transpar%C3%AAncia_2022/Dezembro/Notas_Fiscais/Servi%C3%A7os/NFS_3776_2022_JF_291b6.pdf" TargetMode="External"/><Relationship Id="rId89" Type="http://schemas.openxmlformats.org/officeDocument/2006/relationships/hyperlink" Target="https://www.mpam.mp.br/images/Transpar%C3%AAncia_2022/Dezembro/Notas_Fiscais/Servi%C3%A7os/NFS_348_2022_TALENTOS_2c85a.pdf" TargetMode="External"/><Relationship Id="rId112" Type="http://schemas.openxmlformats.org/officeDocument/2006/relationships/hyperlink" Target="https://www.mpam.mp.br/images/CT_n%C2%BA_013-2021-MP-PGJ_7c5fc.pdf" TargetMode="External"/><Relationship Id="rId133" Type="http://schemas.openxmlformats.org/officeDocument/2006/relationships/hyperlink" Target="https://www.mpam.mp.br/images/CT_05-2022_-_MP-PGJ_213f3.pdf" TargetMode="External"/><Relationship Id="rId154" Type="http://schemas.openxmlformats.org/officeDocument/2006/relationships/hyperlink" Target="https://www.mpam.mp.br/images/CT_n%C2%BA_003.2020_f99e0.pdf" TargetMode="External"/><Relationship Id="rId175" Type="http://schemas.openxmlformats.org/officeDocument/2006/relationships/hyperlink" Target="https://www.mpam.mp.br/images/CT_n%C2%BA_32-MP-PGJ_4ec7e.pdf" TargetMode="External"/><Relationship Id="rId16" Type="http://schemas.openxmlformats.org/officeDocument/2006/relationships/hyperlink" Target="https://www.mpam.mp.br/images/Transpar%C3%AAncia_2022/Dezembro/Notas_Fiscais/Servi%C3%A7os/FATURA_31153_2022_OI_d20f4.pdf" TargetMode="External"/><Relationship Id="rId37" Type="http://schemas.openxmlformats.org/officeDocument/2006/relationships/hyperlink" Target="https://www.mpam.mp.br/images/Transpar%C3%AAncia_2022/Dezembro/Notas_Fiscais/Servi%C3%A7os/FATURA_57113_2022_OCA_43e52.pdf" TargetMode="External"/><Relationship Id="rId58" Type="http://schemas.openxmlformats.org/officeDocument/2006/relationships/hyperlink" Target="https://www.mpam.mp.br/images/Transpar%C3%AAncia_2022/Dezembro/Notas_Fiscais/Servi%C3%A7os/NFS_475675_2022_SOFTPLAN_547d5.pdf" TargetMode="External"/><Relationship Id="rId79" Type="http://schemas.openxmlformats.org/officeDocument/2006/relationships/hyperlink" Target="https://www.mpam.mp.br/images/Transpar%C3%AAncia_2022/Dezembro/Notas_Fiscais/Servi%C3%A7os/NFS_496897_2022_SOFTPLAN_a817f.pdf" TargetMode="External"/><Relationship Id="rId102" Type="http://schemas.openxmlformats.org/officeDocument/2006/relationships/hyperlink" Target="https://www.mpam.mp.br/images/CT_n%C2%BA_034-2021-MP-PGJ_f1b15.pdf" TargetMode="External"/><Relationship Id="rId123" Type="http://schemas.openxmlformats.org/officeDocument/2006/relationships/hyperlink" Target="https://www.mpam.mp.br/images/Contrato_n%C2%BA_020-2018_-_Servi%C3%A7o_de_Dedetiza%C3%A7%C3%A3o_-_VILA_DA_BARRA_b267a.pdf" TargetMode="External"/><Relationship Id="rId144" Type="http://schemas.openxmlformats.org/officeDocument/2006/relationships/hyperlink" Target="https://www.mpam.mp.br/images/Contrato_n%C2%BA_011.2018_-_Telefonia_M%C3%B3vel_-_VIVO_TELEF%C3%94NICO_84b0f.pdf" TargetMode="External"/><Relationship Id="rId90" Type="http://schemas.openxmlformats.org/officeDocument/2006/relationships/hyperlink" Target="https://www.mpam.mp.br/images/Transpar%C3%AAncia_2022/Dezembro/Notas_Fiscais/Servi%C3%A7os/FATURA_300039288821_2022_OI_58562.pdf" TargetMode="External"/><Relationship Id="rId165" Type="http://schemas.openxmlformats.org/officeDocument/2006/relationships/hyperlink" Target="https://www.mpam.mp.br/images/Contrato_n%C2%BA_020-2018_-_Servi%C3%A7o_de_Dedetiza%C3%A7%C3%A3o_-_VILA_DA_BARRA_b267a.pdf" TargetMode="External"/><Relationship Id="rId186" Type="http://schemas.openxmlformats.org/officeDocument/2006/relationships/printerSettings" Target="../printerSettings/printerSettings3.bin"/><Relationship Id="rId27" Type="http://schemas.openxmlformats.org/officeDocument/2006/relationships/hyperlink" Target="https://www.mpam.mp.br/images/Transpar%C3%AAncia_2022/Dezembro/Notas_Fiscais/Servi%C3%A7os/NFS_6396_2022_SENCINET_6b097.pdf" TargetMode="External"/><Relationship Id="rId48" Type="http://schemas.openxmlformats.org/officeDocument/2006/relationships/hyperlink" Target="https://www.mpam.mp.br/images/Transpar%C3%AAncia_2022/Dezembro/Notas_Fiscais/Servi%C3%A7os/FATURA_104109181020225_2022_COSAMA_0f5e5.pdf" TargetMode="External"/><Relationship Id="rId69" Type="http://schemas.openxmlformats.org/officeDocument/2006/relationships/hyperlink" Target="https://www.mpam.mp.br/images/Transpar%C3%AAncia_2022/Dezembro/Notas_Fiscais/Servi%C3%A7os/NFS_4450_2022_EYES_25b83.pdf" TargetMode="External"/><Relationship Id="rId113" Type="http://schemas.openxmlformats.org/officeDocument/2006/relationships/hyperlink" Target="https://www.mpam.mp.br/images/CT_n%C2%BA_013-2021-MP-PGJ_7c5fc.pdf" TargetMode="External"/><Relationship Id="rId134" Type="http://schemas.openxmlformats.org/officeDocument/2006/relationships/hyperlink" Target="https://www.mpam.mp.br/images/CT_05-2022_-_MP-PGJ_213f3.pdf" TargetMode="External"/><Relationship Id="rId80" Type="http://schemas.openxmlformats.org/officeDocument/2006/relationships/hyperlink" Target="https://www.mpam.mp.br/images/Transpar%C3%AAncia_2022/Dezembro/Notas_Fiscais/Servi%C3%A7os/NFS_496789_2022_SOFTPLAN_ab2ff.pdf" TargetMode="External"/><Relationship Id="rId155" Type="http://schemas.openxmlformats.org/officeDocument/2006/relationships/hyperlink" Target="https://www.mpam.mp.br/images/CT_N%C2%BA_022-2021-MP-PGJ_4d651.pdf" TargetMode="External"/><Relationship Id="rId176" Type="http://schemas.openxmlformats.org/officeDocument/2006/relationships/hyperlink" Target="https://www.mpam.mp.br/images/CT_n%C2%BA_32-MP-PGJ_4ec7e.pdf" TargetMode="External"/><Relationship Id="rId17" Type="http://schemas.openxmlformats.org/officeDocument/2006/relationships/hyperlink" Target="https://www.mpam.mp.br/images/Transpar%C3%AAncia_2022/Dezembro/Notas_Fiscais/Servi%C3%A7os/FATURA_31154_2022_OI_dd5b5.pdf" TargetMode="External"/><Relationship Id="rId38" Type="http://schemas.openxmlformats.org/officeDocument/2006/relationships/hyperlink" Target="https://www.mpam.mp.br/images/Transpar%C3%AAncia_2022/Dezembro/Notas_Fiscais/Servi%C3%A7os/NFS_2016520__2022_TRIVALE_4c183.pdf" TargetMode="External"/><Relationship Id="rId59" Type="http://schemas.openxmlformats.org/officeDocument/2006/relationships/hyperlink" Target="https://www.mpam.mp.br/images/Transpar%C3%AAncia_2022/Dezembro/Notas_Fiscais/Servi%C3%A7os/NFS_475675_2022_SOFTPLAN_547d5.pdf" TargetMode="External"/><Relationship Id="rId103" Type="http://schemas.openxmlformats.org/officeDocument/2006/relationships/hyperlink" Target="https://www.mpam.mp.br/images/CT_n%C2%BA_005-2021_-_MP-PGJ_ab169.pdf" TargetMode="External"/><Relationship Id="rId124" Type="http://schemas.openxmlformats.org/officeDocument/2006/relationships/hyperlink" Target="https://www.mpam.mp.br/images/CT_16-2022_-_MP-PGJ_2da83.pdf" TargetMode="External"/><Relationship Id="rId70" Type="http://schemas.openxmlformats.org/officeDocument/2006/relationships/hyperlink" Target="https://www.mpam.mp.br/images/Transpar%C3%AAncia_2022/Dezembro/Notas_Fiscais/Servi%C3%A7os/NFS_601_2022_CASANOVA_6677d.pdf" TargetMode="External"/><Relationship Id="rId91" Type="http://schemas.openxmlformats.org/officeDocument/2006/relationships/hyperlink" Target="https://www.mpam.mp.br/images/Transpar%C3%AAncia_2022/Dezembro/Notas_Fiscais/Servi%C3%A7os/NFS_496894_2022_SOFTPLAN_6a2b9.pdf" TargetMode="External"/><Relationship Id="rId145" Type="http://schemas.openxmlformats.org/officeDocument/2006/relationships/hyperlink" Target="https://www.mpam.mp.br/images/CT_n_019-2021-MP-PGJ_60243.pdfhttps:/www.mpam.mp.br/images/CT_n_019-2021-MP-PGJ_60243.pdf" TargetMode="External"/><Relationship Id="rId166" Type="http://schemas.openxmlformats.org/officeDocument/2006/relationships/hyperlink" Target="https://www.mpam.mp.br/images/Contrato_n%C2%BA_018-2019_-_MP-PGJ_063bc.pdf" TargetMode="External"/><Relationship Id="rId187" Type="http://schemas.openxmlformats.org/officeDocument/2006/relationships/drawing" Target="../drawings/drawing3.xml"/><Relationship Id="rId1" Type="http://schemas.openxmlformats.org/officeDocument/2006/relationships/hyperlink" Target="https://www.mpam.mp.br/images/Transpar%C3%AAncia_2022/Dezembro/Notas_Fiscais/Servi%C3%A7os/NFS_2489_2022_G_REFRIGERA%C3%87%C3%83O_186f2.pdf" TargetMode="External"/><Relationship Id="rId28" Type="http://schemas.openxmlformats.org/officeDocument/2006/relationships/hyperlink" Target="https://www.mpam.mp.br/images/Transpar%C3%AAncia_2022/Dezembro/Notas_Fiscais/Servi%C3%A7os/NFS_6396_2022_SENCINET_6b097.pdf" TargetMode="External"/><Relationship Id="rId49" Type="http://schemas.openxmlformats.org/officeDocument/2006/relationships/hyperlink" Target="https://www.mpam.mp.br/images/Transpar%C3%AAncia_2022/Dezembro/Notas_Fiscais/Servi%C3%A7os/FATURA_236005419-236005418__2022_SAAE_24f6f.pdf" TargetMode="External"/><Relationship Id="rId114" Type="http://schemas.openxmlformats.org/officeDocument/2006/relationships/hyperlink" Target="https://www.mpam.mp.br/images/CT_n%C2%BA_013-2021-MP-PGJ_7c5fc.pdf" TargetMode="External"/><Relationship Id="rId60" Type="http://schemas.openxmlformats.org/officeDocument/2006/relationships/hyperlink" Target="https://www.mpam.mp.br/images/Transpar%C3%AAncia_2022/Dezembro/Notas_Fiscais/Servi%C3%A7os/NFS_485634_2022_SOFTPLAN_8c5d5.pdf" TargetMode="External"/><Relationship Id="rId81" Type="http://schemas.openxmlformats.org/officeDocument/2006/relationships/hyperlink" Target="https://www.mpam.mp.br/images/Transpar%C3%AAncia_2022/Dezembro/Notas_Fiscais/Servi%C3%A7os/NFS_38139_2022_GARTNER_c3fe3.pdf" TargetMode="External"/><Relationship Id="rId135" Type="http://schemas.openxmlformats.org/officeDocument/2006/relationships/hyperlink" Target="https://www.mpam.mp.br/images/CT_05-2022_-_MP-PGJ_213f3.pdf" TargetMode="External"/><Relationship Id="rId156" Type="http://schemas.openxmlformats.org/officeDocument/2006/relationships/hyperlink" Target="https://www.mpam.mp.br/images/CT_N%C2%BA_10-2022_-_MP-PGJ_d7876.pdf" TargetMode="External"/><Relationship Id="rId177" Type="http://schemas.openxmlformats.org/officeDocument/2006/relationships/hyperlink" Target="https://www.mpam.mp.br/images/CT_n%C2%BA_32-MP-PGJ_4ec7e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CT_N%C2%BA_018-2021-MP-PGJ_b2f10.pdf" TargetMode="External"/><Relationship Id="rId3" Type="http://schemas.openxmlformats.org/officeDocument/2006/relationships/hyperlink" Target="https://www.mpam.mp.br/images/Transpar%C3%AAncia_2022/Dezembro/Notas_Fiscais/Obras/NFS_116_2022_ORION_ecd45.pdf" TargetMode="External"/><Relationship Id="rId7" Type="http://schemas.openxmlformats.org/officeDocument/2006/relationships/hyperlink" Target="https://www.mpam.mp.br/images/CT_N%C2%BA_018-2021-MP-PGJ_b2f10.pdf" TargetMode="External"/><Relationship Id="rId2" Type="http://schemas.openxmlformats.org/officeDocument/2006/relationships/hyperlink" Target="https://www.mpam.mp.br/images/Transpar%C3%AAncia_2022/Dezembro/Notas_Fiscais/Obras/NFS_115_2022_ORION_a52d6.pdf" TargetMode="External"/><Relationship Id="rId1" Type="http://schemas.openxmlformats.org/officeDocument/2006/relationships/hyperlink" Target="https://www.mpam.mp.br/images/Transpar%C3%AAncia_2022/Dezembro/Notas_Fiscais/Obras/NFS_126_2022_TURIN_06b2b.pdf" TargetMode="External"/><Relationship Id="rId6" Type="http://schemas.openxmlformats.org/officeDocument/2006/relationships/hyperlink" Target="https://www.mpam.mp.br/images/CT_n%C2%BA_011-2022_-_MP-PGJ_aeb79.pdf" TargetMode="External"/><Relationship Id="rId5" Type="http://schemas.openxmlformats.org/officeDocument/2006/relationships/hyperlink" Target="https://www.mpam.mp.br/images/CT_n%C2%BA_011-2022_-_MP-PGJ_aeb79.pdf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www.mpam.mp.br/images/Transpar%C3%AAncia_2022/Dezembro/Notas_Fiscais/Obras/NFS_127_2022_TURIN_901d4.pdf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="60" zoomScaleNormal="70" workbookViewId="0">
      <selection activeCell="E39" sqref="E39"/>
    </sheetView>
  </sheetViews>
  <sheetFormatPr defaultRowHeight="15"/>
  <cols>
    <col min="1" max="1" width="12.5703125" customWidth="1"/>
    <col min="2" max="2" width="12.85546875" customWidth="1"/>
    <col min="3" max="3" width="17.7109375" customWidth="1"/>
    <col min="4" max="4" width="36.140625" customWidth="1"/>
    <col min="5" max="5" width="29.5703125" customWidth="1"/>
    <col min="6" max="6" width="18.7109375" style="2" customWidth="1"/>
    <col min="7" max="7" width="14.85546875" customWidth="1"/>
    <col min="8" max="8" width="13" hidden="1" customWidth="1"/>
    <col min="9" max="9" width="15.140625" hidden="1" customWidth="1"/>
    <col min="10" max="10" width="18.140625" customWidth="1"/>
    <col min="11" max="11" width="14.7109375" customWidth="1"/>
    <col min="12" max="12" width="17.7109375" customWidth="1"/>
    <col min="13" max="13" width="16.710937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0.25">
      <c r="A3" s="4" t="s">
        <v>1</v>
      </c>
      <c r="B3" s="4"/>
      <c r="C3" s="4"/>
      <c r="D3" s="4"/>
      <c r="E3" s="4"/>
      <c r="G3" s="3"/>
      <c r="H3" s="3"/>
      <c r="I3" s="3"/>
      <c r="J3" s="1"/>
    </row>
    <row r="4" spans="1:13" ht="20.25">
      <c r="A4" s="4"/>
      <c r="B4" s="4"/>
      <c r="C4" s="5"/>
      <c r="D4" s="6"/>
      <c r="E4" s="4"/>
      <c r="G4" s="3"/>
      <c r="H4" s="3"/>
      <c r="I4" s="3"/>
      <c r="J4" s="1"/>
    </row>
    <row r="5" spans="1:13" ht="18">
      <c r="A5" s="7" t="s">
        <v>2</v>
      </c>
      <c r="B5" s="8"/>
      <c r="C5" s="9"/>
      <c r="D5" s="10"/>
      <c r="E5" s="11"/>
      <c r="G5" s="3"/>
      <c r="H5" s="3"/>
      <c r="I5" s="3"/>
      <c r="J5" s="1"/>
    </row>
    <row r="6" spans="1:13" ht="47.25">
      <c r="A6" s="12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2" t="s">
        <v>8</v>
      </c>
      <c r="G6" s="12" t="s">
        <v>9</v>
      </c>
      <c r="H6" s="14" t="s">
        <v>10</v>
      </c>
      <c r="I6" s="14" t="s">
        <v>11</v>
      </c>
      <c r="J6" s="13" t="s">
        <v>12</v>
      </c>
      <c r="K6" s="13" t="s">
        <v>13</v>
      </c>
      <c r="L6" s="15" t="s">
        <v>14</v>
      </c>
      <c r="M6" s="13" t="s">
        <v>15</v>
      </c>
    </row>
    <row r="7" spans="1:13" ht="135">
      <c r="A7" s="16" t="s">
        <v>16</v>
      </c>
      <c r="B7" s="17">
        <v>1</v>
      </c>
      <c r="C7" s="18" t="s">
        <v>17</v>
      </c>
      <c r="D7" s="19" t="s">
        <v>18</v>
      </c>
      <c r="E7" s="20" t="s">
        <v>19</v>
      </c>
      <c r="F7" s="21" t="s">
        <v>20</v>
      </c>
      <c r="G7" s="22">
        <v>44894</v>
      </c>
      <c r="H7" s="23" t="s">
        <v>21</v>
      </c>
      <c r="I7" s="24">
        <v>360</v>
      </c>
      <c r="J7" s="22">
        <v>44896</v>
      </c>
      <c r="K7" s="25" t="s">
        <v>22</v>
      </c>
      <c r="L7" s="24">
        <v>360</v>
      </c>
      <c r="M7" s="23" t="s">
        <v>23</v>
      </c>
    </row>
    <row r="8" spans="1:13" ht="120">
      <c r="A8" s="16" t="s">
        <v>16</v>
      </c>
      <c r="B8" s="17">
        <v>2</v>
      </c>
      <c r="C8" s="18" t="s">
        <v>24</v>
      </c>
      <c r="D8" s="19" t="s">
        <v>25</v>
      </c>
      <c r="E8" s="26" t="s">
        <v>26</v>
      </c>
      <c r="F8" s="21" t="s">
        <v>27</v>
      </c>
      <c r="G8" s="22">
        <v>44901</v>
      </c>
      <c r="H8" s="23" t="s">
        <v>28</v>
      </c>
      <c r="I8" s="24">
        <v>3594</v>
      </c>
      <c r="J8" s="27">
        <v>44908</v>
      </c>
      <c r="K8" s="27" t="s">
        <v>22</v>
      </c>
      <c r="L8" s="24">
        <v>3594</v>
      </c>
      <c r="M8" s="23" t="s">
        <v>29</v>
      </c>
    </row>
    <row r="9" spans="1:13" ht="105">
      <c r="A9" s="16" t="s">
        <v>16</v>
      </c>
      <c r="B9" s="17">
        <v>3</v>
      </c>
      <c r="C9" s="18" t="s">
        <v>30</v>
      </c>
      <c r="D9" s="19" t="s">
        <v>31</v>
      </c>
      <c r="E9" s="28" t="s">
        <v>32</v>
      </c>
      <c r="F9" s="21" t="s">
        <v>33</v>
      </c>
      <c r="G9" s="22">
        <v>44901</v>
      </c>
      <c r="H9" s="23" t="s">
        <v>34</v>
      </c>
      <c r="I9" s="29">
        <v>1096.32</v>
      </c>
      <c r="J9" s="27">
        <v>44908</v>
      </c>
      <c r="K9" s="27" t="s">
        <v>22</v>
      </c>
      <c r="L9" s="29">
        <v>1096.32</v>
      </c>
      <c r="M9" s="23" t="s">
        <v>35</v>
      </c>
    </row>
    <row r="10" spans="1:13" ht="105">
      <c r="A10" s="16" t="s">
        <v>16</v>
      </c>
      <c r="B10" s="17">
        <v>4</v>
      </c>
      <c r="C10" s="18" t="s">
        <v>36</v>
      </c>
      <c r="D10" s="19" t="s">
        <v>37</v>
      </c>
      <c r="E10" s="36" t="s">
        <v>38</v>
      </c>
      <c r="F10" s="21" t="s">
        <v>39</v>
      </c>
      <c r="G10" s="22">
        <v>44901</v>
      </c>
      <c r="H10" s="23" t="s">
        <v>40</v>
      </c>
      <c r="I10" s="29">
        <v>513475.87</v>
      </c>
      <c r="J10" s="27">
        <v>44908</v>
      </c>
      <c r="K10" s="27" t="s">
        <v>22</v>
      </c>
      <c r="L10" s="29">
        <v>513475.87</v>
      </c>
      <c r="M10" s="23" t="s">
        <v>41</v>
      </c>
    </row>
    <row r="11" spans="1:13" ht="120">
      <c r="A11" s="16" t="s">
        <v>16</v>
      </c>
      <c r="B11" s="17">
        <v>5</v>
      </c>
      <c r="C11" s="18" t="s">
        <v>42</v>
      </c>
      <c r="D11" s="19" t="s">
        <v>43</v>
      </c>
      <c r="E11" s="31" t="s">
        <v>44</v>
      </c>
      <c r="F11" s="21" t="s">
        <v>45</v>
      </c>
      <c r="G11" s="22">
        <v>44902</v>
      </c>
      <c r="H11" s="23" t="s">
        <v>46</v>
      </c>
      <c r="I11" s="24">
        <v>61065.36</v>
      </c>
      <c r="J11" s="27">
        <v>44908</v>
      </c>
      <c r="K11" s="17" t="s">
        <v>22</v>
      </c>
      <c r="L11" s="24">
        <v>61065.36</v>
      </c>
      <c r="M11" s="23" t="s">
        <v>47</v>
      </c>
    </row>
    <row r="12" spans="1:13" ht="120">
      <c r="A12" s="16" t="s">
        <v>16</v>
      </c>
      <c r="B12" s="17">
        <v>6</v>
      </c>
      <c r="C12" s="18" t="s">
        <v>48</v>
      </c>
      <c r="D12" s="19" t="s">
        <v>49</v>
      </c>
      <c r="E12" s="32" t="s">
        <v>50</v>
      </c>
      <c r="F12" s="21" t="s">
        <v>51</v>
      </c>
      <c r="G12" s="22">
        <v>44907</v>
      </c>
      <c r="H12" s="23" t="s">
        <v>52</v>
      </c>
      <c r="I12" s="24">
        <v>5411.77</v>
      </c>
      <c r="J12" s="27">
        <v>44908</v>
      </c>
      <c r="K12" s="17" t="s">
        <v>22</v>
      </c>
      <c r="L12" s="24">
        <v>5411.77</v>
      </c>
      <c r="M12" s="23" t="s">
        <v>53</v>
      </c>
    </row>
    <row r="13" spans="1:13" ht="105">
      <c r="A13" s="16" t="s">
        <v>16</v>
      </c>
      <c r="B13" s="17">
        <v>7</v>
      </c>
      <c r="C13" s="18" t="s">
        <v>54</v>
      </c>
      <c r="D13" s="19" t="s">
        <v>55</v>
      </c>
      <c r="E13" s="20" t="s">
        <v>56</v>
      </c>
      <c r="F13" s="21" t="s">
        <v>57</v>
      </c>
      <c r="G13" s="22">
        <v>44907</v>
      </c>
      <c r="H13" s="23" t="s">
        <v>58</v>
      </c>
      <c r="I13" s="24">
        <v>1770</v>
      </c>
      <c r="J13" s="27">
        <v>44908</v>
      </c>
      <c r="K13" s="17" t="s">
        <v>22</v>
      </c>
      <c r="L13" s="24">
        <v>1770</v>
      </c>
      <c r="M13" s="23" t="s">
        <v>59</v>
      </c>
    </row>
    <row r="14" spans="1:13" ht="135">
      <c r="A14" s="16" t="s">
        <v>16</v>
      </c>
      <c r="B14" s="17">
        <v>8</v>
      </c>
      <c r="C14" s="23" t="s">
        <v>54</v>
      </c>
      <c r="D14" s="25" t="s">
        <v>55</v>
      </c>
      <c r="E14" s="33" t="s">
        <v>60</v>
      </c>
      <c r="F14" s="21" t="s">
        <v>61</v>
      </c>
      <c r="G14" s="22">
        <v>44909</v>
      </c>
      <c r="H14" s="23" t="s">
        <v>62</v>
      </c>
      <c r="I14" s="29">
        <v>12047</v>
      </c>
      <c r="J14" s="27">
        <v>44909</v>
      </c>
      <c r="K14" s="17" t="s">
        <v>22</v>
      </c>
      <c r="L14" s="29">
        <v>12047</v>
      </c>
      <c r="M14" s="23" t="s">
        <v>63</v>
      </c>
    </row>
    <row r="15" spans="1:13" ht="120">
      <c r="A15" s="16" t="s">
        <v>16</v>
      </c>
      <c r="B15" s="17">
        <v>9</v>
      </c>
      <c r="C15" s="23" t="s">
        <v>54</v>
      </c>
      <c r="D15" s="25" t="s">
        <v>55</v>
      </c>
      <c r="E15" s="33" t="s">
        <v>64</v>
      </c>
      <c r="F15" s="21" t="s">
        <v>65</v>
      </c>
      <c r="G15" s="22">
        <v>44909</v>
      </c>
      <c r="H15" s="23" t="s">
        <v>66</v>
      </c>
      <c r="I15" s="24">
        <v>3537</v>
      </c>
      <c r="J15" s="22">
        <v>44909</v>
      </c>
      <c r="K15" s="17" t="s">
        <v>22</v>
      </c>
      <c r="L15" s="24">
        <v>3537</v>
      </c>
      <c r="M15" s="23" t="s">
        <v>67</v>
      </c>
    </row>
    <row r="16" spans="1:13" ht="105">
      <c r="A16" s="16" t="s">
        <v>16</v>
      </c>
      <c r="B16" s="17">
        <v>10</v>
      </c>
      <c r="C16" s="23" t="s">
        <v>54</v>
      </c>
      <c r="D16" s="25" t="s">
        <v>55</v>
      </c>
      <c r="E16" s="33" t="s">
        <v>68</v>
      </c>
      <c r="F16" s="21" t="s">
        <v>69</v>
      </c>
      <c r="G16" s="22">
        <v>44909</v>
      </c>
      <c r="H16" s="23" t="s">
        <v>70</v>
      </c>
      <c r="I16" s="24">
        <v>1129</v>
      </c>
      <c r="J16" s="22">
        <v>44909</v>
      </c>
      <c r="K16" s="17" t="s">
        <v>22</v>
      </c>
      <c r="L16" s="24">
        <v>1129</v>
      </c>
      <c r="M16" s="23" t="s">
        <v>71</v>
      </c>
    </row>
    <row r="17" spans="1:13" ht="105">
      <c r="A17" s="16" t="s">
        <v>16</v>
      </c>
      <c r="B17" s="17">
        <v>11</v>
      </c>
      <c r="C17" s="23" t="s">
        <v>54</v>
      </c>
      <c r="D17" s="19" t="s">
        <v>72</v>
      </c>
      <c r="E17" s="34" t="s">
        <v>73</v>
      </c>
      <c r="F17" s="21" t="s">
        <v>74</v>
      </c>
      <c r="G17" s="22">
        <v>44909</v>
      </c>
      <c r="H17" s="23" t="s">
        <v>75</v>
      </c>
      <c r="I17" s="24">
        <v>2358</v>
      </c>
      <c r="J17" s="22">
        <v>44909</v>
      </c>
      <c r="K17" s="17" t="s">
        <v>22</v>
      </c>
      <c r="L17" s="24">
        <v>2358</v>
      </c>
      <c r="M17" s="23" t="s">
        <v>76</v>
      </c>
    </row>
    <row r="18" spans="1:13" ht="105">
      <c r="A18" s="16" t="s">
        <v>16</v>
      </c>
      <c r="B18" s="17">
        <v>12</v>
      </c>
      <c r="C18" s="23" t="s">
        <v>54</v>
      </c>
      <c r="D18" s="25" t="s">
        <v>72</v>
      </c>
      <c r="E18" s="30" t="s">
        <v>77</v>
      </c>
      <c r="F18" s="21" t="s">
        <v>78</v>
      </c>
      <c r="G18" s="22">
        <v>44909</v>
      </c>
      <c r="H18" s="23" t="s">
        <v>79</v>
      </c>
      <c r="I18" s="24">
        <v>3471</v>
      </c>
      <c r="J18" s="22">
        <v>44909</v>
      </c>
      <c r="K18" s="17" t="s">
        <v>22</v>
      </c>
      <c r="L18" s="24">
        <v>3471</v>
      </c>
      <c r="M18" s="23" t="s">
        <v>80</v>
      </c>
    </row>
    <row r="19" spans="1:13" ht="120">
      <c r="A19" s="16" t="s">
        <v>16</v>
      </c>
      <c r="B19" s="17">
        <v>13</v>
      </c>
      <c r="C19" s="23" t="s">
        <v>54</v>
      </c>
      <c r="D19" s="25" t="s">
        <v>72</v>
      </c>
      <c r="E19" s="20" t="s">
        <v>81</v>
      </c>
      <c r="F19" s="21" t="s">
        <v>82</v>
      </c>
      <c r="G19" s="22">
        <v>44909</v>
      </c>
      <c r="H19" s="23" t="s">
        <v>83</v>
      </c>
      <c r="I19" s="24">
        <v>11475</v>
      </c>
      <c r="J19" s="22">
        <v>44909</v>
      </c>
      <c r="K19" s="17" t="s">
        <v>22</v>
      </c>
      <c r="L19" s="24">
        <v>11475</v>
      </c>
      <c r="M19" s="23" t="s">
        <v>84</v>
      </c>
    </row>
    <row r="20" spans="1:13" ht="105">
      <c r="A20" s="16" t="s">
        <v>16</v>
      </c>
      <c r="B20" s="17">
        <v>14</v>
      </c>
      <c r="C20" s="23" t="s">
        <v>54</v>
      </c>
      <c r="D20" s="25" t="s">
        <v>72</v>
      </c>
      <c r="E20" s="20" t="s">
        <v>85</v>
      </c>
      <c r="F20" s="21" t="s">
        <v>86</v>
      </c>
      <c r="G20" s="22">
        <v>44909</v>
      </c>
      <c r="H20" s="23" t="s">
        <v>87</v>
      </c>
      <c r="I20" s="24">
        <v>1815</v>
      </c>
      <c r="J20" s="22">
        <v>44909</v>
      </c>
      <c r="K20" s="17" t="s">
        <v>22</v>
      </c>
      <c r="L20" s="24">
        <v>1815</v>
      </c>
      <c r="M20" s="23" t="s">
        <v>88</v>
      </c>
    </row>
    <row r="21" spans="1:13" ht="105">
      <c r="A21" s="16" t="s">
        <v>16</v>
      </c>
      <c r="B21" s="17">
        <v>15</v>
      </c>
      <c r="C21" s="23" t="s">
        <v>54</v>
      </c>
      <c r="D21" s="25" t="s">
        <v>72</v>
      </c>
      <c r="E21" s="33" t="s">
        <v>89</v>
      </c>
      <c r="F21" s="21" t="s">
        <v>90</v>
      </c>
      <c r="G21" s="22">
        <v>44909</v>
      </c>
      <c r="H21" s="23" t="s">
        <v>91</v>
      </c>
      <c r="I21" s="24">
        <v>1768</v>
      </c>
      <c r="J21" s="22">
        <v>44909</v>
      </c>
      <c r="K21" s="17" t="s">
        <v>22</v>
      </c>
      <c r="L21" s="24">
        <v>1768</v>
      </c>
      <c r="M21" s="23" t="s">
        <v>92</v>
      </c>
    </row>
    <row r="22" spans="1:13" ht="120">
      <c r="A22" s="16" t="s">
        <v>16</v>
      </c>
      <c r="B22" s="17">
        <v>16</v>
      </c>
      <c r="C22" s="23" t="s">
        <v>24</v>
      </c>
      <c r="D22" s="25" t="s">
        <v>93</v>
      </c>
      <c r="E22" s="35" t="s">
        <v>94</v>
      </c>
      <c r="F22" s="21" t="s">
        <v>95</v>
      </c>
      <c r="G22" s="22">
        <v>44909</v>
      </c>
      <c r="H22" s="23" t="s">
        <v>96</v>
      </c>
      <c r="I22" s="24">
        <v>2943</v>
      </c>
      <c r="J22" s="22">
        <v>44909</v>
      </c>
      <c r="K22" s="17" t="s">
        <v>22</v>
      </c>
      <c r="L22" s="24">
        <v>2943</v>
      </c>
      <c r="M22" s="23" t="s">
        <v>97</v>
      </c>
    </row>
    <row r="23" spans="1:13" ht="120">
      <c r="A23" s="16" t="s">
        <v>16</v>
      </c>
      <c r="B23" s="17">
        <v>17</v>
      </c>
      <c r="C23" s="23" t="s">
        <v>54</v>
      </c>
      <c r="D23" s="25" t="s">
        <v>72</v>
      </c>
      <c r="E23" s="35" t="s">
        <v>98</v>
      </c>
      <c r="F23" s="21" t="s">
        <v>99</v>
      </c>
      <c r="G23" s="22">
        <v>44910</v>
      </c>
      <c r="H23" s="23" t="s">
        <v>100</v>
      </c>
      <c r="I23" s="29">
        <v>2367</v>
      </c>
      <c r="J23" s="22">
        <v>44911</v>
      </c>
      <c r="K23" s="17" t="s">
        <v>22</v>
      </c>
      <c r="L23" s="29">
        <v>2367</v>
      </c>
      <c r="M23" s="23" t="s">
        <v>101</v>
      </c>
    </row>
    <row r="24" spans="1:13" ht="120">
      <c r="A24" s="16" t="s">
        <v>16</v>
      </c>
      <c r="B24" s="17">
        <v>18</v>
      </c>
      <c r="C24" s="23" t="s">
        <v>54</v>
      </c>
      <c r="D24" s="25" t="s">
        <v>72</v>
      </c>
      <c r="E24" s="35" t="s">
        <v>102</v>
      </c>
      <c r="F24" s="21" t="s">
        <v>103</v>
      </c>
      <c r="G24" s="22">
        <v>44911</v>
      </c>
      <c r="H24" s="23" t="s">
        <v>104</v>
      </c>
      <c r="I24" s="29">
        <v>2657</v>
      </c>
      <c r="J24" s="22">
        <v>44911</v>
      </c>
      <c r="K24" s="17" t="s">
        <v>22</v>
      </c>
      <c r="L24" s="29">
        <v>2657</v>
      </c>
      <c r="M24" s="23" t="s">
        <v>105</v>
      </c>
    </row>
    <row r="25" spans="1:13" ht="135">
      <c r="A25" s="16" t="s">
        <v>16</v>
      </c>
      <c r="B25" s="17">
        <v>19</v>
      </c>
      <c r="C25" s="18" t="s">
        <v>106</v>
      </c>
      <c r="D25" s="19" t="s">
        <v>107</v>
      </c>
      <c r="E25" s="36" t="s">
        <v>108</v>
      </c>
      <c r="F25" s="21" t="s">
        <v>109</v>
      </c>
      <c r="G25" s="22">
        <v>44911</v>
      </c>
      <c r="H25" s="23" t="s">
        <v>110</v>
      </c>
      <c r="I25" s="24">
        <v>99930</v>
      </c>
      <c r="J25" s="22">
        <v>44911</v>
      </c>
      <c r="K25" s="17" t="s">
        <v>22</v>
      </c>
      <c r="L25" s="24">
        <v>99930</v>
      </c>
      <c r="M25" s="23" t="s">
        <v>111</v>
      </c>
    </row>
    <row r="26" spans="1:13" ht="105">
      <c r="A26" s="16" t="s">
        <v>16</v>
      </c>
      <c r="B26" s="17">
        <v>20</v>
      </c>
      <c r="C26" s="18" t="s">
        <v>112</v>
      </c>
      <c r="D26" s="19" t="s">
        <v>113</v>
      </c>
      <c r="E26" s="30" t="s">
        <v>114</v>
      </c>
      <c r="F26" s="21" t="s">
        <v>115</v>
      </c>
      <c r="G26" s="22">
        <v>44911</v>
      </c>
      <c r="H26" s="23" t="s">
        <v>116</v>
      </c>
      <c r="I26" s="24">
        <v>536.4</v>
      </c>
      <c r="J26" s="22">
        <v>44911</v>
      </c>
      <c r="K26" s="17" t="s">
        <v>22</v>
      </c>
      <c r="L26" s="24">
        <v>536.4</v>
      </c>
      <c r="M26" s="23" t="s">
        <v>117</v>
      </c>
    </row>
    <row r="27" spans="1:13" ht="105">
      <c r="A27" s="16" t="s">
        <v>16</v>
      </c>
      <c r="B27" s="17">
        <v>21</v>
      </c>
      <c r="C27" s="18" t="s">
        <v>118</v>
      </c>
      <c r="D27" s="19" t="s">
        <v>119</v>
      </c>
      <c r="E27" s="20" t="s">
        <v>120</v>
      </c>
      <c r="F27" s="21" t="s">
        <v>121</v>
      </c>
      <c r="G27" s="22">
        <v>44911</v>
      </c>
      <c r="H27" s="23" t="s">
        <v>122</v>
      </c>
      <c r="I27" s="24">
        <v>960</v>
      </c>
      <c r="J27" s="22">
        <v>44911</v>
      </c>
      <c r="K27" s="25" t="s">
        <v>22</v>
      </c>
      <c r="L27" s="24">
        <v>960</v>
      </c>
      <c r="M27" s="23" t="s">
        <v>123</v>
      </c>
    </row>
    <row r="28" spans="1:13" ht="120">
      <c r="A28" s="16" t="s">
        <v>16</v>
      </c>
      <c r="B28" s="17">
        <v>22</v>
      </c>
      <c r="C28" s="18" t="s">
        <v>124</v>
      </c>
      <c r="D28" s="19" t="s">
        <v>125</v>
      </c>
      <c r="E28" s="20" t="s">
        <v>126</v>
      </c>
      <c r="F28" s="21" t="s">
        <v>127</v>
      </c>
      <c r="G28" s="22">
        <v>44914</v>
      </c>
      <c r="H28" s="23" t="s">
        <v>128</v>
      </c>
      <c r="I28" s="24">
        <v>8097</v>
      </c>
      <c r="J28" s="22">
        <v>44915</v>
      </c>
      <c r="K28" s="25" t="s">
        <v>22</v>
      </c>
      <c r="L28" s="24">
        <v>8097</v>
      </c>
      <c r="M28" s="23" t="s">
        <v>129</v>
      </c>
    </row>
    <row r="29" spans="1:13" ht="120">
      <c r="A29" s="16" t="s">
        <v>16</v>
      </c>
      <c r="B29" s="17">
        <v>23</v>
      </c>
      <c r="C29" s="18" t="s">
        <v>130</v>
      </c>
      <c r="D29" s="19" t="s">
        <v>131</v>
      </c>
      <c r="E29" s="20" t="s">
        <v>132</v>
      </c>
      <c r="F29" s="21" t="s">
        <v>133</v>
      </c>
      <c r="G29" s="22">
        <v>44914</v>
      </c>
      <c r="H29" s="23" t="s">
        <v>134</v>
      </c>
      <c r="I29" s="24">
        <v>265</v>
      </c>
      <c r="J29" s="22">
        <v>44915</v>
      </c>
      <c r="K29" s="25" t="s">
        <v>22</v>
      </c>
      <c r="L29" s="24">
        <v>265</v>
      </c>
      <c r="M29" s="23" t="s">
        <v>135</v>
      </c>
    </row>
    <row r="30" spans="1:13" ht="135">
      <c r="A30" s="16" t="s">
        <v>16</v>
      </c>
      <c r="B30" s="17">
        <v>24</v>
      </c>
      <c r="C30" s="18" t="s">
        <v>136</v>
      </c>
      <c r="D30" s="19" t="s">
        <v>137</v>
      </c>
      <c r="E30" s="20" t="s">
        <v>138</v>
      </c>
      <c r="F30" s="37" t="s">
        <v>139</v>
      </c>
      <c r="G30" s="22">
        <v>44914</v>
      </c>
      <c r="H30" s="23" t="s">
        <v>140</v>
      </c>
      <c r="I30" s="24">
        <v>503500</v>
      </c>
      <c r="J30" s="22">
        <v>44915</v>
      </c>
      <c r="K30" s="25" t="s">
        <v>22</v>
      </c>
      <c r="L30" s="24">
        <v>503500</v>
      </c>
      <c r="M30" s="23" t="s">
        <v>141</v>
      </c>
    </row>
    <row r="31" spans="1:13" ht="120">
      <c r="A31" s="16" t="s">
        <v>16</v>
      </c>
      <c r="B31" s="17">
        <v>25</v>
      </c>
      <c r="C31" s="18" t="s">
        <v>142</v>
      </c>
      <c r="D31" s="19" t="s">
        <v>143</v>
      </c>
      <c r="E31" s="36" t="s">
        <v>144</v>
      </c>
      <c r="F31" s="21" t="s">
        <v>145</v>
      </c>
      <c r="G31" s="22">
        <v>44914</v>
      </c>
      <c r="H31" s="23" t="s">
        <v>146</v>
      </c>
      <c r="I31" s="24">
        <v>7526.94</v>
      </c>
      <c r="J31" s="22">
        <v>44915</v>
      </c>
      <c r="K31" s="25" t="s">
        <v>22</v>
      </c>
      <c r="L31" s="24">
        <v>7526.94</v>
      </c>
      <c r="M31" s="23" t="s">
        <v>147</v>
      </c>
    </row>
    <row r="32" spans="1:13" ht="120">
      <c r="A32" s="16" t="s">
        <v>16</v>
      </c>
      <c r="B32" s="17">
        <v>26</v>
      </c>
      <c r="C32" s="18" t="s">
        <v>54</v>
      </c>
      <c r="D32" s="19" t="s">
        <v>55</v>
      </c>
      <c r="E32" s="20" t="s">
        <v>148</v>
      </c>
      <c r="F32" s="21" t="s">
        <v>149</v>
      </c>
      <c r="G32" s="22">
        <v>44914</v>
      </c>
      <c r="H32" s="23" t="s">
        <v>150</v>
      </c>
      <c r="I32" s="24">
        <v>2230</v>
      </c>
      <c r="J32" s="22">
        <v>44915</v>
      </c>
      <c r="K32" s="25" t="s">
        <v>22</v>
      </c>
      <c r="L32" s="24">
        <v>2230</v>
      </c>
      <c r="M32" s="23" t="s">
        <v>151</v>
      </c>
    </row>
    <row r="33" spans="1:13" ht="105">
      <c r="A33" s="16" t="s">
        <v>16</v>
      </c>
      <c r="B33" s="17">
        <v>27</v>
      </c>
      <c r="C33" s="18" t="s">
        <v>152</v>
      </c>
      <c r="D33" s="19" t="s">
        <v>153</v>
      </c>
      <c r="E33" s="20" t="s">
        <v>154</v>
      </c>
      <c r="F33" s="21" t="s">
        <v>155</v>
      </c>
      <c r="G33" s="22">
        <v>44914</v>
      </c>
      <c r="H33" s="23" t="s">
        <v>156</v>
      </c>
      <c r="I33" s="24">
        <v>3349</v>
      </c>
      <c r="J33" s="22">
        <v>44915</v>
      </c>
      <c r="K33" s="25" t="s">
        <v>22</v>
      </c>
      <c r="L33" s="24">
        <v>3349</v>
      </c>
      <c r="M33" s="23" t="s">
        <v>157</v>
      </c>
    </row>
    <row r="34" spans="1:13" ht="150">
      <c r="A34" s="16" t="s">
        <v>16</v>
      </c>
      <c r="B34" s="17">
        <v>28</v>
      </c>
      <c r="C34" s="18" t="s">
        <v>158</v>
      </c>
      <c r="D34" s="19" t="s">
        <v>159</v>
      </c>
      <c r="E34" s="20" t="s">
        <v>160</v>
      </c>
      <c r="F34" s="21" t="s">
        <v>161</v>
      </c>
      <c r="G34" s="22">
        <v>44914</v>
      </c>
      <c r="H34" s="23" t="s">
        <v>162</v>
      </c>
      <c r="I34" s="24">
        <v>6586</v>
      </c>
      <c r="J34" s="22">
        <v>44915</v>
      </c>
      <c r="K34" s="25" t="s">
        <v>22</v>
      </c>
      <c r="L34" s="24">
        <v>6586</v>
      </c>
      <c r="M34" s="23" t="s">
        <v>163</v>
      </c>
    </row>
    <row r="35" spans="1:13" ht="90">
      <c r="A35" s="16" t="s">
        <v>16</v>
      </c>
      <c r="B35" s="17">
        <v>29</v>
      </c>
      <c r="C35" s="18" t="s">
        <v>164</v>
      </c>
      <c r="D35" s="19" t="s">
        <v>165</v>
      </c>
      <c r="E35" s="20" t="s">
        <v>166</v>
      </c>
      <c r="F35" s="21" t="s">
        <v>167</v>
      </c>
      <c r="G35" s="22">
        <v>44914</v>
      </c>
      <c r="H35" s="23" t="s">
        <v>168</v>
      </c>
      <c r="I35" s="24">
        <v>3232.64</v>
      </c>
      <c r="J35" s="22">
        <v>44915</v>
      </c>
      <c r="K35" s="25" t="s">
        <v>22</v>
      </c>
      <c r="L35" s="24">
        <v>3232.64</v>
      </c>
      <c r="M35" s="23" t="s">
        <v>169</v>
      </c>
    </row>
    <row r="36" spans="1:13" ht="105">
      <c r="A36" s="16" t="s">
        <v>16</v>
      </c>
      <c r="B36" s="17">
        <v>30</v>
      </c>
      <c r="C36" s="18" t="s">
        <v>54</v>
      </c>
      <c r="D36" s="19" t="s">
        <v>55</v>
      </c>
      <c r="E36" s="20" t="s">
        <v>170</v>
      </c>
      <c r="F36" s="21" t="s">
        <v>171</v>
      </c>
      <c r="G36" s="22">
        <v>44914</v>
      </c>
      <c r="H36" s="23" t="s">
        <v>172</v>
      </c>
      <c r="I36" s="24">
        <v>600</v>
      </c>
      <c r="J36" s="22">
        <v>44915</v>
      </c>
      <c r="K36" s="25" t="s">
        <v>22</v>
      </c>
      <c r="L36" s="24">
        <v>600</v>
      </c>
      <c r="M36" s="23" t="s">
        <v>173</v>
      </c>
    </row>
    <row r="37" spans="1:13" ht="150">
      <c r="A37" s="16" t="s">
        <v>16</v>
      </c>
      <c r="B37" s="17">
        <v>31</v>
      </c>
      <c r="C37" s="18" t="s">
        <v>54</v>
      </c>
      <c r="D37" s="19" t="s">
        <v>55</v>
      </c>
      <c r="E37" s="20" t="s">
        <v>174</v>
      </c>
      <c r="F37" s="21" t="s">
        <v>175</v>
      </c>
      <c r="G37" s="22">
        <v>44914</v>
      </c>
      <c r="H37" s="23" t="s">
        <v>176</v>
      </c>
      <c r="I37" s="24">
        <v>890</v>
      </c>
      <c r="J37" s="22">
        <v>44915</v>
      </c>
      <c r="K37" s="25" t="s">
        <v>22</v>
      </c>
      <c r="L37" s="24">
        <v>890</v>
      </c>
      <c r="M37" s="23" t="s">
        <v>177</v>
      </c>
    </row>
    <row r="38" spans="1:13" ht="120">
      <c r="A38" s="16" t="s">
        <v>16</v>
      </c>
      <c r="B38" s="17">
        <v>32</v>
      </c>
      <c r="C38" s="18" t="s">
        <v>178</v>
      </c>
      <c r="D38" s="19" t="s">
        <v>179</v>
      </c>
      <c r="E38" s="36" t="s">
        <v>180</v>
      </c>
      <c r="F38" s="21" t="s">
        <v>181</v>
      </c>
      <c r="G38" s="22">
        <v>44914</v>
      </c>
      <c r="H38" s="23" t="s">
        <v>182</v>
      </c>
      <c r="I38" s="24">
        <v>2299.33</v>
      </c>
      <c r="J38" s="22">
        <v>44915</v>
      </c>
      <c r="K38" s="25" t="s">
        <v>22</v>
      </c>
      <c r="L38" s="24">
        <v>2299.33</v>
      </c>
      <c r="M38" s="23" t="s">
        <v>183</v>
      </c>
    </row>
    <row r="39" spans="1:13" ht="135">
      <c r="A39" s="16" t="s">
        <v>16</v>
      </c>
      <c r="B39" s="17">
        <v>33</v>
      </c>
      <c r="C39" s="18" t="s">
        <v>184</v>
      </c>
      <c r="D39" s="19" t="s">
        <v>185</v>
      </c>
      <c r="E39" s="20" t="s">
        <v>186</v>
      </c>
      <c r="F39" s="21" t="s">
        <v>187</v>
      </c>
      <c r="G39" s="22">
        <v>44914</v>
      </c>
      <c r="H39" s="23" t="s">
        <v>188</v>
      </c>
      <c r="I39" s="29">
        <v>230.4</v>
      </c>
      <c r="J39" s="22">
        <v>44915</v>
      </c>
      <c r="K39" s="38" t="s">
        <v>22</v>
      </c>
      <c r="L39" s="29">
        <v>230.4</v>
      </c>
      <c r="M39" s="23" t="s">
        <v>189</v>
      </c>
    </row>
    <row r="40" spans="1:13" ht="120">
      <c r="A40" s="16" t="s">
        <v>16</v>
      </c>
      <c r="B40" s="17">
        <v>34</v>
      </c>
      <c r="C40" s="18" t="s">
        <v>152</v>
      </c>
      <c r="D40" s="19" t="s">
        <v>153</v>
      </c>
      <c r="E40" s="20" t="s">
        <v>190</v>
      </c>
      <c r="F40" s="21" t="s">
        <v>191</v>
      </c>
      <c r="G40" s="22">
        <v>44915</v>
      </c>
      <c r="H40" s="23" t="s">
        <v>192</v>
      </c>
      <c r="I40" s="24">
        <v>640</v>
      </c>
      <c r="J40" s="22">
        <v>44915</v>
      </c>
      <c r="K40" s="25" t="s">
        <v>22</v>
      </c>
      <c r="L40" s="24">
        <v>640</v>
      </c>
      <c r="M40" s="23" t="s">
        <v>193</v>
      </c>
    </row>
    <row r="41" spans="1:13" ht="120">
      <c r="A41" s="16" t="s">
        <v>16</v>
      </c>
      <c r="B41" s="17">
        <v>35</v>
      </c>
      <c r="C41" s="23" t="s">
        <v>194</v>
      </c>
      <c r="D41" s="25" t="s">
        <v>195</v>
      </c>
      <c r="E41" s="39" t="s">
        <v>196</v>
      </c>
      <c r="F41" s="40" t="s">
        <v>197</v>
      </c>
      <c r="G41" s="22">
        <v>44916</v>
      </c>
      <c r="H41" s="23" t="s">
        <v>198</v>
      </c>
      <c r="I41" s="24">
        <v>11476.2</v>
      </c>
      <c r="J41" s="41">
        <v>44916</v>
      </c>
      <c r="K41" s="42" t="s">
        <v>22</v>
      </c>
      <c r="L41" s="24">
        <v>11476.2</v>
      </c>
      <c r="M41" s="23" t="s">
        <v>199</v>
      </c>
    </row>
    <row r="42" spans="1:13" ht="105">
      <c r="A42" s="16" t="s">
        <v>16</v>
      </c>
      <c r="B42" s="17">
        <v>36</v>
      </c>
      <c r="C42" s="18" t="s">
        <v>200</v>
      </c>
      <c r="D42" s="19" t="s">
        <v>201</v>
      </c>
      <c r="E42" s="20" t="s">
        <v>202</v>
      </c>
      <c r="F42" s="21" t="s">
        <v>203</v>
      </c>
      <c r="G42" s="22">
        <v>44916</v>
      </c>
      <c r="H42" s="23" t="s">
        <v>204</v>
      </c>
      <c r="I42" s="24">
        <v>5286.5</v>
      </c>
      <c r="J42" s="22">
        <v>44916</v>
      </c>
      <c r="K42" s="25" t="s">
        <v>22</v>
      </c>
      <c r="L42" s="24">
        <v>5286.5</v>
      </c>
      <c r="M42" s="23" t="s">
        <v>205</v>
      </c>
    </row>
    <row r="43" spans="1:13" ht="15" customHeight="1">
      <c r="A43" s="43" t="s">
        <v>206</v>
      </c>
      <c r="B43" s="43"/>
      <c r="C43" s="43"/>
      <c r="D43" s="3"/>
      <c r="G43" s="44"/>
      <c r="H43" s="44"/>
      <c r="I43" s="44"/>
      <c r="J43" s="1"/>
      <c r="K43" s="3"/>
      <c r="M43" s="45"/>
    </row>
    <row r="44" spans="1:13" ht="15" customHeight="1">
      <c r="A44" s="46" t="s">
        <v>207</v>
      </c>
      <c r="B44" s="47"/>
      <c r="C44" s="3"/>
      <c r="D44" s="1"/>
      <c r="G44" s="3"/>
      <c r="H44" s="3"/>
      <c r="I44" s="3"/>
      <c r="J44" s="1"/>
    </row>
    <row r="45" spans="1:13" ht="15" customHeight="1">
      <c r="A45" s="48" t="s">
        <v>208</v>
      </c>
      <c r="B45" s="48"/>
      <c r="C45" s="48"/>
      <c r="D45" s="48"/>
    </row>
    <row r="46" spans="1:13" ht="15" customHeight="1">
      <c r="A46" s="48" t="s">
        <v>209</v>
      </c>
      <c r="B46" s="48"/>
      <c r="C46" s="48"/>
      <c r="D46" s="48"/>
    </row>
    <row r="47" spans="1:13" ht="15" customHeight="1">
      <c r="A47" s="48" t="s">
        <v>210</v>
      </c>
      <c r="B47" s="48"/>
      <c r="C47" s="48"/>
      <c r="D47" s="1"/>
    </row>
  </sheetData>
  <mergeCells count="1">
    <mergeCell ref="A2:M2"/>
  </mergeCells>
  <hyperlinks>
    <hyperlink ref="F7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6" r:id="rId18"/>
    <hyperlink ref="F27" r:id="rId19"/>
    <hyperlink ref="F28" r:id="rId20"/>
    <hyperlink ref="F29" r:id="rId21"/>
    <hyperlink ref="F30" r:id="rId22"/>
    <hyperlink ref="F31" r:id="rId23"/>
    <hyperlink ref="F32" r:id="rId24"/>
    <hyperlink ref="F33" r:id="rId25"/>
    <hyperlink ref="F34" r:id="rId26"/>
    <hyperlink ref="F35" r:id="rId27"/>
    <hyperlink ref="F36" r:id="rId28"/>
    <hyperlink ref="F37" r:id="rId29"/>
    <hyperlink ref="F38" r:id="rId30"/>
    <hyperlink ref="F39" r:id="rId31"/>
    <hyperlink ref="F40" r:id="rId32"/>
    <hyperlink ref="F41" r:id="rId33"/>
    <hyperlink ref="F42" r:id="rId34"/>
    <hyperlink ref="F25" r:id="rId35"/>
    <hyperlink ref="F8" r:id="rId36"/>
    <hyperlink ref="E25" r:id="rId37"/>
    <hyperlink ref="E31" r:id="rId38"/>
    <hyperlink ref="E10" r:id="rId39"/>
    <hyperlink ref="E38" r:id="rId40"/>
  </hyperlinks>
  <pageMargins left="0.511811024" right="0.511811024" top="0.78740157499999996" bottom="0.78740157499999996" header="0.31496062000000002" footer="0.31496062000000002"/>
  <pageSetup paperSize="9" scale="43" fitToHeight="0"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60" zoomScaleNormal="85" workbookViewId="0">
      <selection activeCell="Q10" sqref="Q10"/>
    </sheetView>
  </sheetViews>
  <sheetFormatPr defaultRowHeight="15"/>
  <cols>
    <col min="1" max="1" width="13" customWidth="1"/>
    <col min="2" max="2" width="14.7109375" customWidth="1"/>
    <col min="3" max="3" width="17.7109375" customWidth="1"/>
    <col min="4" max="4" width="31.42578125" customWidth="1"/>
    <col min="5" max="5" width="29.5703125" style="50" customWidth="1"/>
    <col min="6" max="6" width="18.7109375" style="3" customWidth="1"/>
    <col min="7" max="7" width="12.5703125" customWidth="1"/>
    <col min="8" max="8" width="13" hidden="1" customWidth="1"/>
    <col min="9" max="9" width="15.140625" hidden="1" customWidth="1"/>
    <col min="10" max="10" width="16" customWidth="1"/>
    <col min="11" max="11" width="14.28515625" customWidth="1"/>
    <col min="12" max="12" width="19.140625" customWidth="1"/>
    <col min="13" max="13" width="18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9" t="str">
        <f>Bens!A2</f>
        <v>DEZEMBRO/2022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0.25">
      <c r="A3" s="4" t="s">
        <v>1</v>
      </c>
      <c r="B3" s="4"/>
      <c r="C3" s="4"/>
      <c r="D3" s="4"/>
      <c r="E3" s="51"/>
      <c r="G3" s="3"/>
      <c r="H3" s="3"/>
      <c r="I3" s="3"/>
      <c r="J3" s="1"/>
    </row>
    <row r="5" spans="1:13" ht="18">
      <c r="A5" s="52" t="s">
        <v>211</v>
      </c>
      <c r="B5" s="52"/>
      <c r="C5" s="52"/>
      <c r="D5" s="52"/>
      <c r="E5" s="53"/>
      <c r="F5" s="54"/>
      <c r="G5" s="52"/>
      <c r="H5" s="52"/>
      <c r="I5" s="52"/>
      <c r="J5" s="52"/>
      <c r="K5" s="52"/>
      <c r="L5" s="52"/>
    </row>
    <row r="6" spans="1:13" ht="47.25">
      <c r="A6" s="12" t="s">
        <v>3</v>
      </c>
      <c r="B6" s="12" t="s">
        <v>4</v>
      </c>
      <c r="C6" s="13" t="s">
        <v>5</v>
      </c>
      <c r="D6" s="13" t="s">
        <v>6</v>
      </c>
      <c r="E6" s="12" t="s">
        <v>7</v>
      </c>
      <c r="F6" s="13" t="s">
        <v>8</v>
      </c>
      <c r="G6" s="12" t="s">
        <v>9</v>
      </c>
      <c r="H6" s="14" t="s">
        <v>10</v>
      </c>
      <c r="I6" s="14" t="s">
        <v>11</v>
      </c>
      <c r="J6" s="13" t="s">
        <v>12</v>
      </c>
      <c r="K6" s="13" t="s">
        <v>13</v>
      </c>
      <c r="L6" s="13" t="s">
        <v>14</v>
      </c>
      <c r="M6" s="13" t="s">
        <v>15</v>
      </c>
    </row>
    <row r="7" spans="1:13" ht="135">
      <c r="A7" s="17" t="s">
        <v>16</v>
      </c>
      <c r="B7" s="17">
        <v>1</v>
      </c>
      <c r="C7" s="18" t="s">
        <v>212</v>
      </c>
      <c r="D7" s="19" t="s">
        <v>213</v>
      </c>
      <c r="E7" s="36" t="s">
        <v>214</v>
      </c>
      <c r="F7" s="21" t="s">
        <v>215</v>
      </c>
      <c r="G7" s="22">
        <v>44896</v>
      </c>
      <c r="H7" s="23" t="s">
        <v>216</v>
      </c>
      <c r="I7" s="24">
        <v>84750</v>
      </c>
      <c r="J7" s="22">
        <v>44897</v>
      </c>
      <c r="K7" s="3" t="s">
        <v>22</v>
      </c>
      <c r="L7" s="24">
        <v>84750</v>
      </c>
      <c r="M7" s="23" t="s">
        <v>217</v>
      </c>
    </row>
    <row r="8" spans="1:13" ht="120">
      <c r="A8" s="17" t="s">
        <v>16</v>
      </c>
      <c r="B8" s="17">
        <v>2</v>
      </c>
      <c r="C8" s="18" t="s">
        <v>218</v>
      </c>
      <c r="D8" s="19" t="s">
        <v>219</v>
      </c>
      <c r="E8" s="36" t="s">
        <v>220</v>
      </c>
      <c r="F8" s="21" t="s">
        <v>221</v>
      </c>
      <c r="G8" s="22">
        <v>44902</v>
      </c>
      <c r="H8" s="23" t="s">
        <v>222</v>
      </c>
      <c r="I8" s="24">
        <v>2825</v>
      </c>
      <c r="J8" s="22">
        <v>44908</v>
      </c>
      <c r="K8" s="17" t="s">
        <v>22</v>
      </c>
      <c r="L8" s="24">
        <f>69.07+2755.93</f>
        <v>2825</v>
      </c>
      <c r="M8" s="23" t="s">
        <v>223</v>
      </c>
    </row>
    <row r="9" spans="1:13" ht="105">
      <c r="A9" s="17" t="s">
        <v>16</v>
      </c>
      <c r="B9" s="17">
        <v>3</v>
      </c>
      <c r="C9" s="18" t="s">
        <v>224</v>
      </c>
      <c r="D9" s="19" t="s">
        <v>225</v>
      </c>
      <c r="E9" s="55" t="s">
        <v>226</v>
      </c>
      <c r="F9" s="21" t="s">
        <v>221</v>
      </c>
      <c r="G9" s="22">
        <v>44908</v>
      </c>
      <c r="H9" s="23" t="s">
        <v>227</v>
      </c>
      <c r="I9" s="24">
        <v>7000</v>
      </c>
      <c r="J9" s="22">
        <v>44909</v>
      </c>
      <c r="K9" s="17" t="s">
        <v>22</v>
      </c>
      <c r="L9" s="24">
        <f>1055.64+5944.36</f>
        <v>7000</v>
      </c>
      <c r="M9" s="23" t="s">
        <v>228</v>
      </c>
    </row>
    <row r="10" spans="1:13" ht="120">
      <c r="A10" s="17" t="s">
        <v>16</v>
      </c>
      <c r="B10" s="17">
        <v>4</v>
      </c>
      <c r="C10" s="23" t="s">
        <v>229</v>
      </c>
      <c r="D10" s="25" t="s">
        <v>230</v>
      </c>
      <c r="E10" s="55" t="s">
        <v>231</v>
      </c>
      <c r="F10" s="40" t="s">
        <v>232</v>
      </c>
      <c r="G10" s="22">
        <v>44909</v>
      </c>
      <c r="H10" s="23" t="s">
        <v>233</v>
      </c>
      <c r="I10" s="24">
        <v>103110.5</v>
      </c>
      <c r="J10" s="22">
        <v>44909</v>
      </c>
      <c r="K10" s="17" t="s">
        <v>22</v>
      </c>
      <c r="L10" s="24">
        <v>103110.5</v>
      </c>
      <c r="M10" s="23" t="s">
        <v>234</v>
      </c>
    </row>
    <row r="11" spans="1:13" s="58" customFormat="1" ht="135">
      <c r="A11" s="17" t="s">
        <v>16</v>
      </c>
      <c r="B11" s="17">
        <v>5</v>
      </c>
      <c r="C11" s="23" t="s">
        <v>235</v>
      </c>
      <c r="D11" s="19" t="s">
        <v>236</v>
      </c>
      <c r="E11" s="56" t="s">
        <v>237</v>
      </c>
      <c r="F11" s="57" t="s">
        <v>238</v>
      </c>
      <c r="G11" s="22">
        <v>44910</v>
      </c>
      <c r="H11" s="23" t="s">
        <v>239</v>
      </c>
      <c r="I11" s="24">
        <v>220.06</v>
      </c>
      <c r="J11" s="22">
        <v>44914</v>
      </c>
      <c r="K11" s="17" t="s">
        <v>240</v>
      </c>
      <c r="L11" s="24">
        <v>220.06</v>
      </c>
      <c r="M11" s="23" t="s">
        <v>241</v>
      </c>
    </row>
    <row r="12" spans="1:13" s="58" customFormat="1" ht="120">
      <c r="A12" s="17" t="s">
        <v>16</v>
      </c>
      <c r="B12" s="17">
        <v>6</v>
      </c>
      <c r="C12" s="23" t="s">
        <v>235</v>
      </c>
      <c r="D12" s="25" t="s">
        <v>236</v>
      </c>
      <c r="E12" s="56" t="s">
        <v>242</v>
      </c>
      <c r="F12" s="59" t="s">
        <v>243</v>
      </c>
      <c r="G12" s="22">
        <v>44910</v>
      </c>
      <c r="H12" s="23" t="s">
        <v>244</v>
      </c>
      <c r="I12" s="24">
        <v>9251.77</v>
      </c>
      <c r="J12" s="22">
        <v>44914</v>
      </c>
      <c r="K12" s="17" t="s">
        <v>240</v>
      </c>
      <c r="L12" s="24">
        <v>9251.77</v>
      </c>
      <c r="M12" s="23" t="s">
        <v>241</v>
      </c>
    </row>
    <row r="13" spans="1:13" s="58" customFormat="1" ht="135">
      <c r="A13" s="17" t="s">
        <v>16</v>
      </c>
      <c r="B13" s="17">
        <v>7</v>
      </c>
      <c r="C13" s="23" t="s">
        <v>235</v>
      </c>
      <c r="D13" s="25" t="s">
        <v>236</v>
      </c>
      <c r="E13" s="56" t="s">
        <v>245</v>
      </c>
      <c r="F13" s="59" t="s">
        <v>246</v>
      </c>
      <c r="G13" s="22">
        <v>44910</v>
      </c>
      <c r="H13" s="23" t="s">
        <v>247</v>
      </c>
      <c r="I13" s="24">
        <v>6832.68</v>
      </c>
      <c r="J13" s="22">
        <v>44914</v>
      </c>
      <c r="K13" s="17" t="s">
        <v>240</v>
      </c>
      <c r="L13" s="24">
        <v>6832.68</v>
      </c>
      <c r="M13" s="23" t="s">
        <v>241</v>
      </c>
    </row>
    <row r="14" spans="1:13" ht="135">
      <c r="A14" s="17" t="s">
        <v>16</v>
      </c>
      <c r="B14" s="17">
        <v>8</v>
      </c>
      <c r="C14" s="23" t="s">
        <v>235</v>
      </c>
      <c r="D14" s="25" t="s">
        <v>236</v>
      </c>
      <c r="E14" s="55" t="s">
        <v>248</v>
      </c>
      <c r="F14" s="60" t="s">
        <v>246</v>
      </c>
      <c r="G14" s="22">
        <v>44910</v>
      </c>
      <c r="H14" s="23" t="s">
        <v>249</v>
      </c>
      <c r="I14" s="24">
        <v>1991.47</v>
      </c>
      <c r="J14" s="22">
        <v>44911</v>
      </c>
      <c r="K14" s="17" t="s">
        <v>22</v>
      </c>
      <c r="L14" s="24">
        <v>1991.47</v>
      </c>
      <c r="M14" s="23" t="s">
        <v>241</v>
      </c>
    </row>
    <row r="15" spans="1:13" ht="135">
      <c r="A15" s="17" t="s">
        <v>16</v>
      </c>
      <c r="B15" s="17">
        <v>9</v>
      </c>
      <c r="C15" s="23" t="s">
        <v>235</v>
      </c>
      <c r="D15" s="25" t="s">
        <v>236</v>
      </c>
      <c r="E15" s="55" t="s">
        <v>250</v>
      </c>
      <c r="F15" s="21" t="s">
        <v>246</v>
      </c>
      <c r="G15" s="22">
        <v>44910</v>
      </c>
      <c r="H15" s="23" t="s">
        <v>251</v>
      </c>
      <c r="I15" s="24">
        <v>427.62</v>
      </c>
      <c r="J15" s="22">
        <v>44911</v>
      </c>
      <c r="K15" s="17" t="s">
        <v>22</v>
      </c>
      <c r="L15" s="24">
        <v>427.62</v>
      </c>
      <c r="M15" s="23" t="s">
        <v>241</v>
      </c>
    </row>
    <row r="16" spans="1:13" ht="120">
      <c r="A16" s="17" t="s">
        <v>16</v>
      </c>
      <c r="B16" s="17">
        <v>10</v>
      </c>
      <c r="C16" s="23" t="s">
        <v>235</v>
      </c>
      <c r="D16" s="25" t="s">
        <v>236</v>
      </c>
      <c r="E16" s="55" t="s">
        <v>252</v>
      </c>
      <c r="F16" s="21" t="s">
        <v>253</v>
      </c>
      <c r="G16" s="22">
        <v>44910</v>
      </c>
      <c r="H16" s="23" t="s">
        <v>254</v>
      </c>
      <c r="I16" s="24">
        <v>9251.77</v>
      </c>
      <c r="J16" s="22">
        <v>44911</v>
      </c>
      <c r="K16" s="17" t="s">
        <v>22</v>
      </c>
      <c r="L16" s="24">
        <v>9251.77</v>
      </c>
      <c r="M16" s="23" t="s">
        <v>241</v>
      </c>
    </row>
    <row r="17" spans="1:13" ht="120">
      <c r="A17" s="17" t="s">
        <v>16</v>
      </c>
      <c r="B17" s="17">
        <v>11</v>
      </c>
      <c r="C17" s="23" t="s">
        <v>255</v>
      </c>
      <c r="D17" s="25" t="s">
        <v>256</v>
      </c>
      <c r="E17" s="55" t="s">
        <v>257</v>
      </c>
      <c r="F17" s="21" t="s">
        <v>221</v>
      </c>
      <c r="G17" s="22">
        <v>44910</v>
      </c>
      <c r="H17" s="23" t="s">
        <v>258</v>
      </c>
      <c r="I17" s="24">
        <v>5500</v>
      </c>
      <c r="J17" s="22">
        <v>44911</v>
      </c>
      <c r="K17" s="17" t="s">
        <v>22</v>
      </c>
      <c r="L17" s="24">
        <f>643.14+4856.86</f>
        <v>5500</v>
      </c>
      <c r="M17" s="23" t="s">
        <v>259</v>
      </c>
    </row>
    <row r="18" spans="1:13" ht="135">
      <c r="A18" s="17" t="s">
        <v>16</v>
      </c>
      <c r="B18" s="17">
        <v>12</v>
      </c>
      <c r="C18" s="23" t="s">
        <v>260</v>
      </c>
      <c r="D18" s="25" t="s">
        <v>213</v>
      </c>
      <c r="E18" s="55" t="s">
        <v>261</v>
      </c>
      <c r="F18" s="21" t="s">
        <v>221</v>
      </c>
      <c r="G18" s="22">
        <v>44915</v>
      </c>
      <c r="H18" s="23" t="s">
        <v>262</v>
      </c>
      <c r="I18" s="24">
        <v>15000</v>
      </c>
      <c r="J18" s="22">
        <v>44915</v>
      </c>
      <c r="K18" s="17" t="s">
        <v>22</v>
      </c>
      <c r="L18" s="24">
        <v>15000</v>
      </c>
      <c r="M18" s="23" t="s">
        <v>263</v>
      </c>
    </row>
    <row r="19" spans="1:13" ht="135">
      <c r="A19" s="17" t="s">
        <v>16</v>
      </c>
      <c r="B19" s="17">
        <v>13</v>
      </c>
      <c r="C19" s="23" t="s">
        <v>260</v>
      </c>
      <c r="D19" s="25" t="s">
        <v>213</v>
      </c>
      <c r="E19" s="55" t="s">
        <v>264</v>
      </c>
      <c r="F19" s="21" t="s">
        <v>221</v>
      </c>
      <c r="G19" s="22">
        <v>44915</v>
      </c>
      <c r="H19" s="23" t="s">
        <v>265</v>
      </c>
      <c r="I19" s="24">
        <v>69750</v>
      </c>
      <c r="J19" s="22">
        <v>44915</v>
      </c>
      <c r="K19" s="17" t="s">
        <v>22</v>
      </c>
      <c r="L19" s="24">
        <v>69750</v>
      </c>
      <c r="M19" s="23" t="s">
        <v>263</v>
      </c>
    </row>
    <row r="20" spans="1:13" ht="150">
      <c r="A20" s="17" t="s">
        <v>16</v>
      </c>
      <c r="B20" s="17">
        <v>14</v>
      </c>
      <c r="C20" s="23" t="s">
        <v>235</v>
      </c>
      <c r="D20" s="25" t="s">
        <v>236</v>
      </c>
      <c r="E20" s="55" t="s">
        <v>266</v>
      </c>
      <c r="F20" s="21" t="s">
        <v>267</v>
      </c>
      <c r="G20" s="22">
        <v>44915</v>
      </c>
      <c r="H20" s="23" t="s">
        <v>268</v>
      </c>
      <c r="I20" s="24">
        <v>18776.669999999998</v>
      </c>
      <c r="J20" s="22">
        <v>44915</v>
      </c>
      <c r="K20" s="17" t="s">
        <v>22</v>
      </c>
      <c r="L20" s="24">
        <v>18776.669999999998</v>
      </c>
      <c r="M20" s="23" t="s">
        <v>269</v>
      </c>
    </row>
    <row r="21" spans="1:13" ht="150">
      <c r="A21" s="17" t="s">
        <v>16</v>
      </c>
      <c r="B21" s="17">
        <v>15</v>
      </c>
      <c r="C21" s="23" t="s">
        <v>235</v>
      </c>
      <c r="D21" s="25" t="s">
        <v>236</v>
      </c>
      <c r="E21" s="55" t="s">
        <v>270</v>
      </c>
      <c r="F21" s="21" t="s">
        <v>271</v>
      </c>
      <c r="G21" s="22">
        <v>44915</v>
      </c>
      <c r="H21" s="23" t="s">
        <v>272</v>
      </c>
      <c r="I21" s="24">
        <v>17940.169999999998</v>
      </c>
      <c r="J21" s="22">
        <v>44915</v>
      </c>
      <c r="K21" s="17" t="s">
        <v>22</v>
      </c>
      <c r="L21" s="24">
        <v>17940.169999999998</v>
      </c>
      <c r="M21" s="23" t="s">
        <v>269</v>
      </c>
    </row>
    <row r="22" spans="1:13" ht="150">
      <c r="A22" s="17" t="s">
        <v>16</v>
      </c>
      <c r="B22" s="17">
        <v>16</v>
      </c>
      <c r="C22" s="23" t="s">
        <v>235</v>
      </c>
      <c r="D22" s="25" t="s">
        <v>236</v>
      </c>
      <c r="E22" s="55" t="s">
        <v>270</v>
      </c>
      <c r="F22" s="21" t="s">
        <v>271</v>
      </c>
      <c r="G22" s="22">
        <v>44915</v>
      </c>
      <c r="H22" s="23" t="s">
        <v>273</v>
      </c>
      <c r="I22" s="24">
        <v>3033.31</v>
      </c>
      <c r="J22" s="22">
        <v>44915</v>
      </c>
      <c r="K22" s="17" t="s">
        <v>22</v>
      </c>
      <c r="L22" s="24">
        <v>3033.31</v>
      </c>
      <c r="M22" s="23" t="s">
        <v>269</v>
      </c>
    </row>
    <row r="23" spans="1:13" ht="150">
      <c r="A23" s="17" t="s">
        <v>16</v>
      </c>
      <c r="B23" s="17">
        <v>17</v>
      </c>
      <c r="C23" s="23" t="s">
        <v>235</v>
      </c>
      <c r="D23" s="25" t="s">
        <v>236</v>
      </c>
      <c r="E23" s="55" t="s">
        <v>274</v>
      </c>
      <c r="F23" s="21" t="s">
        <v>275</v>
      </c>
      <c r="G23" s="22">
        <v>44915</v>
      </c>
      <c r="H23" s="23" t="s">
        <v>276</v>
      </c>
      <c r="I23" s="24">
        <v>21311.4</v>
      </c>
      <c r="J23" s="22">
        <v>44915</v>
      </c>
      <c r="K23" s="17" t="s">
        <v>22</v>
      </c>
      <c r="L23" s="24">
        <v>21311.4</v>
      </c>
      <c r="M23" s="23" t="s">
        <v>269</v>
      </c>
    </row>
    <row r="24" spans="1:13">
      <c r="A24" s="43" t="s">
        <v>206</v>
      </c>
      <c r="B24" s="43"/>
      <c r="C24" s="43"/>
      <c r="D24" s="3"/>
    </row>
    <row r="25" spans="1:13">
      <c r="A25" s="46" t="str">
        <f>Bens!A44</f>
        <v>Data da última atualização: 17/01/2023</v>
      </c>
      <c r="B25" s="47"/>
      <c r="C25" s="3"/>
      <c r="D25" s="1"/>
    </row>
    <row r="26" spans="1:13">
      <c r="A26" s="48" t="s">
        <v>208</v>
      </c>
      <c r="B26" s="48"/>
      <c r="C26" s="48"/>
      <c r="D26" s="48"/>
    </row>
    <row r="27" spans="1:13">
      <c r="A27" s="48" t="s">
        <v>209</v>
      </c>
      <c r="B27" s="48"/>
      <c r="C27" s="48"/>
      <c r="D27" s="48"/>
    </row>
    <row r="28" spans="1:13">
      <c r="A28" s="48" t="s">
        <v>210</v>
      </c>
      <c r="B28" s="48"/>
      <c r="C28" s="48"/>
      <c r="D28" s="1"/>
    </row>
  </sheetData>
  <mergeCells count="1">
    <mergeCell ref="A2:M2"/>
  </mergeCells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E7" r:id="rId18"/>
    <hyperlink ref="E8" r:id="rId19"/>
    <hyperlink ref="E9" r:id="rId20"/>
    <hyperlink ref="E10" r:id="rId21"/>
    <hyperlink ref="E11" r:id="rId22"/>
    <hyperlink ref="E12" r:id="rId23"/>
    <hyperlink ref="E13" r:id="rId24"/>
    <hyperlink ref="E14" r:id="rId25"/>
    <hyperlink ref="E15" r:id="rId26"/>
    <hyperlink ref="E16" r:id="rId27"/>
    <hyperlink ref="E17" r:id="rId28"/>
    <hyperlink ref="E18" r:id="rId29"/>
    <hyperlink ref="E19" r:id="rId30"/>
    <hyperlink ref="E20" r:id="rId31"/>
    <hyperlink ref="E21" r:id="rId32"/>
    <hyperlink ref="E23" r:id="rId33"/>
    <hyperlink ref="E22" r:id="rId34"/>
  </hyperlinks>
  <pageMargins left="0.511811024" right="0.511811024" top="0.78740157499999996" bottom="0.78740157499999996" header="0.31496062000000002" footer="0.31496062000000002"/>
  <pageSetup paperSize="9" scale="44" fitToHeight="0" orientation="portrait" r:id="rId35"/>
  <drawing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view="pageBreakPreview" zoomScale="80" zoomScaleNormal="80" zoomScaleSheetLayoutView="80" workbookViewId="0">
      <selection activeCell="L7" sqref="L7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50" customWidth="1"/>
    <col min="6" max="6" width="18.7109375" style="2" customWidth="1"/>
    <col min="7" max="7" width="14.855468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4" ht="77.099999999999994" customHeight="1">
      <c r="C1" s="1"/>
      <c r="D1" s="1"/>
      <c r="G1" s="3"/>
      <c r="H1" s="3"/>
      <c r="I1" s="3"/>
      <c r="J1" s="1"/>
    </row>
    <row r="2" spans="1:14" ht="18">
      <c r="A2" s="49" t="str">
        <f>Bens!A2</f>
        <v>DEZEMBRO/2022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4" ht="20.25">
      <c r="A3" s="61" t="s">
        <v>1</v>
      </c>
      <c r="B3" s="61"/>
      <c r="C3" s="61"/>
      <c r="D3" s="61"/>
      <c r="E3" s="61"/>
      <c r="G3" s="3"/>
      <c r="H3" s="3"/>
      <c r="I3" s="3"/>
      <c r="J3" s="1"/>
    </row>
    <row r="5" spans="1:14" ht="18">
      <c r="A5" s="62" t="s">
        <v>277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ht="47.25">
      <c r="A6" s="12" t="s">
        <v>3</v>
      </c>
      <c r="B6" s="12" t="s">
        <v>4</v>
      </c>
      <c r="C6" s="13" t="s">
        <v>5</v>
      </c>
      <c r="D6" s="13" t="s">
        <v>6</v>
      </c>
      <c r="E6" s="12" t="s">
        <v>7</v>
      </c>
      <c r="F6" s="12" t="s">
        <v>8</v>
      </c>
      <c r="G6" s="12" t="s">
        <v>9</v>
      </c>
      <c r="H6" s="14" t="s">
        <v>10</v>
      </c>
      <c r="I6" s="14" t="s">
        <v>11</v>
      </c>
      <c r="J6" s="13" t="s">
        <v>12</v>
      </c>
      <c r="K6" s="13" t="s">
        <v>13</v>
      </c>
      <c r="L6" s="13" t="s">
        <v>14</v>
      </c>
      <c r="M6" s="13" t="s">
        <v>15</v>
      </c>
    </row>
    <row r="7" spans="1:14" s="64" customFormat="1" ht="135">
      <c r="A7" s="16" t="s">
        <v>16</v>
      </c>
      <c r="B7" s="17">
        <v>1</v>
      </c>
      <c r="C7" s="23" t="s">
        <v>278</v>
      </c>
      <c r="D7" s="25" t="s">
        <v>279</v>
      </c>
      <c r="E7" s="55" t="s">
        <v>280</v>
      </c>
      <c r="F7" s="63" t="s">
        <v>281</v>
      </c>
      <c r="G7" s="22">
        <v>44900</v>
      </c>
      <c r="H7" s="23" t="s">
        <v>282</v>
      </c>
      <c r="I7" s="24">
        <v>5958.33</v>
      </c>
      <c r="J7" s="22">
        <v>44901</v>
      </c>
      <c r="K7" s="17" t="s">
        <v>22</v>
      </c>
      <c r="L7" s="24">
        <f>89.37+297.92+4915.62</f>
        <v>5302.91</v>
      </c>
      <c r="M7" s="23" t="s">
        <v>283</v>
      </c>
    </row>
    <row r="8" spans="1:14" ht="135">
      <c r="A8" s="16" t="s">
        <v>16</v>
      </c>
      <c r="B8" s="17">
        <v>2</v>
      </c>
      <c r="C8" s="23" t="s">
        <v>278</v>
      </c>
      <c r="D8" s="25" t="s">
        <v>279</v>
      </c>
      <c r="E8" s="55" t="s">
        <v>284</v>
      </c>
      <c r="F8" s="63" t="s">
        <v>285</v>
      </c>
      <c r="G8" s="22">
        <v>44900</v>
      </c>
      <c r="H8" s="23" t="s">
        <v>286</v>
      </c>
      <c r="I8" s="24">
        <v>25874.93</v>
      </c>
      <c r="J8" s="65">
        <v>44901</v>
      </c>
      <c r="K8" s="17" t="s">
        <v>22</v>
      </c>
      <c r="L8" s="24">
        <f>388.12+1293.75+21346.82</f>
        <v>23028.69</v>
      </c>
      <c r="M8" s="23" t="s">
        <v>283</v>
      </c>
      <c r="N8" s="58"/>
    </row>
    <row r="9" spans="1:14" ht="150">
      <c r="A9" s="16" t="s">
        <v>16</v>
      </c>
      <c r="B9" s="17">
        <v>3</v>
      </c>
      <c r="C9" s="23" t="s">
        <v>287</v>
      </c>
      <c r="D9" s="25" t="s">
        <v>288</v>
      </c>
      <c r="E9" s="55" t="s">
        <v>289</v>
      </c>
      <c r="F9" s="63" t="s">
        <v>290</v>
      </c>
      <c r="G9" s="22">
        <v>44901</v>
      </c>
      <c r="H9" s="23" t="s">
        <v>291</v>
      </c>
      <c r="I9" s="24">
        <v>8099.02</v>
      </c>
      <c r="J9" s="65">
        <v>44908</v>
      </c>
      <c r="K9" s="17" t="s">
        <v>22</v>
      </c>
      <c r="L9" s="24">
        <v>8099.02</v>
      </c>
      <c r="M9" s="23" t="s">
        <v>292</v>
      </c>
      <c r="N9" s="58"/>
    </row>
    <row r="10" spans="1:14" ht="135">
      <c r="A10" s="16" t="s">
        <v>16</v>
      </c>
      <c r="B10" s="17">
        <v>4</v>
      </c>
      <c r="C10" s="18" t="s">
        <v>293</v>
      </c>
      <c r="D10" s="19" t="s">
        <v>294</v>
      </c>
      <c r="E10" s="34" t="s">
        <v>295</v>
      </c>
      <c r="F10" s="63" t="s">
        <v>296</v>
      </c>
      <c r="G10" s="27">
        <v>44901</v>
      </c>
      <c r="H10" s="18" t="s">
        <v>297</v>
      </c>
      <c r="I10" s="29">
        <v>14.05</v>
      </c>
      <c r="J10" s="27">
        <v>44908</v>
      </c>
      <c r="K10" s="27" t="s">
        <v>22</v>
      </c>
      <c r="L10" s="29">
        <v>14.05</v>
      </c>
      <c r="M10" s="18" t="s">
        <v>298</v>
      </c>
      <c r="N10" s="58"/>
    </row>
    <row r="11" spans="1:14" ht="150">
      <c r="A11" s="16" t="s">
        <v>16</v>
      </c>
      <c r="B11" s="17">
        <v>5</v>
      </c>
      <c r="C11" s="18" t="s">
        <v>299</v>
      </c>
      <c r="D11" s="19" t="s">
        <v>300</v>
      </c>
      <c r="E11" s="55" t="s">
        <v>301</v>
      </c>
      <c r="F11" s="63" t="s">
        <v>302</v>
      </c>
      <c r="G11" s="27">
        <v>44901</v>
      </c>
      <c r="H11" s="18" t="s">
        <v>303</v>
      </c>
      <c r="I11" s="29">
        <v>3263.97</v>
      </c>
      <c r="J11" s="27">
        <v>44908</v>
      </c>
      <c r="K11" s="27" t="s">
        <v>22</v>
      </c>
      <c r="L11" s="29">
        <f>163.2+3100.77</f>
        <v>3263.97</v>
      </c>
      <c r="M11" s="18" t="s">
        <v>304</v>
      </c>
      <c r="N11" s="58"/>
    </row>
    <row r="12" spans="1:14" ht="150">
      <c r="A12" s="16" t="s">
        <v>16</v>
      </c>
      <c r="B12" s="17">
        <v>6</v>
      </c>
      <c r="C12" s="18" t="s">
        <v>293</v>
      </c>
      <c r="D12" s="19" t="s">
        <v>294</v>
      </c>
      <c r="E12" s="31" t="s">
        <v>305</v>
      </c>
      <c r="F12" s="63" t="s">
        <v>306</v>
      </c>
      <c r="G12" s="22">
        <v>44902</v>
      </c>
      <c r="H12" s="23" t="s">
        <v>307</v>
      </c>
      <c r="I12" s="29">
        <v>14.05</v>
      </c>
      <c r="J12" s="22">
        <v>44908</v>
      </c>
      <c r="K12" s="17" t="s">
        <v>22</v>
      </c>
      <c r="L12" s="29">
        <v>14.05</v>
      </c>
      <c r="M12" s="23" t="s">
        <v>308</v>
      </c>
      <c r="N12" s="58"/>
    </row>
    <row r="13" spans="1:14" ht="150">
      <c r="A13" s="16" t="s">
        <v>16</v>
      </c>
      <c r="B13" s="17">
        <v>7</v>
      </c>
      <c r="C13" s="18" t="s">
        <v>293</v>
      </c>
      <c r="D13" s="19" t="s">
        <v>294</v>
      </c>
      <c r="E13" s="39" t="s">
        <v>309</v>
      </c>
      <c r="F13" s="63" t="s">
        <v>310</v>
      </c>
      <c r="G13" s="22">
        <v>44902</v>
      </c>
      <c r="H13" s="23" t="s">
        <v>311</v>
      </c>
      <c r="I13" s="24">
        <v>14.05</v>
      </c>
      <c r="J13" s="22">
        <v>44908</v>
      </c>
      <c r="K13" s="17" t="s">
        <v>22</v>
      </c>
      <c r="L13" s="24">
        <v>14.05</v>
      </c>
      <c r="M13" s="23" t="s">
        <v>312</v>
      </c>
      <c r="N13" s="58"/>
    </row>
    <row r="14" spans="1:14" ht="135">
      <c r="A14" s="16" t="s">
        <v>16</v>
      </c>
      <c r="B14" s="17">
        <v>8</v>
      </c>
      <c r="C14" s="23" t="s">
        <v>293</v>
      </c>
      <c r="D14" s="25" t="s">
        <v>294</v>
      </c>
      <c r="E14" s="39" t="s">
        <v>313</v>
      </c>
      <c r="F14" s="63" t="s">
        <v>314</v>
      </c>
      <c r="G14" s="22">
        <v>44902</v>
      </c>
      <c r="H14" s="23" t="s">
        <v>315</v>
      </c>
      <c r="I14" s="24">
        <v>14.05</v>
      </c>
      <c r="J14" s="22">
        <v>44908</v>
      </c>
      <c r="K14" s="17" t="s">
        <v>22</v>
      </c>
      <c r="L14" s="24">
        <v>14.05</v>
      </c>
      <c r="M14" s="23" t="s">
        <v>316</v>
      </c>
      <c r="N14" s="58"/>
    </row>
    <row r="15" spans="1:14" ht="135">
      <c r="A15" s="16" t="s">
        <v>16</v>
      </c>
      <c r="B15" s="17">
        <v>9</v>
      </c>
      <c r="C15" s="23" t="s">
        <v>317</v>
      </c>
      <c r="D15" s="25" t="s">
        <v>318</v>
      </c>
      <c r="E15" s="55" t="s">
        <v>319</v>
      </c>
      <c r="F15" s="63" t="s">
        <v>320</v>
      </c>
      <c r="G15" s="22">
        <v>44902</v>
      </c>
      <c r="H15" s="23" t="s">
        <v>321</v>
      </c>
      <c r="I15" s="29">
        <v>93525</v>
      </c>
      <c r="J15" s="22">
        <v>44908</v>
      </c>
      <c r="K15" s="17" t="s">
        <v>22</v>
      </c>
      <c r="L15" s="29">
        <f>1402.87+92122.13</f>
        <v>93525</v>
      </c>
      <c r="M15" s="23" t="s">
        <v>322</v>
      </c>
      <c r="N15" s="58"/>
    </row>
    <row r="16" spans="1:14" s="58" customFormat="1" ht="135">
      <c r="A16" s="16" t="s">
        <v>16</v>
      </c>
      <c r="B16" s="17">
        <v>10</v>
      </c>
      <c r="C16" s="23" t="s">
        <v>323</v>
      </c>
      <c r="D16" s="19" t="s">
        <v>324</v>
      </c>
      <c r="E16" s="55" t="s">
        <v>325</v>
      </c>
      <c r="F16" s="63" t="s">
        <v>326</v>
      </c>
      <c r="G16" s="22">
        <v>44902</v>
      </c>
      <c r="H16" s="23" t="s">
        <v>327</v>
      </c>
      <c r="I16" s="24">
        <v>210.48</v>
      </c>
      <c r="J16" s="22">
        <v>44902</v>
      </c>
      <c r="K16" s="66" t="s">
        <v>328</v>
      </c>
      <c r="L16" s="24">
        <v>210.48</v>
      </c>
      <c r="M16" s="23" t="s">
        <v>329</v>
      </c>
    </row>
    <row r="17" spans="1:14" ht="120">
      <c r="A17" s="16" t="s">
        <v>16</v>
      </c>
      <c r="B17" s="17">
        <v>11</v>
      </c>
      <c r="C17" s="23" t="s">
        <v>330</v>
      </c>
      <c r="D17" s="25" t="s">
        <v>331</v>
      </c>
      <c r="E17" s="55" t="s">
        <v>332</v>
      </c>
      <c r="F17" s="63" t="s">
        <v>333</v>
      </c>
      <c r="G17" s="22">
        <v>44907</v>
      </c>
      <c r="H17" s="23" t="s">
        <v>334</v>
      </c>
      <c r="I17" s="24">
        <v>188.09</v>
      </c>
      <c r="J17" s="22">
        <v>44908</v>
      </c>
      <c r="K17" s="17" t="s">
        <v>22</v>
      </c>
      <c r="L17" s="24">
        <v>188.09</v>
      </c>
      <c r="M17" s="23" t="s">
        <v>335</v>
      </c>
      <c r="N17" s="58"/>
    </row>
    <row r="18" spans="1:14" ht="120">
      <c r="A18" s="16" t="s">
        <v>16</v>
      </c>
      <c r="B18" s="17">
        <v>12</v>
      </c>
      <c r="C18" s="23" t="s">
        <v>336</v>
      </c>
      <c r="D18" s="25" t="s">
        <v>337</v>
      </c>
      <c r="E18" s="20" t="s">
        <v>338</v>
      </c>
      <c r="F18" s="63" t="s">
        <v>339</v>
      </c>
      <c r="G18" s="22">
        <v>44907</v>
      </c>
      <c r="H18" s="23" t="s">
        <v>340</v>
      </c>
      <c r="I18" s="24">
        <v>590</v>
      </c>
      <c r="J18" s="22">
        <v>44908</v>
      </c>
      <c r="K18" s="17" t="s">
        <v>22</v>
      </c>
      <c r="L18" s="24">
        <f>11.8+578.2</f>
        <v>590</v>
      </c>
      <c r="M18" s="23" t="s">
        <v>341</v>
      </c>
      <c r="N18" s="58"/>
    </row>
    <row r="19" spans="1:14" ht="135">
      <c r="A19" s="16" t="s">
        <v>16</v>
      </c>
      <c r="B19" s="17">
        <v>13</v>
      </c>
      <c r="C19" s="23" t="s">
        <v>342</v>
      </c>
      <c r="D19" s="25" t="s">
        <v>343</v>
      </c>
      <c r="E19" s="55" t="s">
        <v>344</v>
      </c>
      <c r="F19" s="63" t="s">
        <v>345</v>
      </c>
      <c r="G19" s="22">
        <v>44908</v>
      </c>
      <c r="H19" s="23" t="s">
        <v>346</v>
      </c>
      <c r="I19" s="29">
        <v>4400</v>
      </c>
      <c r="J19" s="22">
        <v>44909</v>
      </c>
      <c r="K19" s="67" t="s">
        <v>22</v>
      </c>
      <c r="L19" s="29">
        <v>4400</v>
      </c>
      <c r="M19" s="23" t="s">
        <v>347</v>
      </c>
      <c r="N19" s="58"/>
    </row>
    <row r="20" spans="1:14" ht="150">
      <c r="A20" s="16" t="s">
        <v>16</v>
      </c>
      <c r="B20" s="17">
        <v>14</v>
      </c>
      <c r="C20" s="23" t="s">
        <v>342</v>
      </c>
      <c r="D20" s="25" t="s">
        <v>343</v>
      </c>
      <c r="E20" s="55" t="s">
        <v>348</v>
      </c>
      <c r="F20" s="63" t="s">
        <v>349</v>
      </c>
      <c r="G20" s="22">
        <v>44908</v>
      </c>
      <c r="H20" s="23" t="s">
        <v>350</v>
      </c>
      <c r="I20" s="29">
        <v>500</v>
      </c>
      <c r="J20" s="22">
        <v>44909</v>
      </c>
      <c r="K20" s="17" t="s">
        <v>22</v>
      </c>
      <c r="L20" s="29">
        <v>500</v>
      </c>
      <c r="M20" s="23" t="s">
        <v>347</v>
      </c>
      <c r="N20" s="58"/>
    </row>
    <row r="21" spans="1:14" ht="150">
      <c r="A21" s="16" t="s">
        <v>16</v>
      </c>
      <c r="B21" s="17">
        <v>15</v>
      </c>
      <c r="C21" s="23" t="s">
        <v>342</v>
      </c>
      <c r="D21" s="25" t="s">
        <v>343</v>
      </c>
      <c r="E21" s="55" t="s">
        <v>351</v>
      </c>
      <c r="F21" s="63" t="s">
        <v>349</v>
      </c>
      <c r="G21" s="22">
        <v>44908</v>
      </c>
      <c r="H21" s="23" t="s">
        <v>352</v>
      </c>
      <c r="I21" s="29">
        <v>1800</v>
      </c>
      <c r="J21" s="22">
        <v>44909</v>
      </c>
      <c r="K21" s="17" t="s">
        <v>22</v>
      </c>
      <c r="L21" s="29">
        <v>1800</v>
      </c>
      <c r="M21" s="23" t="s">
        <v>347</v>
      </c>
      <c r="N21" s="58"/>
    </row>
    <row r="22" spans="1:14" ht="135">
      <c r="A22" s="16" t="s">
        <v>16</v>
      </c>
      <c r="B22" s="17">
        <v>16</v>
      </c>
      <c r="C22" s="18" t="s">
        <v>353</v>
      </c>
      <c r="D22" s="19" t="s">
        <v>354</v>
      </c>
      <c r="E22" s="55" t="s">
        <v>355</v>
      </c>
      <c r="F22" s="63" t="s">
        <v>356</v>
      </c>
      <c r="G22" s="22">
        <v>44909</v>
      </c>
      <c r="H22" s="23" t="s">
        <v>357</v>
      </c>
      <c r="I22" s="24">
        <v>12043</v>
      </c>
      <c r="J22" s="22">
        <v>44909</v>
      </c>
      <c r="K22" s="17" t="s">
        <v>22</v>
      </c>
      <c r="L22" s="24">
        <v>12043</v>
      </c>
      <c r="M22" s="23" t="s">
        <v>358</v>
      </c>
      <c r="N22" s="58"/>
    </row>
    <row r="23" spans="1:14" ht="135">
      <c r="A23" s="16" t="s">
        <v>16</v>
      </c>
      <c r="B23" s="17">
        <v>17</v>
      </c>
      <c r="C23" s="23" t="s">
        <v>353</v>
      </c>
      <c r="D23" s="25" t="s">
        <v>354</v>
      </c>
      <c r="E23" s="36" t="s">
        <v>359</v>
      </c>
      <c r="F23" s="63" t="s">
        <v>360</v>
      </c>
      <c r="G23" s="22">
        <v>44909</v>
      </c>
      <c r="H23" s="23" t="s">
        <v>361</v>
      </c>
      <c r="I23" s="29">
        <v>12043</v>
      </c>
      <c r="J23" s="22">
        <v>44909</v>
      </c>
      <c r="K23" s="17" t="s">
        <v>22</v>
      </c>
      <c r="L23" s="29">
        <v>12043</v>
      </c>
      <c r="M23" s="23" t="s">
        <v>362</v>
      </c>
      <c r="N23" s="58"/>
    </row>
    <row r="24" spans="1:14" ht="135">
      <c r="A24" s="16" t="s">
        <v>16</v>
      </c>
      <c r="B24" s="17">
        <v>18</v>
      </c>
      <c r="C24" s="23" t="s">
        <v>353</v>
      </c>
      <c r="D24" s="25" t="s">
        <v>354</v>
      </c>
      <c r="E24" s="36" t="s">
        <v>363</v>
      </c>
      <c r="F24" s="63" t="s">
        <v>364</v>
      </c>
      <c r="G24" s="22">
        <v>44909</v>
      </c>
      <c r="H24" s="23" t="s">
        <v>365</v>
      </c>
      <c r="I24" s="24">
        <v>12043</v>
      </c>
      <c r="J24" s="27">
        <v>44909</v>
      </c>
      <c r="K24" s="17" t="s">
        <v>22</v>
      </c>
      <c r="L24" s="24">
        <v>12043</v>
      </c>
      <c r="M24" s="23" t="s">
        <v>366</v>
      </c>
      <c r="N24" s="58"/>
    </row>
    <row r="25" spans="1:14" ht="90">
      <c r="A25" s="16" t="s">
        <v>16</v>
      </c>
      <c r="B25" s="17">
        <v>19</v>
      </c>
      <c r="C25" s="23" t="s">
        <v>367</v>
      </c>
      <c r="D25" s="19" t="s">
        <v>368</v>
      </c>
      <c r="E25" s="55" t="s">
        <v>369</v>
      </c>
      <c r="F25" s="63" t="s">
        <v>370</v>
      </c>
      <c r="G25" s="22">
        <v>44909</v>
      </c>
      <c r="H25" s="23" t="s">
        <v>371</v>
      </c>
      <c r="I25" s="24">
        <v>3352.63</v>
      </c>
      <c r="J25" s="22">
        <v>44909</v>
      </c>
      <c r="K25" s="17" t="s">
        <v>22</v>
      </c>
      <c r="L25" s="24">
        <v>3352.63</v>
      </c>
      <c r="M25" s="23" t="s">
        <v>372</v>
      </c>
      <c r="N25" s="58"/>
    </row>
    <row r="26" spans="1:14" ht="105">
      <c r="A26" s="16" t="s">
        <v>16</v>
      </c>
      <c r="B26" s="17">
        <v>20</v>
      </c>
      <c r="C26" s="23" t="s">
        <v>373</v>
      </c>
      <c r="D26" s="25" t="s">
        <v>374</v>
      </c>
      <c r="E26" s="55" t="s">
        <v>375</v>
      </c>
      <c r="F26" s="63" t="s">
        <v>376</v>
      </c>
      <c r="G26" s="22">
        <v>44909</v>
      </c>
      <c r="H26" s="23" t="s">
        <v>377</v>
      </c>
      <c r="I26" s="29">
        <v>16980</v>
      </c>
      <c r="J26" s="22">
        <v>44909</v>
      </c>
      <c r="K26" s="17" t="s">
        <v>22</v>
      </c>
      <c r="L26" s="29">
        <v>16980</v>
      </c>
      <c r="M26" s="23" t="s">
        <v>378</v>
      </c>
      <c r="N26" s="58"/>
    </row>
    <row r="27" spans="1:14" s="58" customFormat="1" ht="150">
      <c r="A27" s="16" t="s">
        <v>16</v>
      </c>
      <c r="B27" s="17">
        <v>21</v>
      </c>
      <c r="C27" s="23" t="s">
        <v>235</v>
      </c>
      <c r="D27" s="25" t="s">
        <v>236</v>
      </c>
      <c r="E27" s="55" t="s">
        <v>379</v>
      </c>
      <c r="F27" s="63" t="s">
        <v>380</v>
      </c>
      <c r="G27" s="22">
        <v>44910</v>
      </c>
      <c r="H27" s="23" t="s">
        <v>381</v>
      </c>
      <c r="I27" s="29">
        <v>765.2</v>
      </c>
      <c r="J27" s="22">
        <v>44914</v>
      </c>
      <c r="K27" s="17" t="s">
        <v>240</v>
      </c>
      <c r="L27" s="29">
        <v>765.2</v>
      </c>
      <c r="M27" s="23" t="s">
        <v>241</v>
      </c>
    </row>
    <row r="28" spans="1:14" s="58" customFormat="1" ht="135">
      <c r="A28" s="16" t="s">
        <v>16</v>
      </c>
      <c r="B28" s="17">
        <v>22</v>
      </c>
      <c r="C28" s="23" t="s">
        <v>235</v>
      </c>
      <c r="D28" s="19" t="s">
        <v>236</v>
      </c>
      <c r="E28" s="55" t="s">
        <v>382</v>
      </c>
      <c r="F28" s="63" t="s">
        <v>383</v>
      </c>
      <c r="G28" s="22">
        <v>44909</v>
      </c>
      <c r="H28" s="23" t="s">
        <v>384</v>
      </c>
      <c r="I28" s="24">
        <v>5.92</v>
      </c>
      <c r="J28" s="22">
        <v>44914</v>
      </c>
      <c r="K28" s="17" t="s">
        <v>240</v>
      </c>
      <c r="L28" s="24">
        <f>5.83+0.09</f>
        <v>5.92</v>
      </c>
      <c r="M28" s="23" t="s">
        <v>241</v>
      </c>
    </row>
    <row r="29" spans="1:14" s="58" customFormat="1" ht="135">
      <c r="A29" s="16" t="s">
        <v>16</v>
      </c>
      <c r="B29" s="17">
        <v>23</v>
      </c>
      <c r="C29" s="23" t="s">
        <v>235</v>
      </c>
      <c r="D29" s="19" t="s">
        <v>236</v>
      </c>
      <c r="E29" s="55" t="s">
        <v>385</v>
      </c>
      <c r="F29" s="63" t="s">
        <v>386</v>
      </c>
      <c r="G29" s="22">
        <v>44910</v>
      </c>
      <c r="H29" s="23" t="s">
        <v>387</v>
      </c>
      <c r="I29" s="29">
        <v>32169.47</v>
      </c>
      <c r="J29" s="22">
        <v>44914</v>
      </c>
      <c r="K29" s="17" t="s">
        <v>240</v>
      </c>
      <c r="L29" s="29">
        <v>32169.47</v>
      </c>
      <c r="M29" s="23" t="s">
        <v>241</v>
      </c>
    </row>
    <row r="30" spans="1:14" s="58" customFormat="1" ht="135">
      <c r="A30" s="16" t="s">
        <v>16</v>
      </c>
      <c r="B30" s="17">
        <v>24</v>
      </c>
      <c r="C30" s="23" t="s">
        <v>235</v>
      </c>
      <c r="D30" s="19" t="s">
        <v>236</v>
      </c>
      <c r="E30" s="55" t="s">
        <v>388</v>
      </c>
      <c r="F30" s="63" t="s">
        <v>389</v>
      </c>
      <c r="G30" s="22">
        <v>44910</v>
      </c>
      <c r="H30" s="23" t="s">
        <v>390</v>
      </c>
      <c r="I30" s="29">
        <v>248.92</v>
      </c>
      <c r="J30" s="22">
        <v>44914</v>
      </c>
      <c r="K30" s="17" t="s">
        <v>240</v>
      </c>
      <c r="L30" s="29">
        <f>245.19+3.73</f>
        <v>248.92</v>
      </c>
      <c r="M30" s="23" t="s">
        <v>241</v>
      </c>
    </row>
    <row r="31" spans="1:14" s="58" customFormat="1" ht="135">
      <c r="A31" s="16" t="s">
        <v>16</v>
      </c>
      <c r="B31" s="17">
        <v>25</v>
      </c>
      <c r="C31" s="23" t="s">
        <v>235</v>
      </c>
      <c r="D31" s="19" t="s">
        <v>236</v>
      </c>
      <c r="E31" s="55" t="s">
        <v>391</v>
      </c>
      <c r="F31" s="63" t="s">
        <v>392</v>
      </c>
      <c r="G31" s="22">
        <v>44910</v>
      </c>
      <c r="H31" s="23" t="s">
        <v>393</v>
      </c>
      <c r="I31" s="29">
        <v>32169.47</v>
      </c>
      <c r="J31" s="22">
        <v>44914</v>
      </c>
      <c r="K31" s="17" t="s">
        <v>240</v>
      </c>
      <c r="L31" s="29">
        <v>32169.47</v>
      </c>
      <c r="M31" s="23" t="s">
        <v>241</v>
      </c>
    </row>
    <row r="32" spans="1:14" s="58" customFormat="1" ht="135">
      <c r="A32" s="16" t="s">
        <v>16</v>
      </c>
      <c r="B32" s="17">
        <v>26</v>
      </c>
      <c r="C32" s="23" t="s">
        <v>235</v>
      </c>
      <c r="D32" s="19" t="s">
        <v>236</v>
      </c>
      <c r="E32" s="55" t="s">
        <v>394</v>
      </c>
      <c r="F32" s="63" t="s">
        <v>395</v>
      </c>
      <c r="G32" s="22">
        <v>44910</v>
      </c>
      <c r="H32" s="23" t="s">
        <v>396</v>
      </c>
      <c r="I32" s="29">
        <v>248.92</v>
      </c>
      <c r="J32" s="22">
        <v>44914</v>
      </c>
      <c r="K32" s="17" t="s">
        <v>240</v>
      </c>
      <c r="L32" s="29">
        <f>3.73+245.19</f>
        <v>248.92</v>
      </c>
      <c r="M32" s="23" t="s">
        <v>241</v>
      </c>
    </row>
    <row r="33" spans="1:14" s="58" customFormat="1" ht="135">
      <c r="A33" s="16" t="s">
        <v>16</v>
      </c>
      <c r="B33" s="17">
        <v>27</v>
      </c>
      <c r="C33" s="23" t="s">
        <v>235</v>
      </c>
      <c r="D33" s="19" t="s">
        <v>236</v>
      </c>
      <c r="E33" s="55" t="s">
        <v>397</v>
      </c>
      <c r="F33" s="63" t="s">
        <v>398</v>
      </c>
      <c r="G33" s="22">
        <v>44910</v>
      </c>
      <c r="H33" s="23" t="s">
        <v>399</v>
      </c>
      <c r="I33" s="24">
        <v>188.19</v>
      </c>
      <c r="J33" s="22">
        <v>44914</v>
      </c>
      <c r="K33" s="17" t="s">
        <v>240</v>
      </c>
      <c r="L33" s="24">
        <v>188.19</v>
      </c>
      <c r="M33" s="23" t="s">
        <v>241</v>
      </c>
    </row>
    <row r="34" spans="1:14" ht="135">
      <c r="A34" s="16" t="s">
        <v>16</v>
      </c>
      <c r="B34" s="17">
        <v>28</v>
      </c>
      <c r="C34" s="23" t="s">
        <v>235</v>
      </c>
      <c r="D34" s="25" t="s">
        <v>236</v>
      </c>
      <c r="E34" s="55" t="s">
        <v>400</v>
      </c>
      <c r="F34" s="63" t="s">
        <v>398</v>
      </c>
      <c r="G34" s="22">
        <v>44910</v>
      </c>
      <c r="H34" s="23" t="s">
        <v>401</v>
      </c>
      <c r="I34" s="24">
        <v>7830.28</v>
      </c>
      <c r="J34" s="22">
        <v>44911</v>
      </c>
      <c r="K34" s="17" t="s">
        <v>22</v>
      </c>
      <c r="L34" s="24">
        <v>7830.28</v>
      </c>
      <c r="M34" s="23" t="s">
        <v>241</v>
      </c>
      <c r="N34" s="58"/>
    </row>
    <row r="35" spans="1:14" ht="135">
      <c r="A35" s="16" t="s">
        <v>16</v>
      </c>
      <c r="B35" s="17">
        <v>29</v>
      </c>
      <c r="C35" s="23" t="s">
        <v>235</v>
      </c>
      <c r="D35" s="25" t="s">
        <v>236</v>
      </c>
      <c r="E35" s="55" t="s">
        <v>402</v>
      </c>
      <c r="F35" s="63" t="s">
        <v>398</v>
      </c>
      <c r="G35" s="22">
        <v>44910</v>
      </c>
      <c r="H35" s="23" t="s">
        <v>403</v>
      </c>
      <c r="I35" s="24">
        <v>24151</v>
      </c>
      <c r="J35" s="22">
        <v>44911</v>
      </c>
      <c r="K35" s="17" t="s">
        <v>22</v>
      </c>
      <c r="L35" s="24">
        <v>24151</v>
      </c>
      <c r="M35" s="23" t="s">
        <v>241</v>
      </c>
      <c r="N35" s="58"/>
    </row>
    <row r="36" spans="1:14" ht="105">
      <c r="A36" s="16" t="s">
        <v>16</v>
      </c>
      <c r="B36" s="17">
        <v>30</v>
      </c>
      <c r="C36" s="23" t="s">
        <v>404</v>
      </c>
      <c r="D36" s="25" t="s">
        <v>405</v>
      </c>
      <c r="E36" s="55" t="s">
        <v>406</v>
      </c>
      <c r="F36" s="63" t="s">
        <v>407</v>
      </c>
      <c r="G36" s="22">
        <v>44910</v>
      </c>
      <c r="H36" s="23" t="s">
        <v>408</v>
      </c>
      <c r="I36" s="24">
        <v>217635.23</v>
      </c>
      <c r="J36" s="22">
        <v>44911</v>
      </c>
      <c r="K36" s="17" t="s">
        <v>22</v>
      </c>
      <c r="L36" s="24">
        <f>2176.35+10881.76+187158.39</f>
        <v>200216.5</v>
      </c>
      <c r="M36" s="23" t="s">
        <v>409</v>
      </c>
      <c r="N36" s="58"/>
    </row>
    <row r="37" spans="1:14" ht="120">
      <c r="A37" s="16" t="s">
        <v>16</v>
      </c>
      <c r="B37" s="17">
        <v>31</v>
      </c>
      <c r="C37" s="68" t="s">
        <v>278</v>
      </c>
      <c r="D37" s="69" t="s">
        <v>279</v>
      </c>
      <c r="E37" s="55" t="s">
        <v>410</v>
      </c>
      <c r="F37" s="63" t="s">
        <v>411</v>
      </c>
      <c r="G37" s="22">
        <v>44910</v>
      </c>
      <c r="H37" s="23" t="s">
        <v>412</v>
      </c>
      <c r="I37" s="24">
        <v>59583.32</v>
      </c>
      <c r="J37" s="22">
        <v>44911</v>
      </c>
      <c r="K37" s="17" t="s">
        <v>22</v>
      </c>
      <c r="L37" s="24">
        <f>893.75+2979.17+49156.23</f>
        <v>53029.15</v>
      </c>
      <c r="M37" s="23" t="s">
        <v>413</v>
      </c>
      <c r="N37" s="58"/>
    </row>
    <row r="38" spans="1:14" ht="135">
      <c r="A38" s="16" t="s">
        <v>16</v>
      </c>
      <c r="B38" s="17">
        <v>32</v>
      </c>
      <c r="C38" s="23" t="s">
        <v>235</v>
      </c>
      <c r="D38" s="25" t="s">
        <v>236</v>
      </c>
      <c r="E38" s="55" t="s">
        <v>414</v>
      </c>
      <c r="F38" s="63" t="s">
        <v>415</v>
      </c>
      <c r="G38" s="22">
        <v>44910</v>
      </c>
      <c r="H38" s="23" t="s">
        <v>416</v>
      </c>
      <c r="I38" s="24">
        <v>248.92</v>
      </c>
      <c r="J38" s="22">
        <v>44911</v>
      </c>
      <c r="K38" s="17" t="s">
        <v>22</v>
      </c>
      <c r="L38" s="24">
        <f>3.73+245.19</f>
        <v>248.92</v>
      </c>
      <c r="M38" s="23" t="s">
        <v>241</v>
      </c>
      <c r="N38" s="58"/>
    </row>
    <row r="39" spans="1:14" ht="120">
      <c r="A39" s="16" t="s">
        <v>16</v>
      </c>
      <c r="B39" s="17">
        <v>33</v>
      </c>
      <c r="C39" s="23" t="s">
        <v>417</v>
      </c>
      <c r="D39" s="25" t="s">
        <v>418</v>
      </c>
      <c r="E39" s="55" t="s">
        <v>419</v>
      </c>
      <c r="F39" s="63" t="s">
        <v>420</v>
      </c>
      <c r="G39" s="22">
        <v>44910</v>
      </c>
      <c r="H39" s="23" t="s">
        <v>421</v>
      </c>
      <c r="I39" s="24">
        <v>2703.33</v>
      </c>
      <c r="J39" s="22">
        <v>44911</v>
      </c>
      <c r="K39" s="17" t="s">
        <v>22</v>
      </c>
      <c r="L39" s="24">
        <f>115.43+2587.9</f>
        <v>2703.33</v>
      </c>
      <c r="M39" s="23" t="s">
        <v>422</v>
      </c>
      <c r="N39" s="58"/>
    </row>
    <row r="40" spans="1:14" ht="120">
      <c r="A40" s="16" t="s">
        <v>16</v>
      </c>
      <c r="B40" s="17">
        <v>34</v>
      </c>
      <c r="C40" s="23" t="s">
        <v>417</v>
      </c>
      <c r="D40" s="25" t="s">
        <v>418</v>
      </c>
      <c r="E40" s="55" t="s">
        <v>423</v>
      </c>
      <c r="F40" s="63" t="s">
        <v>424</v>
      </c>
      <c r="G40" s="22">
        <v>44910</v>
      </c>
      <c r="H40" s="23" t="s">
        <v>425</v>
      </c>
      <c r="I40" s="24">
        <v>2703.33</v>
      </c>
      <c r="J40" s="22">
        <v>44911</v>
      </c>
      <c r="K40" s="17" t="s">
        <v>22</v>
      </c>
      <c r="L40" s="24">
        <f>115.43+2587.9</f>
        <v>2703.33</v>
      </c>
      <c r="M40" s="23" t="s">
        <v>422</v>
      </c>
      <c r="N40" s="58"/>
    </row>
    <row r="41" spans="1:14" ht="120">
      <c r="A41" s="16" t="s">
        <v>16</v>
      </c>
      <c r="B41" s="17">
        <v>35</v>
      </c>
      <c r="C41" s="23" t="s">
        <v>417</v>
      </c>
      <c r="D41" s="19" t="s">
        <v>418</v>
      </c>
      <c r="E41" s="55" t="s">
        <v>426</v>
      </c>
      <c r="F41" s="63" t="s">
        <v>427</v>
      </c>
      <c r="G41" s="22">
        <v>44910</v>
      </c>
      <c r="H41" s="23" t="s">
        <v>428</v>
      </c>
      <c r="I41" s="24">
        <v>2703.33</v>
      </c>
      <c r="J41" s="22">
        <v>44911</v>
      </c>
      <c r="K41" s="17" t="s">
        <v>22</v>
      </c>
      <c r="L41" s="24">
        <f>115.43+2587.9</f>
        <v>2703.33</v>
      </c>
      <c r="M41" s="23" t="s">
        <v>422</v>
      </c>
      <c r="N41" s="58"/>
    </row>
    <row r="42" spans="1:14" ht="120">
      <c r="A42" s="16" t="s">
        <v>16</v>
      </c>
      <c r="B42" s="17">
        <v>36</v>
      </c>
      <c r="C42" s="23" t="s">
        <v>417</v>
      </c>
      <c r="D42" s="19" t="s">
        <v>418</v>
      </c>
      <c r="E42" s="55" t="s">
        <v>429</v>
      </c>
      <c r="F42" s="63" t="s">
        <v>430</v>
      </c>
      <c r="G42" s="22">
        <v>44910</v>
      </c>
      <c r="H42" s="23" t="s">
        <v>431</v>
      </c>
      <c r="I42" s="24">
        <v>2703.33</v>
      </c>
      <c r="J42" s="22">
        <v>44911</v>
      </c>
      <c r="K42" s="17" t="s">
        <v>22</v>
      </c>
      <c r="L42" s="24">
        <f>2587.9+115.43</f>
        <v>2703.33</v>
      </c>
      <c r="M42" s="23" t="s">
        <v>422</v>
      </c>
      <c r="N42" s="58"/>
    </row>
    <row r="43" spans="1:14" ht="135">
      <c r="A43" s="16" t="s">
        <v>16</v>
      </c>
      <c r="B43" s="17">
        <v>37</v>
      </c>
      <c r="C43" s="23" t="s">
        <v>432</v>
      </c>
      <c r="D43" s="25" t="s">
        <v>433</v>
      </c>
      <c r="E43" s="55" t="s">
        <v>434</v>
      </c>
      <c r="F43" s="63" t="s">
        <v>435</v>
      </c>
      <c r="G43" s="22">
        <v>44910</v>
      </c>
      <c r="H43" s="23" t="s">
        <v>436</v>
      </c>
      <c r="I43" s="24">
        <v>120617.39</v>
      </c>
      <c r="J43" s="22">
        <v>44911</v>
      </c>
      <c r="K43" s="17" t="s">
        <v>22</v>
      </c>
      <c r="L43" s="24">
        <v>120617.39</v>
      </c>
      <c r="M43" s="23" t="s">
        <v>437</v>
      </c>
      <c r="N43" s="58"/>
    </row>
    <row r="44" spans="1:14" ht="135">
      <c r="A44" s="16" t="s">
        <v>16</v>
      </c>
      <c r="B44" s="17">
        <v>38</v>
      </c>
      <c r="C44" s="23" t="s">
        <v>438</v>
      </c>
      <c r="D44" s="25" t="s">
        <v>439</v>
      </c>
      <c r="E44" s="55" t="s">
        <v>440</v>
      </c>
      <c r="F44" s="63" t="s">
        <v>441</v>
      </c>
      <c r="G44" s="22">
        <v>44910</v>
      </c>
      <c r="H44" s="23" t="s">
        <v>442</v>
      </c>
      <c r="I44" s="24">
        <v>48334.61</v>
      </c>
      <c r="J44" s="22">
        <v>44911</v>
      </c>
      <c r="K44" s="17" t="s">
        <v>22</v>
      </c>
      <c r="L44" s="24">
        <v>48334.61</v>
      </c>
      <c r="M44" s="23" t="s">
        <v>443</v>
      </c>
      <c r="N44" s="58"/>
    </row>
    <row r="45" spans="1:14" ht="135">
      <c r="A45" s="16" t="s">
        <v>16</v>
      </c>
      <c r="B45" s="17">
        <v>39</v>
      </c>
      <c r="C45" s="23" t="s">
        <v>438</v>
      </c>
      <c r="D45" s="25" t="s">
        <v>439</v>
      </c>
      <c r="E45" s="55" t="s">
        <v>444</v>
      </c>
      <c r="F45" s="63" t="s">
        <v>441</v>
      </c>
      <c r="G45" s="22">
        <v>44910</v>
      </c>
      <c r="H45" s="23" t="s">
        <v>445</v>
      </c>
      <c r="I45" s="24">
        <v>258271.97</v>
      </c>
      <c r="J45" s="22">
        <v>44911</v>
      </c>
      <c r="K45" s="17" t="s">
        <v>22</v>
      </c>
      <c r="L45" s="24">
        <v>258271.97</v>
      </c>
      <c r="M45" s="23" t="s">
        <v>443</v>
      </c>
      <c r="N45" s="58"/>
    </row>
    <row r="46" spans="1:14" ht="135">
      <c r="A46" s="16" t="s">
        <v>16</v>
      </c>
      <c r="B46" s="17">
        <v>40</v>
      </c>
      <c r="C46" s="23" t="s">
        <v>446</v>
      </c>
      <c r="D46" s="25" t="s">
        <v>447</v>
      </c>
      <c r="E46" s="55" t="s">
        <v>448</v>
      </c>
      <c r="F46" s="63" t="s">
        <v>449</v>
      </c>
      <c r="G46" s="22">
        <v>44911</v>
      </c>
      <c r="H46" s="23" t="s">
        <v>450</v>
      </c>
      <c r="I46" s="24">
        <v>2133.9499999999998</v>
      </c>
      <c r="J46" s="22">
        <v>44911</v>
      </c>
      <c r="K46" s="17" t="s">
        <v>22</v>
      </c>
      <c r="L46" s="24">
        <v>2133.9499999999998</v>
      </c>
      <c r="M46" s="23" t="s">
        <v>451</v>
      </c>
      <c r="N46" s="58"/>
    </row>
    <row r="47" spans="1:14" ht="150">
      <c r="A47" s="16" t="s">
        <v>16</v>
      </c>
      <c r="B47" s="17">
        <v>41</v>
      </c>
      <c r="C47" s="23" t="s">
        <v>452</v>
      </c>
      <c r="D47" s="25" t="s">
        <v>453</v>
      </c>
      <c r="E47" s="55" t="s">
        <v>454</v>
      </c>
      <c r="F47" s="63" t="s">
        <v>455</v>
      </c>
      <c r="G47" s="22">
        <v>44911</v>
      </c>
      <c r="H47" s="23" t="s">
        <v>456</v>
      </c>
      <c r="I47" s="24">
        <v>494.65</v>
      </c>
      <c r="J47" s="41">
        <v>44911</v>
      </c>
      <c r="K47" s="42" t="s">
        <v>22</v>
      </c>
      <c r="L47" s="24">
        <v>494.65</v>
      </c>
      <c r="M47" s="23" t="s">
        <v>457</v>
      </c>
      <c r="N47" s="58"/>
    </row>
    <row r="48" spans="1:14" ht="135">
      <c r="A48" s="16" t="s">
        <v>16</v>
      </c>
      <c r="B48" s="17">
        <v>42</v>
      </c>
      <c r="C48" s="23" t="s">
        <v>458</v>
      </c>
      <c r="D48" s="25" t="s">
        <v>459</v>
      </c>
      <c r="E48" s="55" t="s">
        <v>460</v>
      </c>
      <c r="F48" s="63" t="s">
        <v>461</v>
      </c>
      <c r="G48" s="22">
        <v>44911</v>
      </c>
      <c r="H48" s="23" t="s">
        <v>462</v>
      </c>
      <c r="I48" s="24">
        <v>20113.88</v>
      </c>
      <c r="J48" s="41">
        <v>44911</v>
      </c>
      <c r="K48" s="42" t="s">
        <v>22</v>
      </c>
      <c r="L48" s="24">
        <v>20113.88</v>
      </c>
      <c r="M48" s="23" t="s">
        <v>463</v>
      </c>
      <c r="N48" s="58"/>
    </row>
    <row r="49" spans="1:14" ht="135">
      <c r="A49" s="16" t="s">
        <v>16</v>
      </c>
      <c r="B49" s="17">
        <v>43</v>
      </c>
      <c r="C49" s="23" t="s">
        <v>458</v>
      </c>
      <c r="D49" s="25" t="s">
        <v>459</v>
      </c>
      <c r="E49" s="55" t="s">
        <v>464</v>
      </c>
      <c r="F49" s="63" t="s">
        <v>461</v>
      </c>
      <c r="G49" s="22">
        <v>44911</v>
      </c>
      <c r="H49" s="23" t="s">
        <v>465</v>
      </c>
      <c r="I49" s="24">
        <v>39296.85</v>
      </c>
      <c r="J49" s="41">
        <v>44911</v>
      </c>
      <c r="K49" s="42" t="s">
        <v>22</v>
      </c>
      <c r="L49" s="70">
        <f>891.16+38405.69</f>
        <v>39296.850000000006</v>
      </c>
      <c r="M49" s="23" t="s">
        <v>463</v>
      </c>
      <c r="N49" s="58"/>
    </row>
    <row r="50" spans="1:14" ht="135">
      <c r="A50" s="16" t="s">
        <v>16</v>
      </c>
      <c r="B50" s="17">
        <v>44</v>
      </c>
      <c r="C50" s="23" t="s">
        <v>458</v>
      </c>
      <c r="D50" s="25" t="s">
        <v>459</v>
      </c>
      <c r="E50" s="55" t="s">
        <v>466</v>
      </c>
      <c r="F50" s="63" t="s">
        <v>467</v>
      </c>
      <c r="G50" s="22">
        <v>44911</v>
      </c>
      <c r="H50" s="23" t="s">
        <v>468</v>
      </c>
      <c r="I50" s="24">
        <v>95097.53</v>
      </c>
      <c r="J50" s="41">
        <v>44911</v>
      </c>
      <c r="K50" s="42" t="s">
        <v>22</v>
      </c>
      <c r="L50" s="70">
        <f>1426.46+93671.07</f>
        <v>95097.530000000013</v>
      </c>
      <c r="M50" s="23" t="s">
        <v>469</v>
      </c>
      <c r="N50" s="58"/>
    </row>
    <row r="51" spans="1:14" ht="120">
      <c r="A51" s="16" t="s">
        <v>16</v>
      </c>
      <c r="B51" s="17">
        <v>45</v>
      </c>
      <c r="C51" s="23" t="s">
        <v>458</v>
      </c>
      <c r="D51" s="25" t="s">
        <v>459</v>
      </c>
      <c r="E51" s="55" t="s">
        <v>470</v>
      </c>
      <c r="F51" s="63" t="s">
        <v>471</v>
      </c>
      <c r="G51" s="22">
        <v>44911</v>
      </c>
      <c r="H51" s="23" t="s">
        <v>472</v>
      </c>
      <c r="I51" s="24">
        <v>109488.83</v>
      </c>
      <c r="J51" s="41">
        <v>44911</v>
      </c>
      <c r="K51" s="42" t="s">
        <v>22</v>
      </c>
      <c r="L51" s="70">
        <f>1642.33+107846.5</f>
        <v>109488.83</v>
      </c>
      <c r="M51" s="23" t="s">
        <v>473</v>
      </c>
      <c r="N51" s="58"/>
    </row>
    <row r="52" spans="1:14" ht="120">
      <c r="A52" s="16" t="s">
        <v>16</v>
      </c>
      <c r="B52" s="17">
        <v>46</v>
      </c>
      <c r="C52" s="23" t="s">
        <v>474</v>
      </c>
      <c r="D52" s="25" t="s">
        <v>475</v>
      </c>
      <c r="E52" s="39" t="s">
        <v>476</v>
      </c>
      <c r="F52" s="63" t="s">
        <v>477</v>
      </c>
      <c r="G52" s="22">
        <v>44911</v>
      </c>
      <c r="H52" s="23" t="s">
        <v>478</v>
      </c>
      <c r="I52" s="24">
        <v>4203.2</v>
      </c>
      <c r="J52" s="41">
        <v>44911</v>
      </c>
      <c r="K52" s="42" t="s">
        <v>22</v>
      </c>
      <c r="L52" s="70">
        <f>91.21+4111.99</f>
        <v>4203.2</v>
      </c>
      <c r="M52" s="23" t="s">
        <v>479</v>
      </c>
      <c r="N52" s="58"/>
    </row>
    <row r="53" spans="1:14" ht="135">
      <c r="A53" s="16" t="s">
        <v>16</v>
      </c>
      <c r="B53" s="17">
        <v>47</v>
      </c>
      <c r="C53" s="23" t="s">
        <v>458</v>
      </c>
      <c r="D53" s="25" t="s">
        <v>459</v>
      </c>
      <c r="E53" s="55" t="s">
        <v>480</v>
      </c>
      <c r="F53" s="63" t="s">
        <v>481</v>
      </c>
      <c r="G53" s="22">
        <v>44911</v>
      </c>
      <c r="H53" s="23" t="s">
        <v>482</v>
      </c>
      <c r="I53" s="24">
        <v>91056.04</v>
      </c>
      <c r="J53" s="41">
        <v>44911</v>
      </c>
      <c r="K53" s="42" t="s">
        <v>22</v>
      </c>
      <c r="L53" s="70">
        <f>1365.84+89690.2</f>
        <v>91056.04</v>
      </c>
      <c r="M53" s="23" t="s">
        <v>483</v>
      </c>
      <c r="N53" s="58"/>
    </row>
    <row r="54" spans="1:14" s="58" customFormat="1" ht="105">
      <c r="A54" s="71" t="s">
        <v>16</v>
      </c>
      <c r="B54" s="72">
        <v>48</v>
      </c>
      <c r="C54" s="73" t="s">
        <v>484</v>
      </c>
      <c r="D54" s="74" t="s">
        <v>485</v>
      </c>
      <c r="E54" s="55" t="s">
        <v>486</v>
      </c>
      <c r="F54" s="75" t="s">
        <v>487</v>
      </c>
      <c r="G54" s="76">
        <v>44911</v>
      </c>
      <c r="H54" s="73" t="s">
        <v>488</v>
      </c>
      <c r="I54" s="77">
        <v>1987.29</v>
      </c>
      <c r="J54" s="78">
        <v>44914</v>
      </c>
      <c r="K54" s="66" t="s">
        <v>328</v>
      </c>
      <c r="L54" s="77">
        <v>1987.29</v>
      </c>
      <c r="M54" s="73" t="s">
        <v>489</v>
      </c>
    </row>
    <row r="55" spans="1:14" ht="90">
      <c r="A55" s="16" t="s">
        <v>16</v>
      </c>
      <c r="B55" s="17">
        <v>49</v>
      </c>
      <c r="C55" s="23" t="s">
        <v>490</v>
      </c>
      <c r="D55" s="25" t="s">
        <v>491</v>
      </c>
      <c r="E55" s="55" t="s">
        <v>492</v>
      </c>
      <c r="F55" s="63" t="s">
        <v>493</v>
      </c>
      <c r="G55" s="22">
        <v>44911</v>
      </c>
      <c r="H55" s="23" t="s">
        <v>494</v>
      </c>
      <c r="I55" s="24">
        <v>1509.44</v>
      </c>
      <c r="J55" s="41">
        <v>44911</v>
      </c>
      <c r="K55" s="42" t="s">
        <v>22</v>
      </c>
      <c r="L55" s="24">
        <v>1509.44</v>
      </c>
      <c r="M55" s="23" t="s">
        <v>495</v>
      </c>
      <c r="N55" s="58"/>
    </row>
    <row r="56" spans="1:14" ht="135">
      <c r="A56" s="16" t="s">
        <v>16</v>
      </c>
      <c r="B56" s="17">
        <v>50</v>
      </c>
      <c r="C56" s="23" t="s">
        <v>496</v>
      </c>
      <c r="D56" s="25" t="s">
        <v>497</v>
      </c>
      <c r="E56" s="55" t="s">
        <v>498</v>
      </c>
      <c r="F56" s="63" t="s">
        <v>499</v>
      </c>
      <c r="G56" s="22">
        <v>44911</v>
      </c>
      <c r="H56" s="23" t="s">
        <v>500</v>
      </c>
      <c r="I56" s="24">
        <v>127</v>
      </c>
      <c r="J56" s="41">
        <v>44911</v>
      </c>
      <c r="K56" s="42" t="s">
        <v>22</v>
      </c>
      <c r="L56" s="24">
        <v>127</v>
      </c>
      <c r="M56" s="23" t="s">
        <v>501</v>
      </c>
      <c r="N56" s="58"/>
    </row>
    <row r="57" spans="1:14" ht="135">
      <c r="A57" s="16" t="s">
        <v>16</v>
      </c>
      <c r="B57" s="17">
        <v>51</v>
      </c>
      <c r="C57" s="23" t="s">
        <v>496</v>
      </c>
      <c r="D57" s="25" t="s">
        <v>497</v>
      </c>
      <c r="E57" s="55" t="s">
        <v>502</v>
      </c>
      <c r="F57" s="63" t="s">
        <v>503</v>
      </c>
      <c r="G57" s="22">
        <v>44911</v>
      </c>
      <c r="H57" s="23" t="s">
        <v>504</v>
      </c>
      <c r="I57" s="24">
        <v>127</v>
      </c>
      <c r="J57" s="41">
        <v>44911</v>
      </c>
      <c r="K57" s="42" t="s">
        <v>22</v>
      </c>
      <c r="L57" s="24">
        <v>127</v>
      </c>
      <c r="M57" s="23" t="s">
        <v>501</v>
      </c>
      <c r="N57" s="58"/>
    </row>
    <row r="58" spans="1:14" ht="135">
      <c r="A58" s="16" t="s">
        <v>16</v>
      </c>
      <c r="B58" s="17">
        <v>52</v>
      </c>
      <c r="C58" s="23" t="s">
        <v>496</v>
      </c>
      <c r="D58" s="25" t="s">
        <v>497</v>
      </c>
      <c r="E58" s="55" t="s">
        <v>505</v>
      </c>
      <c r="F58" s="63" t="s">
        <v>506</v>
      </c>
      <c r="G58" s="22">
        <v>44911</v>
      </c>
      <c r="H58" s="23" t="s">
        <v>507</v>
      </c>
      <c r="I58" s="24">
        <v>127</v>
      </c>
      <c r="J58" s="41">
        <v>44911</v>
      </c>
      <c r="K58" s="42" t="s">
        <v>22</v>
      </c>
      <c r="L58" s="24">
        <v>127</v>
      </c>
      <c r="M58" s="23" t="s">
        <v>501</v>
      </c>
      <c r="N58" s="58"/>
    </row>
    <row r="59" spans="1:14" ht="135">
      <c r="A59" s="16" t="s">
        <v>16</v>
      </c>
      <c r="B59" s="17">
        <v>53</v>
      </c>
      <c r="C59" s="23" t="s">
        <v>508</v>
      </c>
      <c r="D59" s="25" t="s">
        <v>509</v>
      </c>
      <c r="E59" s="55" t="s">
        <v>510</v>
      </c>
      <c r="F59" s="63" t="s">
        <v>511</v>
      </c>
      <c r="G59" s="22">
        <v>44914</v>
      </c>
      <c r="H59" s="23" t="s">
        <v>512</v>
      </c>
      <c r="I59" s="24">
        <v>225.28</v>
      </c>
      <c r="J59" s="41">
        <v>44915</v>
      </c>
      <c r="K59" s="42" t="s">
        <v>22</v>
      </c>
      <c r="L59" s="24">
        <v>225.28</v>
      </c>
      <c r="M59" s="23" t="s">
        <v>513</v>
      </c>
      <c r="N59" s="58"/>
    </row>
    <row r="60" spans="1:14" ht="105">
      <c r="A60" s="16" t="s">
        <v>16</v>
      </c>
      <c r="B60" s="17">
        <v>54</v>
      </c>
      <c r="C60" s="23" t="s">
        <v>458</v>
      </c>
      <c r="D60" s="25" t="s">
        <v>459</v>
      </c>
      <c r="E60" s="55" t="s">
        <v>514</v>
      </c>
      <c r="F60" s="63" t="s">
        <v>515</v>
      </c>
      <c r="G60" s="22">
        <v>44914</v>
      </c>
      <c r="H60" s="23" t="s">
        <v>516</v>
      </c>
      <c r="I60" s="24">
        <v>62047.66</v>
      </c>
      <c r="J60" s="41">
        <v>44915</v>
      </c>
      <c r="K60" s="42" t="s">
        <v>22</v>
      </c>
      <c r="L60" s="70">
        <f>930.71+61116.95</f>
        <v>62047.659999999996</v>
      </c>
      <c r="M60" s="23" t="s">
        <v>517</v>
      </c>
      <c r="N60" s="58"/>
    </row>
    <row r="61" spans="1:14" ht="135">
      <c r="A61" s="16" t="s">
        <v>16</v>
      </c>
      <c r="B61" s="17">
        <v>55</v>
      </c>
      <c r="C61" s="23" t="s">
        <v>317</v>
      </c>
      <c r="D61" s="25" t="s">
        <v>318</v>
      </c>
      <c r="E61" s="55" t="s">
        <v>518</v>
      </c>
      <c r="F61" s="63" t="s">
        <v>519</v>
      </c>
      <c r="G61" s="22">
        <v>44914</v>
      </c>
      <c r="H61" s="23" t="s">
        <v>520</v>
      </c>
      <c r="I61" s="29">
        <v>93525</v>
      </c>
      <c r="J61" s="41">
        <v>44915</v>
      </c>
      <c r="K61" s="79" t="s">
        <v>521</v>
      </c>
      <c r="L61" s="70">
        <f>1402.87+92122.13</f>
        <v>93525</v>
      </c>
      <c r="M61" s="23" t="s">
        <v>522</v>
      </c>
      <c r="N61" s="58"/>
    </row>
    <row r="62" spans="1:14" ht="120">
      <c r="A62" s="16" t="s">
        <v>16</v>
      </c>
      <c r="B62" s="17">
        <v>56</v>
      </c>
      <c r="C62" s="23" t="s">
        <v>404</v>
      </c>
      <c r="D62" s="25" t="s">
        <v>405</v>
      </c>
      <c r="E62" s="55" t="s">
        <v>523</v>
      </c>
      <c r="F62" s="63" t="s">
        <v>524</v>
      </c>
      <c r="G62" s="22">
        <v>44914</v>
      </c>
      <c r="H62" s="23" t="s">
        <v>525</v>
      </c>
      <c r="I62" s="24">
        <v>15500</v>
      </c>
      <c r="J62" s="41">
        <v>44915</v>
      </c>
      <c r="K62" s="42" t="s">
        <v>22</v>
      </c>
      <c r="L62" s="70">
        <f>155+775+12865</f>
        <v>13795</v>
      </c>
      <c r="M62" s="23" t="s">
        <v>526</v>
      </c>
      <c r="N62" s="58"/>
    </row>
    <row r="63" spans="1:14" ht="135">
      <c r="A63" s="16" t="s">
        <v>16</v>
      </c>
      <c r="B63" s="17">
        <v>57</v>
      </c>
      <c r="C63" s="23" t="s">
        <v>178</v>
      </c>
      <c r="D63" s="25" t="s">
        <v>179</v>
      </c>
      <c r="E63" s="55" t="s">
        <v>527</v>
      </c>
      <c r="F63" s="63" t="s">
        <v>528</v>
      </c>
      <c r="G63" s="22">
        <v>44914</v>
      </c>
      <c r="H63" s="23" t="s">
        <v>529</v>
      </c>
      <c r="I63" s="24">
        <v>770.77</v>
      </c>
      <c r="J63" s="41">
        <v>44915</v>
      </c>
      <c r="K63" s="42" t="s">
        <v>22</v>
      </c>
      <c r="L63" s="70">
        <f>38.54+732.23</f>
        <v>770.77</v>
      </c>
      <c r="M63" s="23" t="s">
        <v>183</v>
      </c>
      <c r="N63" s="58"/>
    </row>
    <row r="64" spans="1:14" ht="120">
      <c r="A64" s="16" t="s">
        <v>16</v>
      </c>
      <c r="B64" s="17">
        <v>58</v>
      </c>
      <c r="C64" s="23" t="s">
        <v>458</v>
      </c>
      <c r="D64" s="25" t="s">
        <v>459</v>
      </c>
      <c r="E64" s="55" t="s">
        <v>530</v>
      </c>
      <c r="F64" s="63" t="s">
        <v>531</v>
      </c>
      <c r="G64" s="22">
        <v>44914</v>
      </c>
      <c r="H64" s="23" t="s">
        <v>532</v>
      </c>
      <c r="I64" s="24">
        <v>104835.73</v>
      </c>
      <c r="J64" s="41">
        <v>44915</v>
      </c>
      <c r="K64" s="42" t="s">
        <v>22</v>
      </c>
      <c r="L64" s="70">
        <f>1572.53+103263.2</f>
        <v>104835.73</v>
      </c>
      <c r="M64" s="23" t="s">
        <v>533</v>
      </c>
      <c r="N64" s="58"/>
    </row>
    <row r="65" spans="1:14" ht="120">
      <c r="A65" s="16" t="s">
        <v>16</v>
      </c>
      <c r="B65" s="17">
        <v>59</v>
      </c>
      <c r="C65" s="23" t="s">
        <v>458</v>
      </c>
      <c r="D65" s="25" t="s">
        <v>459</v>
      </c>
      <c r="E65" s="55" t="s">
        <v>534</v>
      </c>
      <c r="F65" s="63" t="s">
        <v>535</v>
      </c>
      <c r="G65" s="22">
        <v>44914</v>
      </c>
      <c r="H65" s="23" t="s">
        <v>536</v>
      </c>
      <c r="I65" s="24">
        <v>63830.47</v>
      </c>
      <c r="J65" s="41">
        <v>44915</v>
      </c>
      <c r="K65" s="42" t="s">
        <v>22</v>
      </c>
      <c r="L65" s="70">
        <v>63830.47</v>
      </c>
      <c r="M65" s="23" t="s">
        <v>537</v>
      </c>
      <c r="N65" s="58"/>
    </row>
    <row r="66" spans="1:14" ht="120">
      <c r="A66" s="16" t="s">
        <v>16</v>
      </c>
      <c r="B66" s="17">
        <v>60</v>
      </c>
      <c r="C66" s="23" t="s">
        <v>458</v>
      </c>
      <c r="D66" s="25" t="s">
        <v>459</v>
      </c>
      <c r="E66" s="55" t="s">
        <v>538</v>
      </c>
      <c r="F66" s="63" t="s">
        <v>535</v>
      </c>
      <c r="G66" s="22">
        <v>44914</v>
      </c>
      <c r="H66" s="23" t="s">
        <v>539</v>
      </c>
      <c r="I66" s="24">
        <v>32968.07</v>
      </c>
      <c r="J66" s="41">
        <v>44915</v>
      </c>
      <c r="K66" s="42" t="s">
        <v>22</v>
      </c>
      <c r="L66" s="70">
        <f>1451.98+31516.09</f>
        <v>32968.07</v>
      </c>
      <c r="M66" s="23" t="s">
        <v>537</v>
      </c>
      <c r="N66" s="58"/>
    </row>
    <row r="67" spans="1:14" ht="135">
      <c r="A67" s="16" t="s">
        <v>16</v>
      </c>
      <c r="B67" s="17">
        <v>61</v>
      </c>
      <c r="C67" s="23" t="s">
        <v>367</v>
      </c>
      <c r="D67" s="25" t="s">
        <v>540</v>
      </c>
      <c r="E67" s="55" t="s">
        <v>541</v>
      </c>
      <c r="F67" s="63" t="s">
        <v>542</v>
      </c>
      <c r="G67" s="22">
        <v>44915</v>
      </c>
      <c r="H67" s="23" t="s">
        <v>543</v>
      </c>
      <c r="I67" s="24">
        <v>9000</v>
      </c>
      <c r="J67" s="41">
        <v>44915</v>
      </c>
      <c r="K67" s="42" t="s">
        <v>22</v>
      </c>
      <c r="L67" s="24">
        <v>9000</v>
      </c>
      <c r="M67" s="23" t="s">
        <v>544</v>
      </c>
      <c r="N67" s="58"/>
    </row>
    <row r="68" spans="1:14" ht="135">
      <c r="A68" s="16" t="s">
        <v>16</v>
      </c>
      <c r="B68" s="17">
        <v>62</v>
      </c>
      <c r="C68" s="23" t="s">
        <v>458</v>
      </c>
      <c r="D68" s="25" t="s">
        <v>459</v>
      </c>
      <c r="E68" s="55" t="s">
        <v>545</v>
      </c>
      <c r="F68" s="63" t="s">
        <v>546</v>
      </c>
      <c r="G68" s="22">
        <v>44915</v>
      </c>
      <c r="H68" s="23" t="s">
        <v>547</v>
      </c>
      <c r="I68" s="24">
        <v>18083.509999999998</v>
      </c>
      <c r="J68" s="41">
        <v>44915</v>
      </c>
      <c r="K68" s="42" t="s">
        <v>22</v>
      </c>
      <c r="L68" s="24">
        <v>18083.509999999998</v>
      </c>
      <c r="M68" s="23" t="s">
        <v>548</v>
      </c>
      <c r="N68" s="58"/>
    </row>
    <row r="69" spans="1:14" ht="135">
      <c r="A69" s="16" t="s">
        <v>16</v>
      </c>
      <c r="B69" s="17">
        <v>63</v>
      </c>
      <c r="C69" s="18" t="s">
        <v>484</v>
      </c>
      <c r="D69" s="19" t="s">
        <v>485</v>
      </c>
      <c r="E69" s="36" t="s">
        <v>549</v>
      </c>
      <c r="F69" s="37" t="s">
        <v>487</v>
      </c>
      <c r="G69" s="22">
        <v>44915</v>
      </c>
      <c r="H69" s="23" t="s">
        <v>550</v>
      </c>
      <c r="I69" s="24">
        <v>1969.56</v>
      </c>
      <c r="J69" s="41">
        <v>44915</v>
      </c>
      <c r="K69" s="25" t="s">
        <v>22</v>
      </c>
      <c r="L69" s="24">
        <v>1969.56</v>
      </c>
      <c r="M69" s="23" t="s">
        <v>551</v>
      </c>
      <c r="N69" s="58"/>
    </row>
    <row r="70" spans="1:14" ht="135">
      <c r="A70" s="16" t="s">
        <v>16</v>
      </c>
      <c r="B70" s="17">
        <v>64</v>
      </c>
      <c r="C70" s="23" t="s">
        <v>458</v>
      </c>
      <c r="D70" s="25" t="s">
        <v>459</v>
      </c>
      <c r="E70" s="55" t="s">
        <v>552</v>
      </c>
      <c r="F70" s="63" t="s">
        <v>546</v>
      </c>
      <c r="G70" s="22">
        <v>44915</v>
      </c>
      <c r="H70" s="23" t="s">
        <v>553</v>
      </c>
      <c r="I70" s="24">
        <v>29945.43</v>
      </c>
      <c r="J70" s="41">
        <v>44915</v>
      </c>
      <c r="K70" s="42" t="s">
        <v>22</v>
      </c>
      <c r="L70" s="70">
        <f>720.44+29224.99</f>
        <v>29945.43</v>
      </c>
      <c r="M70" s="23" t="s">
        <v>548</v>
      </c>
      <c r="N70" s="58"/>
    </row>
    <row r="71" spans="1:14" ht="150">
      <c r="A71" s="16" t="s">
        <v>16</v>
      </c>
      <c r="B71" s="17">
        <v>65</v>
      </c>
      <c r="C71" s="23" t="s">
        <v>452</v>
      </c>
      <c r="D71" s="25" t="s">
        <v>453</v>
      </c>
      <c r="E71" s="55" t="s">
        <v>554</v>
      </c>
      <c r="F71" s="63" t="s">
        <v>555</v>
      </c>
      <c r="G71" s="22">
        <v>44915</v>
      </c>
      <c r="H71" s="23" t="s">
        <v>556</v>
      </c>
      <c r="I71" s="24">
        <v>12470.96</v>
      </c>
      <c r="J71" s="41">
        <v>44915</v>
      </c>
      <c r="K71" s="42" t="s">
        <v>22</v>
      </c>
      <c r="L71" s="24">
        <v>12470.96</v>
      </c>
      <c r="M71" s="23" t="s">
        <v>557</v>
      </c>
      <c r="N71" s="58"/>
    </row>
    <row r="72" spans="1:14" ht="105">
      <c r="A72" s="16" t="s">
        <v>16</v>
      </c>
      <c r="B72" s="17">
        <v>66</v>
      </c>
      <c r="C72" s="23" t="s">
        <v>336</v>
      </c>
      <c r="D72" s="25" t="s">
        <v>337</v>
      </c>
      <c r="E72" s="39" t="s">
        <v>558</v>
      </c>
      <c r="F72" s="63" t="s">
        <v>559</v>
      </c>
      <c r="G72" s="22">
        <v>44915</v>
      </c>
      <c r="H72" s="23" t="s">
        <v>560</v>
      </c>
      <c r="I72" s="24">
        <v>157.5</v>
      </c>
      <c r="J72" s="41">
        <v>44915</v>
      </c>
      <c r="K72" s="42" t="s">
        <v>22</v>
      </c>
      <c r="L72" s="24">
        <v>157.5</v>
      </c>
      <c r="M72" s="23" t="s">
        <v>561</v>
      </c>
      <c r="N72" s="58"/>
    </row>
    <row r="73" spans="1:14" ht="120">
      <c r="A73" s="16" t="s">
        <v>16</v>
      </c>
      <c r="B73" s="17">
        <v>67</v>
      </c>
      <c r="C73" s="23" t="s">
        <v>458</v>
      </c>
      <c r="D73" s="25" t="s">
        <v>459</v>
      </c>
      <c r="E73" s="55" t="s">
        <v>562</v>
      </c>
      <c r="F73" s="63" t="s">
        <v>563</v>
      </c>
      <c r="G73" s="22">
        <v>44915</v>
      </c>
      <c r="H73" s="23" t="s">
        <v>564</v>
      </c>
      <c r="I73" s="24">
        <v>62047.66</v>
      </c>
      <c r="J73" s="41">
        <v>44915</v>
      </c>
      <c r="K73" s="42" t="s">
        <v>22</v>
      </c>
      <c r="L73" s="70">
        <f>930.71+61116.95</f>
        <v>62047.659999999996</v>
      </c>
      <c r="M73" s="23" t="s">
        <v>565</v>
      </c>
      <c r="N73" s="58"/>
    </row>
    <row r="74" spans="1:14" ht="150">
      <c r="A74" s="16" t="s">
        <v>16</v>
      </c>
      <c r="B74" s="17">
        <v>68</v>
      </c>
      <c r="C74" s="23" t="s">
        <v>367</v>
      </c>
      <c r="D74" s="25" t="s">
        <v>540</v>
      </c>
      <c r="E74" s="55" t="s">
        <v>566</v>
      </c>
      <c r="F74" s="63" t="s">
        <v>567</v>
      </c>
      <c r="G74" s="22">
        <v>44915</v>
      </c>
      <c r="H74" s="23" t="s">
        <v>568</v>
      </c>
      <c r="I74" s="24">
        <v>3352.63</v>
      </c>
      <c r="J74" s="41">
        <v>44915</v>
      </c>
      <c r="K74" s="42" t="s">
        <v>22</v>
      </c>
      <c r="L74" s="24">
        <v>3352.63</v>
      </c>
      <c r="M74" s="23" t="s">
        <v>569</v>
      </c>
      <c r="N74" s="58"/>
    </row>
    <row r="75" spans="1:14" ht="105">
      <c r="A75" s="16" t="s">
        <v>16</v>
      </c>
      <c r="B75" s="17">
        <v>69</v>
      </c>
      <c r="C75" s="23" t="s">
        <v>373</v>
      </c>
      <c r="D75" s="25" t="s">
        <v>374</v>
      </c>
      <c r="E75" s="55" t="s">
        <v>570</v>
      </c>
      <c r="F75" s="63" t="s">
        <v>571</v>
      </c>
      <c r="G75" s="22">
        <v>44915</v>
      </c>
      <c r="H75" s="23" t="s">
        <v>572</v>
      </c>
      <c r="I75" s="24">
        <v>16980</v>
      </c>
      <c r="J75" s="41">
        <v>44915</v>
      </c>
      <c r="K75" s="42" t="s">
        <v>22</v>
      </c>
      <c r="L75" s="24">
        <v>16980</v>
      </c>
      <c r="M75" s="23" t="s">
        <v>573</v>
      </c>
      <c r="N75" s="58"/>
    </row>
    <row r="76" spans="1:14" ht="120">
      <c r="A76" s="16" t="s">
        <v>16</v>
      </c>
      <c r="B76" s="17">
        <v>70</v>
      </c>
      <c r="C76" s="23" t="s">
        <v>574</v>
      </c>
      <c r="D76" s="25" t="s">
        <v>575</v>
      </c>
      <c r="E76" s="55" t="s">
        <v>576</v>
      </c>
      <c r="F76" s="63" t="s">
        <v>577</v>
      </c>
      <c r="G76" s="22">
        <v>44915</v>
      </c>
      <c r="H76" s="23" t="s">
        <v>578</v>
      </c>
      <c r="I76" s="24">
        <v>6200</v>
      </c>
      <c r="J76" s="41">
        <v>44915</v>
      </c>
      <c r="K76" s="42" t="s">
        <v>22</v>
      </c>
      <c r="L76" s="70">
        <f>62+310+5146</f>
        <v>5518</v>
      </c>
      <c r="M76" s="23" t="s">
        <v>579</v>
      </c>
      <c r="N76" s="58"/>
    </row>
    <row r="77" spans="1:14" ht="135">
      <c r="A77" s="16" t="s">
        <v>16</v>
      </c>
      <c r="B77" s="17">
        <v>71</v>
      </c>
      <c r="C77" s="23" t="s">
        <v>367</v>
      </c>
      <c r="D77" s="25" t="s">
        <v>540</v>
      </c>
      <c r="E77" s="55" t="s">
        <v>580</v>
      </c>
      <c r="F77" s="63" t="s">
        <v>581</v>
      </c>
      <c r="G77" s="22">
        <v>44915</v>
      </c>
      <c r="H77" s="23" t="s">
        <v>582</v>
      </c>
      <c r="I77" s="24">
        <v>9000</v>
      </c>
      <c r="J77" s="41">
        <v>44915</v>
      </c>
      <c r="K77" s="42" t="s">
        <v>22</v>
      </c>
      <c r="L77" s="24">
        <v>9000</v>
      </c>
      <c r="M77" s="23" t="s">
        <v>583</v>
      </c>
      <c r="N77" s="58"/>
    </row>
    <row r="78" spans="1:14" ht="150">
      <c r="A78" s="16" t="s">
        <v>16</v>
      </c>
      <c r="B78" s="17">
        <v>72</v>
      </c>
      <c r="C78" s="23" t="s">
        <v>584</v>
      </c>
      <c r="D78" s="25" t="s">
        <v>585</v>
      </c>
      <c r="E78" s="55" t="s">
        <v>586</v>
      </c>
      <c r="F78" s="63" t="s">
        <v>587</v>
      </c>
      <c r="G78" s="22">
        <v>44915</v>
      </c>
      <c r="H78" s="23" t="s">
        <v>588</v>
      </c>
      <c r="I78" s="24">
        <v>3500</v>
      </c>
      <c r="J78" s="41">
        <v>44915</v>
      </c>
      <c r="K78" s="42" t="s">
        <v>22</v>
      </c>
      <c r="L78" s="24">
        <v>3500</v>
      </c>
      <c r="M78" s="23" t="s">
        <v>589</v>
      </c>
      <c r="N78" s="58"/>
    </row>
    <row r="79" spans="1:14" ht="150">
      <c r="A79" s="16" t="s">
        <v>16</v>
      </c>
      <c r="B79" s="17">
        <v>73</v>
      </c>
      <c r="C79" s="23" t="s">
        <v>584</v>
      </c>
      <c r="D79" s="25" t="s">
        <v>585</v>
      </c>
      <c r="E79" s="55" t="s">
        <v>590</v>
      </c>
      <c r="F79" s="63" t="s">
        <v>587</v>
      </c>
      <c r="G79" s="22">
        <v>44915</v>
      </c>
      <c r="H79" s="23" t="s">
        <v>591</v>
      </c>
      <c r="I79" s="24">
        <v>1712.8</v>
      </c>
      <c r="J79" s="41">
        <v>44915</v>
      </c>
      <c r="K79" s="42" t="s">
        <v>22</v>
      </c>
      <c r="L79" s="70">
        <f>274.36+1438.44</f>
        <v>1712.8000000000002</v>
      </c>
      <c r="M79" s="23" t="s">
        <v>589</v>
      </c>
      <c r="N79" s="58"/>
    </row>
    <row r="80" spans="1:14" ht="135">
      <c r="A80" s="16" t="s">
        <v>16</v>
      </c>
      <c r="B80" s="17">
        <v>74</v>
      </c>
      <c r="C80" s="23" t="s">
        <v>299</v>
      </c>
      <c r="D80" s="25" t="s">
        <v>300</v>
      </c>
      <c r="E80" s="55" t="s">
        <v>592</v>
      </c>
      <c r="F80" s="63" t="s">
        <v>593</v>
      </c>
      <c r="G80" s="22">
        <v>44915</v>
      </c>
      <c r="H80" s="23" t="s">
        <v>594</v>
      </c>
      <c r="I80" s="24">
        <v>22580.81</v>
      </c>
      <c r="J80" s="41">
        <v>44915</v>
      </c>
      <c r="K80" s="42" t="s">
        <v>22</v>
      </c>
      <c r="L80" s="70">
        <f>1129.04+21451.77</f>
        <v>22580.81</v>
      </c>
      <c r="M80" s="23" t="s">
        <v>595</v>
      </c>
      <c r="N80" s="58"/>
    </row>
    <row r="81" spans="1:14" ht="135">
      <c r="A81" s="16" t="s">
        <v>16</v>
      </c>
      <c r="B81" s="17">
        <v>75</v>
      </c>
      <c r="C81" s="23" t="s">
        <v>596</v>
      </c>
      <c r="D81" s="25" t="s">
        <v>597</v>
      </c>
      <c r="E81" s="55" t="s">
        <v>598</v>
      </c>
      <c r="F81" s="63" t="s">
        <v>599</v>
      </c>
      <c r="G81" s="22">
        <v>44915</v>
      </c>
      <c r="H81" s="23" t="s">
        <v>600</v>
      </c>
      <c r="I81" s="29">
        <v>1110</v>
      </c>
      <c r="J81" s="41">
        <v>44915</v>
      </c>
      <c r="K81" s="42" t="s">
        <v>22</v>
      </c>
      <c r="L81" s="70">
        <f>55.5+1054.5</f>
        <v>1110</v>
      </c>
      <c r="M81" s="23" t="s">
        <v>601</v>
      </c>
      <c r="N81" s="58"/>
    </row>
    <row r="82" spans="1:14" ht="148.5" customHeight="1">
      <c r="A82" s="16" t="s">
        <v>16</v>
      </c>
      <c r="B82" s="17">
        <v>76</v>
      </c>
      <c r="C82" s="23" t="s">
        <v>235</v>
      </c>
      <c r="D82" s="25" t="s">
        <v>602</v>
      </c>
      <c r="E82" s="55" t="s">
        <v>603</v>
      </c>
      <c r="F82" s="63" t="s">
        <v>604</v>
      </c>
      <c r="G82" s="22">
        <v>44915</v>
      </c>
      <c r="H82" s="23" t="s">
        <v>605</v>
      </c>
      <c r="I82" s="24">
        <v>65345.94</v>
      </c>
      <c r="J82" s="41">
        <v>44915</v>
      </c>
      <c r="K82" s="42" t="s">
        <v>22</v>
      </c>
      <c r="L82" s="24">
        <v>65345.94</v>
      </c>
      <c r="M82" s="23" t="s">
        <v>269</v>
      </c>
      <c r="N82" s="58"/>
    </row>
    <row r="83" spans="1:14" ht="135">
      <c r="A83" s="16" t="s">
        <v>16</v>
      </c>
      <c r="B83" s="17">
        <v>77</v>
      </c>
      <c r="C83" s="23" t="s">
        <v>235</v>
      </c>
      <c r="D83" s="25" t="s">
        <v>602</v>
      </c>
      <c r="E83" s="55" t="s">
        <v>606</v>
      </c>
      <c r="F83" s="63" t="s">
        <v>607</v>
      </c>
      <c r="G83" s="22">
        <v>44915</v>
      </c>
      <c r="H83" s="23" t="s">
        <v>608</v>
      </c>
      <c r="I83" s="24">
        <v>72991.37</v>
      </c>
      <c r="J83" s="41">
        <v>44915</v>
      </c>
      <c r="K83" s="42" t="s">
        <v>22</v>
      </c>
      <c r="L83" s="70">
        <v>72991.37</v>
      </c>
      <c r="M83" s="23" t="s">
        <v>269</v>
      </c>
      <c r="N83" s="58"/>
    </row>
    <row r="84" spans="1:14" ht="135">
      <c r="A84" s="16" t="s">
        <v>16</v>
      </c>
      <c r="B84" s="17">
        <v>78</v>
      </c>
      <c r="C84" s="23" t="s">
        <v>235</v>
      </c>
      <c r="D84" s="25" t="s">
        <v>602</v>
      </c>
      <c r="E84" s="55" t="s">
        <v>609</v>
      </c>
      <c r="F84" s="63" t="s">
        <v>610</v>
      </c>
      <c r="G84" s="22">
        <v>44915</v>
      </c>
      <c r="H84" s="23" t="s">
        <v>611</v>
      </c>
      <c r="I84" s="24">
        <v>18097.990000000002</v>
      </c>
      <c r="J84" s="41">
        <v>44915</v>
      </c>
      <c r="K84" s="42" t="s">
        <v>22</v>
      </c>
      <c r="L84" s="70">
        <v>18097.990000000002</v>
      </c>
      <c r="M84" s="23" t="s">
        <v>269</v>
      </c>
      <c r="N84" s="58"/>
    </row>
    <row r="85" spans="1:14" ht="135">
      <c r="A85" s="16" t="s">
        <v>16</v>
      </c>
      <c r="B85" s="17">
        <v>79</v>
      </c>
      <c r="C85" s="23" t="s">
        <v>235</v>
      </c>
      <c r="D85" s="25" t="s">
        <v>602</v>
      </c>
      <c r="E85" s="55" t="s">
        <v>609</v>
      </c>
      <c r="F85" s="63" t="s">
        <v>610</v>
      </c>
      <c r="G85" s="22">
        <v>44915</v>
      </c>
      <c r="H85" s="23" t="s">
        <v>612</v>
      </c>
      <c r="I85" s="24">
        <v>56069.84</v>
      </c>
      <c r="J85" s="41">
        <v>44915</v>
      </c>
      <c r="K85" s="42" t="s">
        <v>22</v>
      </c>
      <c r="L85" s="24">
        <v>56069.84</v>
      </c>
      <c r="M85" s="23" t="s">
        <v>269</v>
      </c>
      <c r="N85" s="58"/>
    </row>
    <row r="86" spans="1:14" ht="105">
      <c r="A86" s="16" t="s">
        <v>16</v>
      </c>
      <c r="B86" s="17">
        <v>80</v>
      </c>
      <c r="C86" s="23" t="s">
        <v>452</v>
      </c>
      <c r="D86" s="25" t="s">
        <v>453</v>
      </c>
      <c r="E86" s="55" t="s">
        <v>613</v>
      </c>
      <c r="F86" s="63" t="s">
        <v>614</v>
      </c>
      <c r="G86" s="22">
        <v>44915</v>
      </c>
      <c r="H86" s="23" t="s">
        <v>615</v>
      </c>
      <c r="I86" s="24">
        <v>38504.57</v>
      </c>
      <c r="J86" s="41">
        <v>44916</v>
      </c>
      <c r="K86" s="42" t="s">
        <v>22</v>
      </c>
      <c r="L86" s="24">
        <v>38504.57</v>
      </c>
      <c r="M86" s="23" t="s">
        <v>616</v>
      </c>
      <c r="N86" s="58"/>
    </row>
    <row r="87" spans="1:14" ht="105">
      <c r="A87" s="16" t="s">
        <v>16</v>
      </c>
      <c r="B87" s="17">
        <v>81</v>
      </c>
      <c r="C87" s="23" t="s">
        <v>458</v>
      </c>
      <c r="D87" s="25" t="s">
        <v>459</v>
      </c>
      <c r="E87" s="55" t="s">
        <v>617</v>
      </c>
      <c r="F87" s="63" t="s">
        <v>618</v>
      </c>
      <c r="G87" s="22">
        <v>44915</v>
      </c>
      <c r="H87" s="23" t="s">
        <v>619</v>
      </c>
      <c r="I87" s="24">
        <v>51220.97</v>
      </c>
      <c r="J87" s="41">
        <v>44916</v>
      </c>
      <c r="K87" s="42" t="s">
        <v>22</v>
      </c>
      <c r="L87" s="70">
        <f>768.31+50452.66</f>
        <v>51220.97</v>
      </c>
      <c r="M87" s="23" t="s">
        <v>620</v>
      </c>
      <c r="N87" s="58"/>
    </row>
    <row r="88" spans="1:14" ht="120">
      <c r="A88" s="16" t="s">
        <v>16</v>
      </c>
      <c r="B88" s="17">
        <v>82</v>
      </c>
      <c r="C88" s="23" t="s">
        <v>458</v>
      </c>
      <c r="D88" s="25" t="s">
        <v>459</v>
      </c>
      <c r="E88" s="55" t="s">
        <v>621</v>
      </c>
      <c r="F88" s="63" t="s">
        <v>622</v>
      </c>
      <c r="G88" s="22">
        <v>44915</v>
      </c>
      <c r="H88" s="23" t="s">
        <v>623</v>
      </c>
      <c r="I88" s="24">
        <v>79581.89</v>
      </c>
      <c r="J88" s="41">
        <v>44916</v>
      </c>
      <c r="K88" s="42" t="s">
        <v>22</v>
      </c>
      <c r="L88" s="70">
        <f>78388.16+1193.73</f>
        <v>79581.89</v>
      </c>
      <c r="M88" s="23" t="s">
        <v>624</v>
      </c>
      <c r="N88" s="58"/>
    </row>
    <row r="89" spans="1:14" ht="135">
      <c r="A89" s="16" t="s">
        <v>16</v>
      </c>
      <c r="B89" s="17">
        <v>83</v>
      </c>
      <c r="C89" s="23" t="s">
        <v>317</v>
      </c>
      <c r="D89" s="25" t="s">
        <v>318</v>
      </c>
      <c r="E89" s="55" t="s">
        <v>625</v>
      </c>
      <c r="F89" s="63" t="s">
        <v>626</v>
      </c>
      <c r="G89" s="22">
        <v>44915</v>
      </c>
      <c r="H89" s="23" t="s">
        <v>627</v>
      </c>
      <c r="I89" s="24">
        <v>93525</v>
      </c>
      <c r="J89" s="41">
        <v>44916</v>
      </c>
      <c r="K89" s="42" t="s">
        <v>22</v>
      </c>
      <c r="L89" s="70">
        <f>1402.87+92122.13</f>
        <v>93525</v>
      </c>
      <c r="M89" s="23" t="s">
        <v>628</v>
      </c>
      <c r="N89" s="58"/>
    </row>
    <row r="90" spans="1:14" ht="120">
      <c r="A90" s="16" t="s">
        <v>16</v>
      </c>
      <c r="B90" s="17">
        <v>84</v>
      </c>
      <c r="C90" s="23" t="s">
        <v>458</v>
      </c>
      <c r="D90" s="25" t="s">
        <v>459</v>
      </c>
      <c r="E90" s="55" t="s">
        <v>629</v>
      </c>
      <c r="F90" s="63" t="s">
        <v>630</v>
      </c>
      <c r="G90" s="22">
        <v>44915</v>
      </c>
      <c r="H90" s="23" t="s">
        <v>631</v>
      </c>
      <c r="I90" s="24">
        <v>38325.22</v>
      </c>
      <c r="J90" s="41">
        <v>44916</v>
      </c>
      <c r="K90" s="42" t="s">
        <v>22</v>
      </c>
      <c r="L90" s="70">
        <f>37750.34+574.88</f>
        <v>38325.219999999994</v>
      </c>
      <c r="M90" s="23" t="s">
        <v>632</v>
      </c>
      <c r="N90" s="58"/>
    </row>
    <row r="91" spans="1:14" ht="120">
      <c r="A91" s="16" t="s">
        <v>16</v>
      </c>
      <c r="B91" s="17">
        <v>85</v>
      </c>
      <c r="C91" s="23" t="s">
        <v>458</v>
      </c>
      <c r="D91" s="25" t="s">
        <v>459</v>
      </c>
      <c r="E91" s="55" t="s">
        <v>633</v>
      </c>
      <c r="F91" s="63" t="s">
        <v>634</v>
      </c>
      <c r="G91" s="22">
        <v>44915</v>
      </c>
      <c r="H91" s="23" t="s">
        <v>635</v>
      </c>
      <c r="I91" s="24">
        <v>149969.72</v>
      </c>
      <c r="J91" s="41">
        <v>44916</v>
      </c>
      <c r="K91" s="42" t="s">
        <v>22</v>
      </c>
      <c r="L91" s="70">
        <f>2249.55+147720.17</f>
        <v>149969.72</v>
      </c>
      <c r="M91" s="23" t="s">
        <v>636</v>
      </c>
      <c r="N91" s="58"/>
    </row>
    <row r="92" spans="1:14" ht="105">
      <c r="A92" s="16" t="s">
        <v>16</v>
      </c>
      <c r="B92" s="17">
        <v>86</v>
      </c>
      <c r="C92" s="23" t="s">
        <v>417</v>
      </c>
      <c r="D92" s="25" t="s">
        <v>418</v>
      </c>
      <c r="E92" s="55" t="s">
        <v>637</v>
      </c>
      <c r="F92" s="63" t="s">
        <v>638</v>
      </c>
      <c r="G92" s="22">
        <v>44916</v>
      </c>
      <c r="H92" s="23" t="s">
        <v>639</v>
      </c>
      <c r="I92" s="24">
        <v>2703.33</v>
      </c>
      <c r="J92" s="41">
        <v>44916</v>
      </c>
      <c r="K92" s="42" t="s">
        <v>22</v>
      </c>
      <c r="L92" s="70">
        <f>120.3+2583.03</f>
        <v>2703.3300000000004</v>
      </c>
      <c r="M92" s="23" t="s">
        <v>640</v>
      </c>
      <c r="N92" s="58"/>
    </row>
    <row r="93" spans="1:14" ht="150">
      <c r="A93" s="16" t="s">
        <v>16</v>
      </c>
      <c r="B93" s="17">
        <v>87</v>
      </c>
      <c r="C93" s="23" t="s">
        <v>353</v>
      </c>
      <c r="D93" s="25" t="s">
        <v>641</v>
      </c>
      <c r="E93" s="55" t="s">
        <v>642</v>
      </c>
      <c r="F93" s="63" t="s">
        <v>643</v>
      </c>
      <c r="G93" s="22">
        <v>44916</v>
      </c>
      <c r="H93" s="23" t="s">
        <v>644</v>
      </c>
      <c r="I93" s="24">
        <v>34045.65</v>
      </c>
      <c r="J93" s="41">
        <v>44916</v>
      </c>
      <c r="K93" s="42" t="s">
        <v>22</v>
      </c>
      <c r="L93" s="24">
        <v>34045.65</v>
      </c>
      <c r="M93" s="23" t="s">
        <v>645</v>
      </c>
      <c r="N93" s="58"/>
    </row>
    <row r="94" spans="1:14" ht="105">
      <c r="A94" s="16" t="s">
        <v>16</v>
      </c>
      <c r="B94" s="17">
        <v>88</v>
      </c>
      <c r="C94" s="23" t="s">
        <v>353</v>
      </c>
      <c r="D94" s="25" t="s">
        <v>354</v>
      </c>
      <c r="E94" s="55" t="s">
        <v>646</v>
      </c>
      <c r="F94" s="63" t="s">
        <v>647</v>
      </c>
      <c r="G94" s="22">
        <v>44916</v>
      </c>
      <c r="H94" s="23" t="s">
        <v>648</v>
      </c>
      <c r="I94" s="24">
        <v>4127.1099999999997</v>
      </c>
      <c r="J94" s="41">
        <v>44916</v>
      </c>
      <c r="K94" s="42" t="s">
        <v>22</v>
      </c>
      <c r="L94" s="24">
        <v>4127.1099999999997</v>
      </c>
      <c r="M94" s="23" t="s">
        <v>649</v>
      </c>
      <c r="N94" s="58"/>
    </row>
    <row r="95" spans="1:14" ht="120">
      <c r="A95" s="16" t="s">
        <v>16</v>
      </c>
      <c r="B95" s="17">
        <v>89</v>
      </c>
      <c r="C95" s="23" t="s">
        <v>650</v>
      </c>
      <c r="D95" s="25" t="s">
        <v>651</v>
      </c>
      <c r="E95" s="39" t="s">
        <v>652</v>
      </c>
      <c r="F95" s="63" t="s">
        <v>653</v>
      </c>
      <c r="G95" s="22">
        <v>44916</v>
      </c>
      <c r="H95" s="23" t="s">
        <v>654</v>
      </c>
      <c r="I95" s="24">
        <v>221.4</v>
      </c>
      <c r="J95" s="41">
        <v>44916</v>
      </c>
      <c r="K95" s="42" t="s">
        <v>22</v>
      </c>
      <c r="L95" s="70">
        <f>11.07+210.33</f>
        <v>221.4</v>
      </c>
      <c r="M95" s="23" t="s">
        <v>655</v>
      </c>
      <c r="N95" s="58"/>
    </row>
    <row r="96" spans="1:14" ht="135">
      <c r="A96" s="16" t="s">
        <v>16</v>
      </c>
      <c r="B96" s="17">
        <v>90</v>
      </c>
      <c r="C96" s="23" t="s">
        <v>596</v>
      </c>
      <c r="D96" s="25" t="s">
        <v>597</v>
      </c>
      <c r="E96" s="55" t="s">
        <v>656</v>
      </c>
      <c r="F96" s="63" t="s">
        <v>657</v>
      </c>
      <c r="G96" s="22">
        <v>44916</v>
      </c>
      <c r="H96" s="23" t="s">
        <v>658</v>
      </c>
      <c r="I96" s="24">
        <v>1090</v>
      </c>
      <c r="J96" s="41">
        <v>44916</v>
      </c>
      <c r="K96" s="42" t="s">
        <v>22</v>
      </c>
      <c r="L96" s="70">
        <f>54.5+1035.5</f>
        <v>1090</v>
      </c>
      <c r="M96" s="23" t="s">
        <v>659</v>
      </c>
      <c r="N96" s="58"/>
    </row>
    <row r="97" spans="1:14" ht="90">
      <c r="A97" s="16" t="s">
        <v>16</v>
      </c>
      <c r="B97" s="17">
        <v>91</v>
      </c>
      <c r="C97" s="23" t="s">
        <v>194</v>
      </c>
      <c r="D97" s="25" t="s">
        <v>195</v>
      </c>
      <c r="E97" s="39" t="s">
        <v>660</v>
      </c>
      <c r="F97" s="63" t="s">
        <v>661</v>
      </c>
      <c r="G97" s="22">
        <v>44916</v>
      </c>
      <c r="H97" s="23" t="s">
        <v>662</v>
      </c>
      <c r="I97" s="24">
        <v>225</v>
      </c>
      <c r="J97" s="41">
        <v>44916</v>
      </c>
      <c r="K97" s="42" t="s">
        <v>22</v>
      </c>
      <c r="L97" s="70">
        <f>4.5+220.5</f>
        <v>225</v>
      </c>
      <c r="M97" s="23" t="s">
        <v>663</v>
      </c>
      <c r="N97" s="58"/>
    </row>
    <row r="98" spans="1:14" ht="135">
      <c r="A98" s="16" t="s">
        <v>16</v>
      </c>
      <c r="B98" s="17">
        <v>92</v>
      </c>
      <c r="C98" s="23" t="s">
        <v>353</v>
      </c>
      <c r="D98" s="25" t="s">
        <v>354</v>
      </c>
      <c r="E98" s="55" t="s">
        <v>664</v>
      </c>
      <c r="F98" s="63" t="s">
        <v>665</v>
      </c>
      <c r="G98" s="22">
        <v>44916</v>
      </c>
      <c r="H98" s="23" t="s">
        <v>666</v>
      </c>
      <c r="I98" s="24">
        <v>12043</v>
      </c>
      <c r="J98" s="41">
        <v>44917</v>
      </c>
      <c r="K98" s="42" t="s">
        <v>22</v>
      </c>
      <c r="L98" s="24">
        <v>12043</v>
      </c>
      <c r="M98" s="23" t="s">
        <v>667</v>
      </c>
      <c r="N98" s="58"/>
    </row>
    <row r="99" spans="1:14" ht="105">
      <c r="A99" s="16" t="s">
        <v>16</v>
      </c>
      <c r="B99" s="17">
        <v>93</v>
      </c>
      <c r="C99" s="23" t="s">
        <v>458</v>
      </c>
      <c r="D99" s="25" t="s">
        <v>459</v>
      </c>
      <c r="E99" s="55" t="s">
        <v>668</v>
      </c>
      <c r="F99" s="63" t="s">
        <v>669</v>
      </c>
      <c r="G99" s="22">
        <v>44916</v>
      </c>
      <c r="H99" s="23" t="s">
        <v>670</v>
      </c>
      <c r="I99" s="24">
        <v>51154.38</v>
      </c>
      <c r="J99" s="41">
        <v>44917</v>
      </c>
      <c r="K99" s="42" t="s">
        <v>22</v>
      </c>
      <c r="L99" s="24">
        <v>51154.38</v>
      </c>
      <c r="M99" s="23" t="s">
        <v>671</v>
      </c>
      <c r="N99" s="58"/>
    </row>
    <row r="100" spans="1:14" ht="120">
      <c r="A100" s="16" t="s">
        <v>16</v>
      </c>
      <c r="B100" s="17">
        <v>94</v>
      </c>
      <c r="C100" s="23" t="s">
        <v>458</v>
      </c>
      <c r="D100" s="25" t="s">
        <v>459</v>
      </c>
      <c r="E100" s="55" t="s">
        <v>672</v>
      </c>
      <c r="F100" s="63" t="s">
        <v>673</v>
      </c>
      <c r="G100" s="22">
        <v>44916</v>
      </c>
      <c r="H100" s="23" t="s">
        <v>674</v>
      </c>
      <c r="I100" s="24">
        <v>41752.04</v>
      </c>
      <c r="J100" s="41">
        <v>44917</v>
      </c>
      <c r="K100" s="42" t="s">
        <v>22</v>
      </c>
      <c r="L100" s="24">
        <v>41752.04</v>
      </c>
      <c r="M100" s="23" t="s">
        <v>675</v>
      </c>
      <c r="N100" s="58"/>
    </row>
    <row r="101" spans="1:14" ht="105">
      <c r="A101" s="16" t="s">
        <v>16</v>
      </c>
      <c r="B101" s="17">
        <v>95</v>
      </c>
      <c r="C101" s="23" t="s">
        <v>458</v>
      </c>
      <c r="D101" s="25" t="s">
        <v>459</v>
      </c>
      <c r="E101" s="55" t="s">
        <v>676</v>
      </c>
      <c r="F101" s="63" t="s">
        <v>677</v>
      </c>
      <c r="G101" s="22">
        <v>44916</v>
      </c>
      <c r="H101" s="23" t="s">
        <v>678</v>
      </c>
      <c r="I101" s="24">
        <v>95097.53</v>
      </c>
      <c r="J101" s="41">
        <v>44917</v>
      </c>
      <c r="K101" s="42" t="s">
        <v>22</v>
      </c>
      <c r="L101" s="24">
        <v>95097.53</v>
      </c>
      <c r="M101" s="23" t="s">
        <v>679</v>
      </c>
      <c r="N101" s="58"/>
    </row>
    <row r="102" spans="1:14" ht="105">
      <c r="A102" s="16" t="s">
        <v>16</v>
      </c>
      <c r="B102" s="17">
        <v>96</v>
      </c>
      <c r="C102" s="23" t="s">
        <v>452</v>
      </c>
      <c r="D102" s="25" t="s">
        <v>453</v>
      </c>
      <c r="E102" s="55" t="s">
        <v>680</v>
      </c>
      <c r="F102" s="63" t="s">
        <v>681</v>
      </c>
      <c r="G102" s="22">
        <v>44916</v>
      </c>
      <c r="H102" s="23" t="s">
        <v>682</v>
      </c>
      <c r="I102" s="24">
        <v>80443.89</v>
      </c>
      <c r="J102" s="41">
        <v>44917</v>
      </c>
      <c r="K102" s="42" t="s">
        <v>22</v>
      </c>
      <c r="L102" s="24">
        <v>80443.89</v>
      </c>
      <c r="M102" s="23" t="s">
        <v>683</v>
      </c>
      <c r="N102" s="58"/>
    </row>
    <row r="103" spans="1:14" ht="105">
      <c r="A103" s="16" t="s">
        <v>16</v>
      </c>
      <c r="B103" s="17">
        <v>97</v>
      </c>
      <c r="C103" s="23" t="s">
        <v>458</v>
      </c>
      <c r="D103" s="25" t="s">
        <v>459</v>
      </c>
      <c r="E103" s="55" t="s">
        <v>684</v>
      </c>
      <c r="F103" s="63" t="s">
        <v>685</v>
      </c>
      <c r="G103" s="22">
        <v>44916</v>
      </c>
      <c r="H103" s="23" t="s">
        <v>686</v>
      </c>
      <c r="I103" s="24">
        <v>109488.83</v>
      </c>
      <c r="J103" s="41">
        <v>44917</v>
      </c>
      <c r="K103" s="42" t="s">
        <v>22</v>
      </c>
      <c r="L103" s="24">
        <v>109488.83</v>
      </c>
      <c r="M103" s="23" t="s">
        <v>687</v>
      </c>
      <c r="N103" s="58"/>
    </row>
    <row r="104" spans="1:14">
      <c r="A104" s="43" t="s">
        <v>206</v>
      </c>
      <c r="B104" s="43"/>
      <c r="C104" s="43"/>
      <c r="D104" s="3"/>
      <c r="J104" s="80"/>
      <c r="K104" s="81"/>
      <c r="L104" s="80"/>
      <c r="N104" s="58"/>
    </row>
    <row r="105" spans="1:14">
      <c r="A105" s="46" t="str">
        <f>Bens!A44</f>
        <v>Data da última atualização: 17/01/2023</v>
      </c>
      <c r="B105" s="47"/>
      <c r="C105" s="3"/>
      <c r="D105" s="1"/>
      <c r="N105" s="58"/>
    </row>
    <row r="106" spans="1:14">
      <c r="A106" s="82" t="s">
        <v>208</v>
      </c>
      <c r="B106" s="82"/>
      <c r="C106" s="82"/>
      <c r="D106" s="82"/>
    </row>
    <row r="107" spans="1:14">
      <c r="A107" s="82" t="s">
        <v>209</v>
      </c>
      <c r="B107" s="82"/>
      <c r="C107" s="82"/>
      <c r="D107" s="82"/>
    </row>
    <row r="108" spans="1:14">
      <c r="A108" s="48" t="s">
        <v>210</v>
      </c>
      <c r="B108" s="48"/>
      <c r="C108" s="48"/>
      <c r="D108" s="1"/>
    </row>
  </sheetData>
  <mergeCells count="5">
    <mergeCell ref="A2:M2"/>
    <mergeCell ref="A3:E3"/>
    <mergeCell ref="A5:L5"/>
    <mergeCell ref="A106:D106"/>
    <mergeCell ref="A107:D107"/>
  </mergeCells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4" r:id="rId47"/>
    <hyperlink ref="F55" r:id="rId48"/>
    <hyperlink ref="F56" r:id="rId49"/>
    <hyperlink ref="F57" r:id="rId50"/>
    <hyperlink ref="F58" r:id="rId51"/>
    <hyperlink ref="F59" r:id="rId52"/>
    <hyperlink ref="F60" r:id="rId53"/>
    <hyperlink ref="F61" r:id="rId54"/>
    <hyperlink ref="F62" r:id="rId55"/>
    <hyperlink ref="F63" r:id="rId56"/>
    <hyperlink ref="F64" r:id="rId57"/>
    <hyperlink ref="F65" r:id="rId58"/>
    <hyperlink ref="F66" r:id="rId59"/>
    <hyperlink ref="F68" r:id="rId60"/>
    <hyperlink ref="F69" r:id="rId61"/>
    <hyperlink ref="F70" r:id="rId62"/>
    <hyperlink ref="F71" r:id="rId63"/>
    <hyperlink ref="F72" r:id="rId64"/>
    <hyperlink ref="F73" r:id="rId65"/>
    <hyperlink ref="F74" r:id="rId66"/>
    <hyperlink ref="F75" r:id="rId67"/>
    <hyperlink ref="F76" r:id="rId68"/>
    <hyperlink ref="F77" r:id="rId69"/>
    <hyperlink ref="F78" r:id="rId70"/>
    <hyperlink ref="F79" r:id="rId71"/>
    <hyperlink ref="F80" r:id="rId72"/>
    <hyperlink ref="F81" r:id="rId73"/>
    <hyperlink ref="F82" r:id="rId74"/>
    <hyperlink ref="F83" r:id="rId75"/>
    <hyperlink ref="F84" r:id="rId76"/>
    <hyperlink ref="F85" r:id="rId77"/>
    <hyperlink ref="F86" r:id="rId78"/>
    <hyperlink ref="F87" r:id="rId79"/>
    <hyperlink ref="F88" r:id="rId80"/>
    <hyperlink ref="F89" r:id="rId81"/>
    <hyperlink ref="F90" r:id="rId82"/>
    <hyperlink ref="F91" r:id="rId83"/>
    <hyperlink ref="F92" r:id="rId84"/>
    <hyperlink ref="F93" r:id="rId85"/>
    <hyperlink ref="F94" r:id="rId86"/>
    <hyperlink ref="F95" r:id="rId87"/>
    <hyperlink ref="F96" r:id="rId88"/>
    <hyperlink ref="F97" r:id="rId89"/>
    <hyperlink ref="F98" r:id="rId90"/>
    <hyperlink ref="F99" r:id="rId91"/>
    <hyperlink ref="F100" r:id="rId92"/>
    <hyperlink ref="F101" r:id="rId93"/>
    <hyperlink ref="F102" r:id="rId94"/>
    <hyperlink ref="F103" r:id="rId95"/>
    <hyperlink ref="F53" r:id="rId96"/>
    <hyperlink ref="F67" r:id="rId97"/>
    <hyperlink ref="E7" r:id="rId98"/>
    <hyperlink ref="E8" r:id="rId99"/>
    <hyperlink ref="E9" r:id="rId100"/>
    <hyperlink ref="E11" r:id="rId101"/>
    <hyperlink ref="E15" r:id="rId102"/>
    <hyperlink ref="E16" r:id="rId103"/>
    <hyperlink ref="E17" r:id="rId104"/>
    <hyperlink ref="E19" r:id="rId105"/>
    <hyperlink ref="E20" r:id="rId106"/>
    <hyperlink ref="E21" r:id="rId107"/>
    <hyperlink ref="E27" r:id="rId108"/>
    <hyperlink ref="E28" r:id="rId109"/>
    <hyperlink ref="E29" r:id="rId110"/>
    <hyperlink ref="E30" r:id="rId111"/>
    <hyperlink ref="E31" r:id="rId112"/>
    <hyperlink ref="E32" r:id="rId113"/>
    <hyperlink ref="E33" r:id="rId114"/>
    <hyperlink ref="E34" r:id="rId115"/>
    <hyperlink ref="E35" r:id="rId116"/>
    <hyperlink ref="E36" r:id="rId117"/>
    <hyperlink ref="E37" r:id="rId118"/>
    <hyperlink ref="E38" r:id="rId119"/>
    <hyperlink ref="E39" r:id="rId120"/>
    <hyperlink ref="E40" r:id="rId121"/>
    <hyperlink ref="E41" r:id="rId122"/>
    <hyperlink ref="E42" r:id="rId123"/>
    <hyperlink ref="E43" r:id="rId124"/>
    <hyperlink ref="E44" r:id="rId125"/>
    <hyperlink ref="E45" r:id="rId126"/>
    <hyperlink ref="E46" r:id="rId127"/>
    <hyperlink ref="E48" r:id="rId128"/>
    <hyperlink ref="E49" r:id="rId129"/>
    <hyperlink ref="E50" r:id="rId130"/>
    <hyperlink ref="E51" r:id="rId131"/>
    <hyperlink ref="E53" r:id="rId132"/>
    <hyperlink ref="E56" r:id="rId133"/>
    <hyperlink ref="E57" r:id="rId134"/>
    <hyperlink ref="E58" r:id="rId135"/>
    <hyperlink ref="E59" r:id="rId136"/>
    <hyperlink ref="E60" r:id="rId137"/>
    <hyperlink ref="E61" r:id="rId138"/>
    <hyperlink ref="E64" r:id="rId139"/>
    <hyperlink ref="E65" r:id="rId140"/>
    <hyperlink ref="E66" r:id="rId141"/>
    <hyperlink ref="E67" r:id="rId142"/>
    <hyperlink ref="E68" r:id="rId143"/>
    <hyperlink ref="E69" r:id="rId144"/>
    <hyperlink ref="E70" r:id="rId145"/>
    <hyperlink ref="E71" r:id="rId146"/>
    <hyperlink ref="E73" r:id="rId147"/>
    <hyperlink ref="E74" r:id="rId148"/>
    <hyperlink ref="E75" r:id="rId149"/>
    <hyperlink ref="E77" r:id="rId150"/>
    <hyperlink ref="E78" r:id="rId151"/>
    <hyperlink ref="E79" r:id="rId152"/>
    <hyperlink ref="E80" r:id="rId153"/>
    <hyperlink ref="E81" r:id="rId154"/>
    <hyperlink ref="E82" r:id="rId155"/>
    <hyperlink ref="E83" r:id="rId156"/>
    <hyperlink ref="E84" r:id="rId157"/>
    <hyperlink ref="E85" r:id="rId158"/>
    <hyperlink ref="E86" r:id="rId159"/>
    <hyperlink ref="E87" r:id="rId160"/>
    <hyperlink ref="E88" r:id="rId161"/>
    <hyperlink ref="E89" r:id="rId162"/>
    <hyperlink ref="E90" r:id="rId163"/>
    <hyperlink ref="E91" r:id="rId164"/>
    <hyperlink ref="E92" r:id="rId165"/>
    <hyperlink ref="E93" r:id="rId166"/>
    <hyperlink ref="E94" r:id="rId167"/>
    <hyperlink ref="E98" r:id="rId168"/>
    <hyperlink ref="E99" r:id="rId169"/>
    <hyperlink ref="E100" r:id="rId170"/>
    <hyperlink ref="E101" r:id="rId171"/>
    <hyperlink ref="E103" r:id="rId172"/>
    <hyperlink ref="E102" r:id="rId173"/>
    <hyperlink ref="E54" r:id="rId174"/>
    <hyperlink ref="E22" r:id="rId175"/>
    <hyperlink ref="E23" r:id="rId176"/>
    <hyperlink ref="E24" r:id="rId177"/>
    <hyperlink ref="E25" r:id="rId178"/>
    <hyperlink ref="E26" r:id="rId179"/>
    <hyperlink ref="E47" r:id="rId180"/>
    <hyperlink ref="E55" r:id="rId181"/>
    <hyperlink ref="E62" r:id="rId182"/>
    <hyperlink ref="E63" r:id="rId183"/>
    <hyperlink ref="E76" r:id="rId184"/>
    <hyperlink ref="E96" r:id="rId185"/>
  </hyperlinks>
  <pageMargins left="0.511811024" right="0.511811024" top="0.78740157499999996" bottom="0.78740157499999996" header="0.31496062000000002" footer="0.31496062000000002"/>
  <pageSetup paperSize="9" scale="39" fitToHeight="0" orientation="portrait" r:id="rId186"/>
  <drawing r:id="rId18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A4" zoomScale="85" zoomScaleNormal="85" workbookViewId="0">
      <selection activeCell="E9" sqref="E9"/>
    </sheetView>
  </sheetViews>
  <sheetFormatPr defaultRowHeight="15"/>
  <cols>
    <col min="1" max="2" width="12.85546875" customWidth="1"/>
    <col min="3" max="3" width="17.7109375" customWidth="1"/>
    <col min="4" max="4" width="33.28515625" customWidth="1"/>
    <col min="5" max="5" width="29.5703125" customWidth="1"/>
    <col min="6" max="6" width="16.7109375" style="3" customWidth="1"/>
    <col min="7" max="7" width="14.85546875" customWidth="1"/>
    <col min="8" max="8" width="13" hidden="1" customWidth="1"/>
    <col min="9" max="9" width="17" hidden="1" customWidth="1"/>
    <col min="10" max="10" width="15.42578125" customWidth="1"/>
    <col min="11" max="11" width="14.85546875" customWidth="1"/>
    <col min="12" max="12" width="18.5703125" customWidth="1"/>
    <col min="13" max="13" width="17.140625" customWidth="1"/>
    <col min="14" max="14" width="11.85546875" customWidth="1"/>
  </cols>
  <sheetData>
    <row r="1" spans="1:14" ht="77.099999999999994" customHeight="1">
      <c r="C1" s="1"/>
      <c r="D1" s="1"/>
      <c r="G1" s="3"/>
      <c r="H1" s="3"/>
      <c r="I1" s="3"/>
      <c r="J1" s="1"/>
    </row>
    <row r="2" spans="1:14" ht="18">
      <c r="A2" s="49" t="str">
        <f>Bens!A2</f>
        <v>DEZEMBRO/2022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4" ht="20.25">
      <c r="A3" s="61" t="s">
        <v>1</v>
      </c>
      <c r="B3" s="61"/>
      <c r="C3" s="61"/>
      <c r="D3" s="61"/>
      <c r="E3" s="61"/>
      <c r="G3" s="3"/>
      <c r="H3" s="3"/>
      <c r="I3" s="3"/>
      <c r="J3" s="1"/>
    </row>
    <row r="5" spans="1:14" ht="18">
      <c r="A5" s="62" t="s">
        <v>688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ht="47.25">
      <c r="A6" s="84" t="s">
        <v>3</v>
      </c>
      <c r="B6" s="84" t="s">
        <v>4</v>
      </c>
      <c r="C6" s="85" t="s">
        <v>5</v>
      </c>
      <c r="D6" s="85" t="s">
        <v>6</v>
      </c>
      <c r="E6" s="85" t="s">
        <v>7</v>
      </c>
      <c r="F6" s="84" t="s">
        <v>8</v>
      </c>
      <c r="G6" s="84" t="s">
        <v>9</v>
      </c>
      <c r="H6" s="86" t="s">
        <v>10</v>
      </c>
      <c r="I6" s="86" t="s">
        <v>11</v>
      </c>
      <c r="J6" s="85" t="s">
        <v>12</v>
      </c>
      <c r="K6" s="85" t="s">
        <v>13</v>
      </c>
      <c r="L6" s="85" t="s">
        <v>14</v>
      </c>
      <c r="M6" s="13" t="s">
        <v>15</v>
      </c>
    </row>
    <row r="7" spans="1:14" ht="135">
      <c r="A7" s="16" t="s">
        <v>16</v>
      </c>
      <c r="B7" s="17">
        <v>1</v>
      </c>
      <c r="C7" s="23" t="s">
        <v>689</v>
      </c>
      <c r="D7" s="25" t="s">
        <v>690</v>
      </c>
      <c r="E7" s="55" t="s">
        <v>691</v>
      </c>
      <c r="F7" s="40" t="s">
        <v>692</v>
      </c>
      <c r="G7" s="22">
        <v>44901</v>
      </c>
      <c r="H7" s="23" t="s">
        <v>693</v>
      </c>
      <c r="I7" s="87">
        <v>290798.83</v>
      </c>
      <c r="J7" s="22">
        <v>44908</v>
      </c>
      <c r="K7" s="17" t="s">
        <v>22</v>
      </c>
      <c r="L7" s="24">
        <f>4361.98+270442.91</f>
        <v>274804.88999999996</v>
      </c>
      <c r="M7" s="23" t="s">
        <v>694</v>
      </c>
      <c r="N7" s="88"/>
    </row>
    <row r="8" spans="1:14" ht="135">
      <c r="A8" s="16" t="s">
        <v>16</v>
      </c>
      <c r="B8" s="17">
        <v>2</v>
      </c>
      <c r="C8" s="23" t="s">
        <v>695</v>
      </c>
      <c r="D8" s="25" t="s">
        <v>696</v>
      </c>
      <c r="E8" s="55" t="s">
        <v>697</v>
      </c>
      <c r="F8" s="40" t="s">
        <v>698</v>
      </c>
      <c r="G8" s="22">
        <v>44916</v>
      </c>
      <c r="H8" s="23" t="s">
        <v>699</v>
      </c>
      <c r="I8" s="87">
        <v>352637.54</v>
      </c>
      <c r="J8" s="22">
        <v>44916</v>
      </c>
      <c r="K8" s="17" t="s">
        <v>22</v>
      </c>
      <c r="L8" s="24">
        <v>333242.48</v>
      </c>
      <c r="M8" s="23" t="s">
        <v>700</v>
      </c>
      <c r="N8" s="88"/>
    </row>
    <row r="9" spans="1:14" ht="135">
      <c r="A9" s="16" t="s">
        <v>16</v>
      </c>
      <c r="B9" s="17">
        <v>3</v>
      </c>
      <c r="C9" s="23" t="s">
        <v>695</v>
      </c>
      <c r="D9" s="25" t="s">
        <v>696</v>
      </c>
      <c r="E9" s="55" t="s">
        <v>701</v>
      </c>
      <c r="F9" s="40" t="s">
        <v>702</v>
      </c>
      <c r="G9" s="22">
        <v>44916</v>
      </c>
      <c r="H9" s="23" t="s">
        <v>703</v>
      </c>
      <c r="I9" s="87">
        <v>298022.86</v>
      </c>
      <c r="J9" s="22">
        <v>44916</v>
      </c>
      <c r="K9" s="17" t="s">
        <v>22</v>
      </c>
      <c r="L9" s="24">
        <v>281631.61</v>
      </c>
      <c r="M9" s="23" t="s">
        <v>704</v>
      </c>
      <c r="N9" s="88"/>
    </row>
    <row r="10" spans="1:14" ht="105">
      <c r="A10" s="16" t="s">
        <v>16</v>
      </c>
      <c r="B10" s="17">
        <v>4</v>
      </c>
      <c r="C10" s="23" t="s">
        <v>689</v>
      </c>
      <c r="D10" s="25" t="s">
        <v>690</v>
      </c>
      <c r="E10" s="55" t="s">
        <v>705</v>
      </c>
      <c r="F10" s="40" t="s">
        <v>706</v>
      </c>
      <c r="G10" s="22">
        <v>44916</v>
      </c>
      <c r="H10" s="23" t="s">
        <v>707</v>
      </c>
      <c r="I10" s="87">
        <v>155171.67000000001</v>
      </c>
      <c r="J10" s="22">
        <v>44916</v>
      </c>
      <c r="K10" s="17" t="s">
        <v>22</v>
      </c>
      <c r="L10" s="24">
        <f>2327.58+144309.65</f>
        <v>146637.22999999998</v>
      </c>
      <c r="M10" s="23" t="s">
        <v>708</v>
      </c>
      <c r="N10" s="88"/>
    </row>
    <row r="11" spans="1:14">
      <c r="A11" s="43" t="s">
        <v>206</v>
      </c>
      <c r="B11" s="43"/>
      <c r="C11" s="43"/>
      <c r="D11" s="3"/>
      <c r="N11" s="58"/>
    </row>
    <row r="12" spans="1:14">
      <c r="A12" s="46" t="str">
        <f>Bens!A44</f>
        <v>Data da última atualização: 17/01/2023</v>
      </c>
      <c r="B12" s="47"/>
      <c r="C12" s="3"/>
      <c r="D12" s="1"/>
    </row>
    <row r="13" spans="1:14">
      <c r="A13" s="82" t="s">
        <v>208</v>
      </c>
      <c r="B13" s="82"/>
      <c r="C13" s="82"/>
      <c r="D13" s="82"/>
    </row>
    <row r="14" spans="1:14">
      <c r="A14" s="82" t="s">
        <v>209</v>
      </c>
      <c r="B14" s="82"/>
      <c r="C14" s="82"/>
      <c r="D14" s="82"/>
    </row>
    <row r="15" spans="1:14">
      <c r="A15" s="48" t="s">
        <v>210</v>
      </c>
      <c r="B15" s="48"/>
      <c r="C15" s="48"/>
      <c r="D15" s="1"/>
    </row>
  </sheetData>
  <mergeCells count="5">
    <mergeCell ref="A2:M2"/>
    <mergeCell ref="A3:E3"/>
    <mergeCell ref="A5:L5"/>
    <mergeCell ref="A13:D13"/>
    <mergeCell ref="A14:D14"/>
  </mergeCells>
  <hyperlinks>
    <hyperlink ref="F7" r:id="rId1"/>
    <hyperlink ref="F8" r:id="rId2"/>
    <hyperlink ref="F9" r:id="rId3"/>
    <hyperlink ref="F10" r:id="rId4"/>
    <hyperlink ref="E10" r:id="rId5"/>
    <hyperlink ref="E7" r:id="rId6"/>
    <hyperlink ref="E8" r:id="rId7"/>
    <hyperlink ref="E9" r:id="rId8"/>
  </hyperlinks>
  <pageMargins left="0.511811024" right="0.511811024" top="0.78740157499999996" bottom="0.78740157499999996" header="0.31496062000000002" footer="0.31496062000000002"/>
  <pageSetup paperSize="9" scale="45" fitToHeight="0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Bens</vt:lpstr>
      <vt:lpstr>Locações</vt:lpstr>
      <vt:lpstr>Serviços</vt:lpstr>
      <vt:lpstr>Obras</vt:lpstr>
      <vt:lpstr>Obras!Area_de_impressao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Rossenir Coelho</dc:creator>
  <cp:lastModifiedBy>Marchel Bruno Souza Costa</cp:lastModifiedBy>
  <cp:lastPrinted>2023-02-16T14:52:15Z</cp:lastPrinted>
  <dcterms:created xsi:type="dcterms:W3CDTF">2023-01-19T19:29:33Z</dcterms:created>
  <dcterms:modified xsi:type="dcterms:W3CDTF">2023-02-16T14:53:22Z</dcterms:modified>
</cp:coreProperties>
</file>