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N:\DOF\ANO 2023\TRANSPARÊNCIA\6 -  ORDEM CRONOLÓGICA DE PAGAMENTO\03.Março\"/>
    </mc:Choice>
  </mc:AlternateContent>
  <bookViews>
    <workbookView xWindow="0" yWindow="0" windowWidth="16380" windowHeight="8190" tabRatio="500" activeTab="3"/>
  </bookViews>
  <sheets>
    <sheet name="Bens" sheetId="1" r:id="rId1"/>
    <sheet name="Locações" sheetId="2" r:id="rId2"/>
    <sheet name="Serviços" sheetId="3" r:id="rId3"/>
    <sheet name="Obras" sheetId="4" r:id="rId4"/>
  </sheets>
  <definedNames>
    <definedName name="_xlnm.Print_Area" localSheetId="3">Obras!$A$1:$M$12</definedName>
    <definedName name="_xlnm.Print_Area" localSheetId="2">Serviços!$A$1:$M$87</definedName>
    <definedName name="_xlnm.Print_Titles" localSheetId="0">Bens!$6:$6</definedName>
    <definedName name="_xlnm.Print_Titles" localSheetId="1">Locações!$6:$6</definedName>
    <definedName name="_xlnm.Print_Titles" localSheetId="3">Obras!$6:$6</definedName>
    <definedName name="_xlnm.Print_Titles" localSheetId="2">Serviços!$6:$6</definedName>
  </definedName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9" i="4" l="1"/>
  <c r="A2" i="4"/>
  <c r="A83" i="3"/>
  <c r="L71" i="3"/>
  <c r="L70" i="3"/>
  <c r="L65" i="3"/>
  <c r="L64" i="3"/>
  <c r="L63" i="3"/>
  <c r="L62" i="3"/>
  <c r="L54" i="3"/>
  <c r="L40" i="3"/>
  <c r="L38" i="3"/>
  <c r="L37" i="3"/>
  <c r="L36" i="3"/>
  <c r="L35" i="3"/>
  <c r="L31" i="3"/>
  <c r="L24" i="3"/>
  <c r="L23" i="3"/>
  <c r="L22" i="3"/>
  <c r="L21" i="3"/>
  <c r="L19" i="3"/>
  <c r="L18" i="3"/>
  <c r="L17" i="3"/>
  <c r="L16" i="3"/>
  <c r="L15" i="3"/>
  <c r="L11" i="3"/>
  <c r="L8" i="3"/>
  <c r="A2" i="3"/>
  <c r="A23" i="2"/>
  <c r="L20" i="2"/>
  <c r="L16" i="2"/>
  <c r="L15" i="2"/>
  <c r="L14" i="2"/>
  <c r="L13" i="2"/>
  <c r="L11" i="2"/>
  <c r="L7" i="2"/>
  <c r="A2" i="2"/>
</calcChain>
</file>

<file path=xl/sharedStrings.xml><?xml version="1.0" encoding="utf-8"?>
<sst xmlns="http://schemas.openxmlformats.org/spreadsheetml/2006/main" count="1283" uniqueCount="696">
  <si>
    <t>MARÇO/2023</t>
  </si>
  <si>
    <t>ORDEM CRONOLÓGICA DE PAGAMENTOS – PGJ/AM</t>
  </si>
  <si>
    <r>
      <rPr>
        <b/>
        <sz val="14"/>
        <color rgb="FF000000"/>
        <rFont val="Arial"/>
        <family val="2"/>
        <charset val="1"/>
      </rPr>
      <t xml:space="preserve">ORDEM CRONOLÓGICA DE PAGAMENTO DE </t>
    </r>
    <r>
      <rPr>
        <b/>
        <sz val="14"/>
        <color rgb="FF376092"/>
        <rFont val="Arial"/>
        <family val="2"/>
        <charset val="1"/>
      </rPr>
      <t>FORNECIMENTO DE BENS</t>
    </r>
  </si>
  <si>
    <t>Mês</t>
  </si>
  <si>
    <t>N° Seq.</t>
  </si>
  <si>
    <t>CPF/CNPJ</t>
  </si>
  <si>
    <t xml:space="preserve">Empresa/ Nome </t>
  </si>
  <si>
    <t>Objeto</t>
  </si>
  <si>
    <t>Nota Fiscal</t>
  </si>
  <si>
    <t>Data de exigibilidade</t>
  </si>
  <si>
    <t>NL</t>
  </si>
  <si>
    <t>Valor da NL</t>
  </si>
  <si>
    <t>Data de pgto.</t>
  </si>
  <si>
    <t>Justificativa</t>
  </si>
  <si>
    <t>Valor pago</t>
  </si>
  <si>
    <t>SEI</t>
  </si>
  <si>
    <t>FEVEREIRO</t>
  </si>
  <si>
    <t>VANESSA CORREA DA ROCHA</t>
  </si>
  <si>
    <t>Liquidação da NE n. 2023NE0000137 - Referente a fornecimento de material de consumo voltado ao grupo de material de processamento de dados, conforme PE Nº 4.020/2022-CPL/MPAM/PGJ-SRP, NFe 6744 e PI 2023.002884.</t>
  </si>
  <si>
    <t>6744/2023</t>
  </si>
  <si>
    <t>328/2023</t>
  </si>
  <si>
    <t>Problemas com o sistema de pagamento</t>
  </si>
  <si>
    <t>2023.002884</t>
  </si>
  <si>
    <t xml:space="preserve"> FUTTURA DISTR COMER E SERVIÇOS DE INFORMA LTDA ME</t>
  </si>
  <si>
    <t>Liquidação da NE n. 2022NE0002018 - Referente a fornecimento de 5 mesas digitalizadoras de assinaturas USB, tombos 20457 a 20461, à PGJ/AM, conforme PE Nº 4.042/2022-CPL/MPAM/PGJ-SRP, NFe 1522 e PI 2022.023057.</t>
  </si>
  <si>
    <t>1522/2023</t>
  </si>
  <si>
    <t>330/2023</t>
  </si>
  <si>
    <t>2022.023057</t>
  </si>
  <si>
    <t>S DE O PEDROSA -ME</t>
  </si>
  <si>
    <t>Liquidação da NE n. 2023NE0000294 - Referente a fornecimento de quadros de aviso, de cortiça, tombos 19995 e 19996, conforme contrato PE Nº 4.025/2022-CPL/MPAM/PGJ-SRP, NFe 7651 e PI 2023.003174.</t>
  </si>
  <si>
    <t>7651/2023</t>
  </si>
  <si>
    <t>333/2023</t>
  </si>
  <si>
    <t>2023.003174</t>
  </si>
  <si>
    <t>QUALITY ATACADO EIRELI-EPP</t>
  </si>
  <si>
    <t>Liquidação da NE n. 2022NE0002144 - Referente a fornecimento de materiais de informática à PGJ/AM, conforme PE Nº 4.033/2022-CPL/MP/PGJ-SRP, NFe 7570 e PI 2023.000289.</t>
  </si>
  <si>
    <t>7570/2022</t>
  </si>
  <si>
    <t>337/2023</t>
  </si>
  <si>
    <t>2023.000289</t>
  </si>
  <si>
    <t>3S INFORMATICA LTDA</t>
  </si>
  <si>
    <t>Liquidação da NE n. 2022NE0002025 - Referente a fornecimento de equipamentos de informática, tombos 22031 a 22080, à PGJ/AM, conforme contrato nº 021/2022, NFSe 2454 e PI 2023.002668</t>
  </si>
  <si>
    <t>2454/2023</t>
  </si>
  <si>
    <t>340/2023</t>
  </si>
  <si>
    <t>2023.002668</t>
  </si>
  <si>
    <t>GO VENDAS ELETRONICAS LTDA</t>
  </si>
  <si>
    <t>Liquidação da NE n. 2022NE0002279 - Referente a fornecimento de 1 unidade de fogão a gás, tombo 20498, à PGJ/AM, conforme PE Nº 4.041/2022-CPL/MPAM/PGJ-SRP, NFe 2586 e PI 2023.002250.</t>
  </si>
  <si>
    <t>2586/2022</t>
  </si>
  <si>
    <t>346/2023</t>
  </si>
  <si>
    <t>2023.002250</t>
  </si>
  <si>
    <t>MARÇO</t>
  </si>
  <si>
    <t>POLLYANA MELO DA SILVA LUSTOSA</t>
  </si>
  <si>
    <t>Liquidação da NE n. 2022NE0002488-Aquisição de material de material de consumo destinado ao atendimento das necessidades funcionais da PGJ/AM, conforme NF-e 795 demais documentos no PI-SEI 2023.003109.</t>
  </si>
  <si>
    <t>795/2023</t>
  </si>
  <si>
    <t>456/2023</t>
  </si>
  <si>
    <t>-</t>
  </si>
  <si>
    <t>2023.003109</t>
  </si>
  <si>
    <t>DADB EQUIPAMENTOS E SERVICOS DE INFORMATICA LTDA</t>
  </si>
  <si>
    <t xml:space="preserve">Liquidação da NE n. 2022NE0001956-Aquisição de materias de informática para atividades de manutenção e suporte (processadores, placas de rede e memoria RAM), objetivando atender às demandas desta PGJ/AM, conf. NF-e nº 2667 e no PI-SEI 2022.025101. </t>
  </si>
  <si>
    <t>2667/2022</t>
  </si>
  <si>
    <t>461/2023</t>
  </si>
  <si>
    <t>2022.025101</t>
  </si>
  <si>
    <t>Liquidação da NE n. 2023NE0000140-Aquisição de material de material de consumo destinado ao atendimento das necessidades funcionais da PGJ/AM, conf. NF-e 798 e PI-SEI 2023.003519.</t>
  </si>
  <si>
    <t>798/2023</t>
  </si>
  <si>
    <t>464/2023</t>
  </si>
  <si>
    <t>2023.003519</t>
  </si>
  <si>
    <t>Liquidação da NE n. 2022NE0002486- Aquisição de material de material de expediente destinado ao atendimento das necessidades funcionais da PGJ/AM, conf. NF-e 7652 demais documentos no PI-SEI 2023.003185.</t>
  </si>
  <si>
    <t>7652/2023</t>
  </si>
  <si>
    <t>466/2023</t>
  </si>
  <si>
    <t>2023.003185</t>
  </si>
  <si>
    <t>CONFECCOES DEMASI LTDA</t>
  </si>
  <si>
    <t>Liquidação da NE nº 2022NE0002414 - Referente a aquisição de 1 (uma) beca de gala e 1 (uma) capa para sessão, para utilização pelo(a) novel Procurador(a) de Justiça, conforme NF-e nº 268 e SEI 2022.024631.</t>
  </si>
  <si>
    <t>268/2022</t>
  </si>
  <si>
    <t>471/2023</t>
  </si>
  <si>
    <t>2022.024631</t>
  </si>
  <si>
    <t>PUBLIC SHOP ELETRO ELETRONICOS</t>
  </si>
  <si>
    <t>Liquidação da NE n. 2022NE0001982-Aquisição de materiais de informática para atividades de manutenção e suporte (processadores, placas de rede e memoria RAM), objetivando atender às demandas desta PGJ/AM, conf. NF-e nº 571 e PI-SEI 2023.000298.</t>
  </si>
  <si>
    <t>571/2022</t>
  </si>
  <si>
    <t>482/2023</t>
  </si>
  <si>
    <t>2023.000298</t>
  </si>
  <si>
    <t>T DA S LUSTOSA COMERCIO E SERVICOS ME</t>
  </si>
  <si>
    <t>Liquidação da NE nº 2022NE0002485 - Referente a aquisição de material de expediente e outros, destinado ao atendimento das necessidades funcionais desta PGJ, conforme NF-e nº 6225 e SEI 2023.003116.</t>
  </si>
  <si>
    <t>6225/2023</t>
  </si>
  <si>
    <t>487/2023</t>
  </si>
  <si>
    <t>2023.003116</t>
  </si>
  <si>
    <t>DPS GONCALVES INDUSTRIA E COMERCIO DE ALIMENTOS LTDA</t>
  </si>
  <si>
    <t>Liquidação da NE nº 2022NE0002633 - Referente a aquisição de material de consumo, para atender às necessidades da Procuradoria-Geral de Justiça, conforme NF-e 10276 e demais documentos no PI-SEI 2023.002602.</t>
  </si>
  <si>
    <t>10276/2023</t>
  </si>
  <si>
    <t>488/2023</t>
  </si>
  <si>
    <t>2023.002602</t>
  </si>
  <si>
    <t>T N NETO EIRELI</t>
  </si>
  <si>
    <t>Liquidação da NE n. 2022NE0001278-Fornecimento de peças para os veículos oficiais da PGJ (JAN/23), conf. NF-e Nº 7990, ref. ao Contrato Administrativo nº 024/2018-MP/PGJ - 4º Termo Aditivo e demais documentos do PI-SEI 2023.003277.</t>
  </si>
  <si>
    <t>7990/2023</t>
  </si>
  <si>
    <t>489/2023</t>
  </si>
  <si>
    <t>2023.003277</t>
  </si>
  <si>
    <t>FRP COMERCIO E SERVIÇOS DE INFORMÁTICA</t>
  </si>
  <si>
    <t>Liquidação da NE nº 2022NE0002066 - Ref. a aquisição de materiais de informática para atividades de manutenção e suporte (processadores, placas de rede e memoria RAM), a fim de atender às demandas desta PGJ, conforme NF-e nº 219 e SEI 2022.025102.</t>
  </si>
  <si>
    <t>219/2023</t>
  </si>
  <si>
    <t>491/2023</t>
  </si>
  <si>
    <t>2022.025102</t>
  </si>
  <si>
    <t xml:space="preserve"> HR COMERCIO E SERVICOS EIRELI</t>
  </si>
  <si>
    <t>Liquidação da NE n. 2022NE0002137-Aquis. de mat. de consumo voltado ao grupo de material de processamento de dados (material de impressão) destinado ao atendimento das necessidades funcionais da PGJ, conf. NF-e 674 E 704 e PI-SEI 2023.003075.</t>
  </si>
  <si>
    <t>674/2022
704/2023</t>
  </si>
  <si>
    <t>492/2023</t>
  </si>
  <si>
    <t>2023.003075</t>
  </si>
  <si>
    <t>ER SOLUÇÕES INFORMÁTICA</t>
  </si>
  <si>
    <t>Liquidação da NE n. 2022NE0002055-Aquis. de 346 microcomputadores e 692 monitores, ref. ao contrato 017/2022, constantes no AJURI (0960323),visando atender as demandas dos órgãos integrantes do MP/AM, conf. NF-e nº 89 e PI-SEI 2023.004250.</t>
  </si>
  <si>
    <t>89/2023</t>
  </si>
  <si>
    <t>546/2023</t>
  </si>
  <si>
    <t>2023.004250</t>
  </si>
  <si>
    <t>Liquidação da NE n. 2022NE0002276-Aquis. de 4 microcomputadores e 8 monitores, ref. ao contrato 017/2022, constantes no AJURI (0960323),visando atender as demandas dos órgãos integrantes do MP/AM, conf. NF-e nº 90 e PI-SEI 2023.004250.</t>
  </si>
  <si>
    <t>90/2023</t>
  </si>
  <si>
    <t>547/2023</t>
  </si>
  <si>
    <t>Não foi pago neste mês</t>
  </si>
  <si>
    <t>Sem saldo na fonte 121</t>
  </si>
  <si>
    <t>R DA S AGUIAR COMERCIO DE MATERIAL DE LIMPEZA EIRELI</t>
  </si>
  <si>
    <t>Liquidação da NE n. 2023NE0000141-Aquis. de mat. de consumo voltado ao grupo de mat. de higiene e limpeza e copa e cozinha, destinado ao atendimento das necessidades desta PGJ, conf. NF-e nº 6546 e PI-SEI 2023.004425.</t>
  </si>
  <si>
    <t>6546/2023</t>
  </si>
  <si>
    <t>550/2023</t>
  </si>
  <si>
    <t>2023.004425</t>
  </si>
  <si>
    <t xml:space="preserve">Liquidação da NE n. 2023NE0000143-Aquis. de mat. de consumo voltado ao grupo de mat.l de higiene e limpeza e copa e cozinha, destinado ao atend. das necessidades funcionais desta PGJ, conforme NF-e nº 6546 e PI-SEI 2023.004424. </t>
  </si>
  <si>
    <t>6545/2023</t>
  </si>
  <si>
    <t>554/2023</t>
  </si>
  <si>
    <t>2023.004424</t>
  </si>
  <si>
    <t>J R PRODUTOS EQUIPAMENTOS E UTILIDADES</t>
  </si>
  <si>
    <t xml:space="preserve">Liquidação da NE n. 2023NE0000145-Aquisição de material de limpeza, destinados ao atendimento das necessidades de consumo da PGJ, conforme NF-e nº 8972 e demais documentos no PI-SEI 2023.004421. 
</t>
  </si>
  <si>
    <t>8972/2023</t>
  </si>
  <si>
    <t>558/2023</t>
  </si>
  <si>
    <t>2023.004421</t>
  </si>
  <si>
    <t xml:space="preserve">Liquidação da NE n. 2022NE0002180-Aquisição de material de higiene e limpeza e copa e cozinha, destinados ao atendimento das necessidades de consumo da PGJ/AM, conforme NF-e nº 803 e demais documentos no PI-SEI 2023.004166. </t>
  </si>
  <si>
    <t>803/2023</t>
  </si>
  <si>
    <t>565/2023</t>
  </si>
  <si>
    <t>2023.004166</t>
  </si>
  <si>
    <t>F ALVES DOS SANTOS JUNIOR</t>
  </si>
  <si>
    <t>Liquidação da NE nº 2023NE0000050 - Referente ao fornecimento e distribuição de água mineral potável envasada em vasilhames de 20 litros,  conf. NF-e nº. 893 e PI-SEI 2023.004162.</t>
  </si>
  <si>
    <t>893/2023</t>
  </si>
  <si>
    <t>1122/2023</t>
  </si>
  <si>
    <t>2023.004162</t>
  </si>
  <si>
    <t>TVLAR COMERCIO DE MOTOS LTDA</t>
  </si>
  <si>
    <t>Liquidação da NE n. 2022NE0002491-Aquisição de 1 (uma) motocicleta (complementar a renovação de frota) para uso da PGJ (tombo 19988 - Relatório Ajuri (0996535)) conf. NF nº 024273 (anexo: 0988816)  e PI-SEI 2023.003774.</t>
  </si>
  <si>
    <t>24273/2023</t>
  </si>
  <si>
    <t>571/2023</t>
  </si>
  <si>
    <t>2023.003774</t>
  </si>
  <si>
    <t xml:space="preserve"> POLLYANA MELO DA SILVA LUSTOSA</t>
  </si>
  <si>
    <t>Liquidação da NE n. 2023NE0000142-Aquisição de material de higiene, limpeza e outros, destinados ao atendimento das necessidades de consumo da PGJ/AM, conf. NF-e nº 802 e PI-SEI 2023.004167.</t>
  </si>
  <si>
    <t>802/2023</t>
  </si>
  <si>
    <t>573/2023</t>
  </si>
  <si>
    <t>2023.004167</t>
  </si>
  <si>
    <t>VINICIUS CHAVES DOS SANTOS</t>
  </si>
  <si>
    <t xml:space="preserve">Liquidação da NE n. 2023NE0000113-Aquisição de 01 (um) unidades de Frigobar, Tombo n° 19989 (0996563), para suprir às necessidades da DA desta PGJ/AM, conf. NF-e nº 4403 e demais documentos no PI-SEI 2023.004774. </t>
  </si>
  <si>
    <t>4403/2023</t>
  </si>
  <si>
    <t>611/2023</t>
  </si>
  <si>
    <t>2023.004774</t>
  </si>
  <si>
    <t>Liquidação da NE n. 2023NE0000138-Aquisição de mat. de cons. voltado ao grupo de mat. de processamento de dados (material de impressão), para atender eata PGJ/AM, conf. Nota de Emp. nº 2022NE0000138, e NFS-e nº 2537 e PI-SEI 2023.004186.</t>
  </si>
  <si>
    <t>2537/2023</t>
  </si>
  <si>
    <t>612/2023</t>
  </si>
  <si>
    <t>2023.004186</t>
  </si>
  <si>
    <t>SYLVIA P DA COSTA RAMOS EPP</t>
  </si>
  <si>
    <t>Liquidação da NE n. 2023NE0000148-Aquis. de mat. de higiene e limp. e copa e cozinha, destinado ao atendimento das necessidades funcionais desta PGJ - PG, conf. e NFS-e nº 5542 e demais documentos no PI-SEI 2023.004186.</t>
  </si>
  <si>
    <t>5542/2023</t>
  </si>
  <si>
    <t>613/2023</t>
  </si>
  <si>
    <t>Liquidação da NE nº 2022NE0002498 - Referente a aquisição de 1 (um) condicionador de ar tipo Split Inverter, 12.000 btus 220V, Tombo nº 19993 (1006468), para uso na PJ de Benjamin Constant, conforme NF-e nº 898 e SEI 2023.005851.</t>
  </si>
  <si>
    <t>898/2023</t>
  </si>
  <si>
    <t>1075/2023</t>
  </si>
  <si>
    <t>2023.005851</t>
  </si>
  <si>
    <t xml:space="preserve">ANDRE DE VASCONCELOS GITIRANA </t>
  </si>
  <si>
    <t>Liquidação da NE nº 2023NE0000114 - Ref. a aquisição de 1 forno micro-ondas, Tombo nº 20855, para suprir a necessidade da Diretoria Administrativa – DA, conforme NF-e nº 1554 e SEI 2023.005410.</t>
  </si>
  <si>
    <t>1554/2023</t>
  </si>
  <si>
    <t>1076/2023</t>
  </si>
  <si>
    <t>2023.005410</t>
  </si>
  <si>
    <t>Liquidação da NE nº 2023NE0000111 - Ref. a aquisição de 1 forno micro-ondas, Tombo nº 20856, para suprir a necessidade da PJ de Silves/AM, conforme NF-e nº 1555 e SEI 2023.005418.</t>
  </si>
  <si>
    <t>1555/2023</t>
  </si>
  <si>
    <t>1077/2023</t>
  </si>
  <si>
    <t>2023.005418</t>
  </si>
  <si>
    <t>Liquidação da NE nº 2023NE0000107 - Ref. a aquisição de um frigobar 124 L (tombo 19986), para atender às necessidades da Promotoria de Silves, conforme NF-e 4405 e SEI 2023.004793.</t>
  </si>
  <si>
    <t>4405/2023</t>
  </si>
  <si>
    <t>1078/2023</t>
  </si>
  <si>
    <t>2023.004793</t>
  </si>
  <si>
    <t>Liquidação da NE nº 2023NE0000115 - Ref. a aquisição de um frigobar 124 L (tombo 20028), para atender às necessidades da 1ª PGJ/AM, conforme NF-e 4404 e SEI 2023.004789.</t>
  </si>
  <si>
    <t>4404/2023</t>
  </si>
  <si>
    <t>1079/2023</t>
  </si>
  <si>
    <t>2023.004789</t>
  </si>
  <si>
    <t>Liquidação da NE nº 2023NE0000116 - Ref. a aquisição de um frigobar 124 L (tombo 20428), para atender às necessidades dos órgãos PGJ/AM, conforme NF-e 4402 e SEI 2023.004787.</t>
  </si>
  <si>
    <t>4402/2023</t>
  </si>
  <si>
    <t>1080/2023</t>
  </si>
  <si>
    <t>2023.004787</t>
  </si>
  <si>
    <t>Liquidação da NE nº 2022NE0002134 - Ref. a aquisição de um frigobar 124 L (tombo 19853), para atender às necessidades da Promotoria de Guajará, conforme NF-e 4256 e SEI 2023.004742.</t>
  </si>
  <si>
    <t>4256/2022</t>
  </si>
  <si>
    <t>1081/2023</t>
  </si>
  <si>
    <t>2023.004742</t>
  </si>
  <si>
    <t>Liquidação da NE nº 2022NE0002352 - Ref. a aquisição de um frigobar 124 L (tombo 19992), para atender às necessidades da PGJ/AM, conforme NF-e 4406 e SEI 2023.004902.</t>
  </si>
  <si>
    <t>4406/2023</t>
  </si>
  <si>
    <t>1082/2023</t>
  </si>
  <si>
    <t>2023.004902</t>
  </si>
  <si>
    <t>A F S DE MORAIS COMERCIO</t>
  </si>
  <si>
    <t>Liquidação da NE nº 2022NE0001106 - Ref. a aquisição de três armários (tombos 19209 a 19211),  para suprir às necessidades da PJ de Anori, conforme NF-e 80  e SEI 2023.005165.</t>
  </si>
  <si>
    <t>80/2022</t>
  </si>
  <si>
    <t>1083/2023</t>
  </si>
  <si>
    <t>2023.005165</t>
  </si>
  <si>
    <t>Liquidação da NE nº 2022NE0001113 - Ref. a aquisição de 4 armários em aço (tombos 19212 a 19215),  para suprir às necessidades da PJ de Maués, conforme NF-e 81  e SEI 2023.005232.</t>
  </si>
  <si>
    <t>81/2022</t>
  </si>
  <si>
    <t>1084/2023</t>
  </si>
  <si>
    <t>2023.005232</t>
  </si>
  <si>
    <t>BETEL MÓVEIS EIRELLI</t>
  </si>
  <si>
    <t>Liquidação da NE nº 2022NE0002281 - Ref. a aquisição de 1 (uma) unidade de cadeira giratória diretor (Tombo 20880) ,  para suprir às necessidades da 8ª PJ, conforme NF-e 95  e SEI 2023.006280.</t>
  </si>
  <si>
    <t>95/2023</t>
  </si>
  <si>
    <t>1085/2023</t>
  </si>
  <si>
    <t>2023.006280</t>
  </si>
  <si>
    <t>Liquidação da NE nº 2023NE0000104 - Ref. a aquisição de 2 (duas) Cadeiras Giratórias Diretor com Braços (Tombo Nº 20872; 20873) ,  para suprir às necessidades da 73ª  PJ, conforme NF-e 104  e SEI 2023.006265.</t>
  </si>
  <si>
    <t>104/2023</t>
  </si>
  <si>
    <t>1086/2023</t>
  </si>
  <si>
    <t>2023.006265</t>
  </si>
  <si>
    <t>Liquidação da NE nº 2023NE0000300 - Ref. a aquisição de mobiliário em geral (Tombos 20874 a 20879) ,  para suprir às necessidades da PJ de São Paulo de Olivença, conforme NF-e 112  e SEI 2023.006262.</t>
  </si>
  <si>
    <t>112/2023</t>
  </si>
  <si>
    <t>1087/2023</t>
  </si>
  <si>
    <t>2023.006262</t>
  </si>
  <si>
    <t>Liquidação da NE nº 2023NE0000094 - Ref. a aquisição de 2 unidades de cadeira giratória diretor (Tombo 20881 e 20882) ,  para suprir às necessidades da 50ª PJ, conforme NF-e 110  e SEI 2023.006307.</t>
  </si>
  <si>
    <t>110/2023</t>
  </si>
  <si>
    <t>1088/2023</t>
  </si>
  <si>
    <t>2023.006307</t>
  </si>
  <si>
    <t>Liquidação da NE nº 2023NE0000101 - Ref. a aquisição de 1 (uma) unidade de cadeira giratória diretor (Tombo 19219) ,  para suprir às necessidades do Setor de Compras e Serviços, conforme NF-e 106  e SEI 2023.005544.</t>
  </si>
  <si>
    <t>106/2023</t>
  </si>
  <si>
    <t>1089/2023</t>
  </si>
  <si>
    <t>2023.005544</t>
  </si>
  <si>
    <t>Liquidação da NE nº 2022NE0002282 - Ref. a aquisição de 2 unidades de cadeira giratória diretor (Tombo 19220 e 20027) ,  para suprir às necessidades da 49ª PJ, conforme NF-e 96  e SEI 2023.005553.</t>
  </si>
  <si>
    <t>96/2023</t>
  </si>
  <si>
    <t>1090/2023</t>
  </si>
  <si>
    <t>2023.005553</t>
  </si>
  <si>
    <t>Liquidação da NE nº 2022NE0002353 - Ref. a aquisição de 1 (uma) unidade de cadeira giratória diretor (Tombo 20867) ,  para suprir às necessidades da PGJ/AM, conforme NF-e 100  e SEI 2023.006244.</t>
  </si>
  <si>
    <t>100/2023</t>
  </si>
  <si>
    <t>1092/2023</t>
  </si>
  <si>
    <t>2023.006244</t>
  </si>
  <si>
    <t>Liquidação da NE nº 2023NE0000097 - Ref. a aquisição de mobiliário em geral (Tombos 20862 a 20865) ,  para suprir às necessidades da PGJ/AM - CAO, conforme NF-e 105  e SEI 2023.006245.</t>
  </si>
  <si>
    <t>105/2023</t>
  </si>
  <si>
    <t>1093/2023</t>
  </si>
  <si>
    <t>2023.006245</t>
  </si>
  <si>
    <t>Liquidação da NE nº 2022NE0002492 - Ref. a aquisição de 4 (quatro) unidades de cadeiras giratória diretor (Tombos 20868 a 20871), para suprir as necessidades da 23ª PGJ, conforme NF-e 101  e SEI 2023.006277.</t>
  </si>
  <si>
    <t>101/2023</t>
  </si>
  <si>
    <t>1094/2023</t>
  </si>
  <si>
    <t>2023.006277</t>
  </si>
  <si>
    <t xml:space="preserve">Liquidação da NE nº 2023NE0000102 - Ref. a aquisição de 1 (uma) Poltrona Presidente (Tombo 20866),  para suprir às necessidades da 73ª PGJ, conforme NF-e 103  e SEI 2023.006273. </t>
  </si>
  <si>
    <t>103/2023</t>
  </si>
  <si>
    <t>1095/2023</t>
  </si>
  <si>
    <t>2023.006273</t>
  </si>
  <si>
    <t>Liquidação da NE nº 2023NE0000296 - Ref. a aquisição de 2 mesas delta e 1 gaveteiro volante, (tombos nº 20884 a 20886), para suprir às necessidades do MP/AM, conforme NF-e 109  e SEI 2023.006308.</t>
  </si>
  <si>
    <t>109/2023</t>
  </si>
  <si>
    <t>1096/2023</t>
  </si>
  <si>
    <t>22023.006308</t>
  </si>
  <si>
    <t>Liquidação da NE nº 2022NE0002497 -  Ref. a aquisição de 1 mesa, (tombo 19221), para suprir às necessidades da 8ª PJ, conforme NF-e 102  e SEI 2023.005540.</t>
  </si>
  <si>
    <t>102/2023</t>
  </si>
  <si>
    <t>1097/2023</t>
  </si>
  <si>
    <t>2023.005540</t>
  </si>
  <si>
    <t>Liquidação da NE nº 2022NE0002027 - Ref. a aquisição de 5 Mesas Retas e 05 cadeiras diretor (tombos 19222 a 19231), para suprir às necessidades do NACI, conforme NF-e 92  e SEI 2023.005562.</t>
  </si>
  <si>
    <t>92/2023</t>
  </si>
  <si>
    <t>1098/2023</t>
  </si>
  <si>
    <t>2023.005562</t>
  </si>
  <si>
    <t>Liquidação da NE nº 2022NE0002359 - Ref. a aquisição de mesas, e cadeiras (tombos 19232 a 19244), para suprir às necessidades do Setor de Compras e Serviços, conforme NF-e nº 114  e SEI 2023.005573.</t>
  </si>
  <si>
    <t>114/2023</t>
  </si>
  <si>
    <t>1099/2023</t>
  </si>
  <si>
    <t>2023.005573</t>
  </si>
  <si>
    <t>Liquidação da NE nº 2022NE0002265 - Ref. a aquisição de mobiliário em geral (tombos 20887 a 20890), para suprir às necessidades da PGJ/AM, conforme NF-e nº 97  e SEI 2023.006312.</t>
  </si>
  <si>
    <t>97/2023</t>
  </si>
  <si>
    <t>1100/2023</t>
  </si>
  <si>
    <t>2023.006312</t>
  </si>
  <si>
    <t>Liquidação da NE nº 2023NE0000106 - Ref. a aquisição de 1 (um) gaveteiro volante (tombo 19245), para suprir às necessidades da PGJ/AM - Silves, conforme NF-e nº 107  e SEI 2023.005750.</t>
  </si>
  <si>
    <t>107/2023</t>
  </si>
  <si>
    <t>1101/2023</t>
  </si>
  <si>
    <t>2023.005750</t>
  </si>
  <si>
    <t>Liquidação da NE nº 2023NE0000098 - Ref. a aquisição de quadros de avisos brancos (tombos 19216 e 19217), para suprir às necessidades da PGJ/AM - Interior, conforme NF-e nº 7617  e SEI 2023.005429.</t>
  </si>
  <si>
    <t>7617/2023</t>
  </si>
  <si>
    <t>1102/2023</t>
  </si>
  <si>
    <t>2023.005429</t>
  </si>
  <si>
    <t>AJL INDUSTRIA E COMERCIO LTDA</t>
  </si>
  <si>
    <t>Liquidação da NE nº 2022NE0002050 - Referente a aquisição de 50 nobreaks (tombos 19001 a 19050), CA N° 023/2022 - MP/PGJ, para suprir às necessidades do MPAM/PGJ/AM, conforme NF-e nº 12150  e SEI 2023.006385.</t>
  </si>
  <si>
    <t>12150/2023</t>
  </si>
  <si>
    <t>1103/2023</t>
  </si>
  <si>
    <t>2023.006385</t>
  </si>
  <si>
    <t>TH MIX LTDA</t>
  </si>
  <si>
    <t>Liquidação da NE nº 2023NE0000147 - Aquisição de material de consumo (material de higiene e limpeza e copa e cozinha), destinado ao atendimento das necessidades funcionais da PGJ, conforme NF-e 607 e SEI 2023.005305.</t>
  </si>
  <si>
    <t>607/2023</t>
  </si>
  <si>
    <t>1104/2023</t>
  </si>
  <si>
    <t>2023.005305</t>
  </si>
  <si>
    <t>GS COMERCIAL LTDA</t>
  </si>
  <si>
    <t>Liquidação da NE nº 2023NE0000139 - Referente a fornecimento de escova sanitária, rodo e vassouras à PGJ/AM pela G. S. Comercial, conforme PE 4.022/2022/PGJ, NFe nº 000.000.424/2023 e SEI nº 2023.005117.</t>
  </si>
  <si>
    <t>424/2023</t>
  </si>
  <si>
    <t>1120/2023</t>
  </si>
  <si>
    <t>2023.005117</t>
  </si>
  <si>
    <t>MASTERFRIGO LTDA - EPP</t>
  </si>
  <si>
    <t>Liquidação da NE nº 2023NE0000135 - Referente a fornecimento de açúcar à PGJ/AM pela Masterfrigo , conforme PE 4.030/2022/PGJ, NFe nº 000.000.402/2023 e SEI nº 2023.004901.</t>
  </si>
  <si>
    <t>402/2023</t>
  </si>
  <si>
    <t>1123/2023</t>
  </si>
  <si>
    <t>2023.004901</t>
  </si>
  <si>
    <t>Fonte da informação: Sistema eletronico de informações (SEI) e sistema AFI. DOF/MPAM.</t>
  </si>
  <si>
    <t>Data da última atualização: 19/04/2023</t>
  </si>
  <si>
    <t>FUNDAMENTO LEGAL: Lei nº 4.320/1964, art. 63; Decreto nº 93.872/1986, art. 36; Lei nº</t>
  </si>
  <si>
    <t>8.666/1993 art. 73; Lei nº 14.129/2021, art. 29, § 2º, VI; Lei nº 14.133/2021, arts. 140 e 141, § 3º; e</t>
  </si>
  <si>
    <t>Instrução Normativa nº 2/2016 do Ministério do Planejamento, art. 3º.</t>
  </si>
  <si>
    <r>
      <rPr>
        <b/>
        <sz val="14"/>
        <color rgb="FF000000"/>
        <rFont val="Arial"/>
        <family val="2"/>
        <charset val="1"/>
      </rPr>
      <t xml:space="preserve">ORDEM CRONOLÓGICA DE PAGAMENTO DE </t>
    </r>
    <r>
      <rPr>
        <b/>
        <sz val="14"/>
        <color rgb="FF2A6099"/>
        <rFont val="Arial"/>
        <family val="2"/>
        <charset val="1"/>
      </rPr>
      <t xml:space="preserve"> LOCAÇÕES</t>
    </r>
  </si>
  <si>
    <t>VERA NEIDE PINTO CAVALCANTE</t>
  </si>
  <si>
    <t>Liquidação da NE n. 2023NE0000009 - Referente a locação do imóvel situado em Coari/ AM, relativo a janeiro de 2023, conforme contrato 019/2018/PGJ - 4º TA, Recibo 01/2023 e PI 2023.002685.</t>
  </si>
  <si>
    <t>Recibo 001/2023</t>
  </si>
  <si>
    <t>326/2023</t>
  </si>
  <si>
    <t>2023.002685</t>
  </si>
  <si>
    <t xml:space="preserve">84468636000152 </t>
  </si>
  <si>
    <t>COENCIL EMPREENDIMENTOS IMOBILIÁRIOS LTDA</t>
  </si>
  <si>
    <t>Liquidação da NE nº 2022NE0000086 - Ref. a locação de imóvel da UNAD Paraiba a PGJ/AM pela COENCIL EMPREENDIMENTOS IMOBILIARIOS LTDA, relativo ao mês de Dezembro/2022, conforme contrato nº 032/2018/PGJ, recibo 051/2022 e SEI nº 2023.000019.</t>
  </si>
  <si>
    <t>Recibo 51/2022</t>
  </si>
  <si>
    <t>432/2023</t>
  </si>
  <si>
    <t>2023.000019</t>
  </si>
  <si>
    <t>Liquidação da NE nº 2023NE0000012 - Ref. a locação de imóvel da UNAD Adrianópolis a PGJ/AM pela COENCIL EMPREENDIMENTOS IMOBILIARIOS LTDA, relativo ao mês de Janeiro/2023, conforme contrato nº 032/2018/PGJ, recibo 052/2023 e SEI nº 2023.002125.</t>
  </si>
  <si>
    <t>Recibo 52/2022</t>
  </si>
  <si>
    <t>435/2023</t>
  </si>
  <si>
    <t>2023.002125</t>
  </si>
  <si>
    <t>ALVES LIRA LTDA</t>
  </si>
  <si>
    <t>Liquidação da NE nº 2023NE0000043 - Ref. a locação de imóvel da Rua Belo Horizonte, n° 500, Aleixo a PGJ/AM por ALVES LIRA LTDA, relativo ao mês 01/2023, conforme contrato nº 016/2020/PGJ, recibo 01/2023 e SEI nº 2023.002676.</t>
  </si>
  <si>
    <t>438/2023</t>
  </si>
  <si>
    <t>2023.002676</t>
  </si>
  <si>
    <t>VANIAS BATISTA MENDONÇA</t>
  </si>
  <si>
    <t>Liquidação da NE n. 2023NE0000015-Locação de imóvel, referente ao mês de janeiro/2023, conforme Recibo de Aluguel s/nº e demais documentos do, conforme contrato 033/2019(1ºTA) e  PI-SEI 2023.002340.</t>
  </si>
  <si>
    <t>452/2023</t>
  </si>
  <si>
    <t>2023.002340</t>
  </si>
  <si>
    <t>JOSIELE SILVA DE SOUZA</t>
  </si>
  <si>
    <t>Liquidação da NE n. 2023NE0000072-Pag. de Locação referente ao mês de Janeiro/2023, conforme contrato 003/2023 e Recibo de Aluguel s/nº e demais documentos do PI-SEI 2023.001649.</t>
  </si>
  <si>
    <t>455/2023</t>
  </si>
  <si>
    <t>2023.001649</t>
  </si>
  <si>
    <t>SAMUEL MENDES DA SILVA</t>
  </si>
  <si>
    <t>Liquidação da NE n. 2023NE0000130-Ressarcimento relativo às benfeitorias realizadas no imóvel da PJ de Juruá-AM, no período de DEZEMBRO/2022, conforme Despacho n° 30 (0962243)  do PI-SEI 2022.017750.</t>
  </si>
  <si>
    <t>Despacho nº 30/2023</t>
  </si>
  <si>
    <t>476/2023</t>
  </si>
  <si>
    <t>2022.017750</t>
  </si>
  <si>
    <t>GABRIEL AGUIAR DE LIMA</t>
  </si>
  <si>
    <t>Liquidação da NE nº 2023NE0000053 Referente a locação do imóvel situado em Manacapuru/ AM, mês FEV/2023, conforme Recibo s/nº e SEI 2023.004008.</t>
  </si>
  <si>
    <t>Recibo 002/2023</t>
  </si>
  <si>
    <t>603/2023</t>
  </si>
  <si>
    <t>2023.004008</t>
  </si>
  <si>
    <t xml:space="preserve">Liquidação da NE nº 2023NE0000015 Referente a locação de imóvel No Bairro Aleixo, mês de fevereiro/2023, conforme Recibo de Aluguel s/nº e demais documentos do PI-SEI 2023.004125.
</t>
  </si>
  <si>
    <t>618/2023</t>
  </si>
  <si>
    <t>2023.004125</t>
  </si>
  <si>
    <t>Liquidação da NE nº 2023NE0000009 - Referente a locação do imóvel situado em Coari/ AM, mês FEV/23, conforme Recibo s/nº e SEI 2023.004233.</t>
  </si>
  <si>
    <t>623/2023</t>
  </si>
  <si>
    <t>2023.004233</t>
  </si>
  <si>
    <t>Liquidação da NE nº 2023NE0000072 - Referente a locação de Imóvel situado em Urucurituba, conforme Recibo de Aluguel 02/2023 e SEI 2023.004237.</t>
  </si>
  <si>
    <t>624/2023</t>
  </si>
  <si>
    <t>2023.004237</t>
  </si>
  <si>
    <t>Liquidação da NE nº 2023NE0000012 - Referente a locação de imóvel da UNAD Paraíba, FEV/2023, nos termos do CA  nº 032/2018-MP/PGJ, conforme Recibo de Aluguel 002/2023 e SEI 2023.004123.</t>
  </si>
  <si>
    <t>Recibo 53/2023</t>
  </si>
  <si>
    <t>626/2023</t>
  </si>
  <si>
    <t>2023.004123</t>
  </si>
  <si>
    <t>Liquidação da NE nº 2023NE0000043 - Referente a locação de imóvel na Rua Belo Horizonte, Fev/2023, conforme Recibo de Aluguel s/nº e SEI 2023.005084.</t>
  </si>
  <si>
    <t>645/2023</t>
  </si>
  <si>
    <t>2023.005084</t>
  </si>
  <si>
    <t>Liquidação da NE nº 2023NE0000018 - Referente a locação de imóvel na comarca de Juruá/AM, CA 004/2021/SUBADM-PGJ, mês de FEV/23, conforme recibo de Aluguel s/nº e SEI 2023.004242.</t>
  </si>
  <si>
    <t>726/2023</t>
  </si>
  <si>
    <t>2023.004242</t>
  </si>
  <si>
    <t>SENCINET BRASIL SERVICOS DE TELECOMUNICACOES LTDA</t>
  </si>
  <si>
    <t>Liquidação da NE nº 2023NE0000028 - Referente a prestação de serviços de locação de equipamentos para links de comunicação, Janeiro/2023, nos termos do 1° T.A. do CA 022/2021-MP/PGJ, conforme Fatura 16731 e SEI 2023.003292.</t>
  </si>
  <si>
    <t>Fatura nº 016731</t>
  </si>
  <si>
    <t>731/2023</t>
  </si>
  <si>
    <t>2023.003292</t>
  </si>
  <si>
    <r>
      <rPr>
        <b/>
        <sz val="14"/>
        <color rgb="FF000000"/>
        <rFont val="Arial"/>
        <family val="2"/>
        <charset val="1"/>
      </rPr>
      <t xml:space="preserve">ORDEM CRONOLÓGICA DE PAGAMENTOS DE </t>
    </r>
    <r>
      <rPr>
        <b/>
        <sz val="14"/>
        <color rgb="FF376092"/>
        <rFont val="Arial"/>
        <family val="2"/>
        <charset val="1"/>
      </rPr>
      <t>PRESTAÇÃO DE SERVIÇOS</t>
    </r>
  </si>
  <si>
    <t xml:space="preserve">11379887000197 </t>
  </si>
  <si>
    <t>EFICAZ ASSESSORIA DE COMUNICAÇÃO LTDA</t>
  </si>
  <si>
    <t>Liquidação da NE n. 2023NE0000049-Contratação de empresa especializada na prest. de serv. de Mailing e clipping jornalístico online, ref. ao mês de JAN/2022, nos termos do C.A. 001/2022-MP/PGJ, conf. NFS-e 1105 e PI-SEI 2023.002247.</t>
  </si>
  <si>
    <t>1105/2023</t>
  </si>
  <si>
    <t>319/2023</t>
  </si>
  <si>
    <t>2023.002247</t>
  </si>
  <si>
    <t xml:space="preserve">04407920000180 </t>
  </si>
  <si>
    <t>PRODAM PROCESSAMENTO DE DADOS AMAZONAS AS</t>
  </si>
  <si>
    <t>Liquidação da NE n. 2022NE0000198 - Referente a Serviço de Execução de sistemas PRODAM-RH e acessórios, relativo a dezembro de 2022, conforme contrato 003/2019/PGJ - 4º TA, NFSe 34605 e PI 2023.000149.</t>
  </si>
  <si>
    <t>34605/2023</t>
  </si>
  <si>
    <t>320/2023</t>
  </si>
  <si>
    <t>2023.000149</t>
  </si>
  <si>
    <t xml:space="preserve">07244008000223 </t>
  </si>
  <si>
    <t>EYES NWHERE SISTEMAS INTELIGENTES DE IMAGEM LTDA</t>
  </si>
  <si>
    <t>Liquidação da NE n. 2023NE0000034 - Referente a serviços de acesso dedicado à Internet com proteção Anti-DDoS, relativo a janeiro de 2023, conforme contrato 033/2021MP/PGJ 1º T.A., NFSe 406 e PI 2023.002633.</t>
  </si>
  <si>
    <t>406/2023</t>
  </si>
  <si>
    <t>321/2023</t>
  </si>
  <si>
    <t>2023.002633</t>
  </si>
  <si>
    <t>Liquidação da NE n. 2023NE0000025 - Referente a serviços de conectividade ponto a ponto em fibra óptica, relativo a janeiro de 2023, conforme contrato 001/2021/PGJ, NFSe 405 e PI 2023.002634.</t>
  </si>
  <si>
    <t>405/2023</t>
  </si>
  <si>
    <t>325/2023</t>
  </si>
  <si>
    <t>2023.002634</t>
  </si>
  <si>
    <t xml:space="preserve">00492578000102 </t>
  </si>
  <si>
    <t>VILA DA BARRA COM E REP E SERV DE DEDETIZACAO LTDA</t>
  </si>
  <si>
    <t>Liquidação da NE n. 2023NE0000039 - Referente a serviços de dedetização da PGJ/AM, relativo a janeiro de 2023, conforme contrato 020/2018/PGJ - 4º TA, NFSe 2390 e PI 2023.002147.</t>
  </si>
  <si>
    <t>2390/2023</t>
  </si>
  <si>
    <t>329/2023</t>
  </si>
  <si>
    <t>2023.002147</t>
  </si>
  <si>
    <t>Liquidação da NE n. 2022NE0000192 - Referente a prestação de serviços de mailing e clipping jornalístico online, relativo a dezembro de 2022, conforme contrato 001/2022/PGJ, NFSe 1097 e PI 2023.000079.</t>
  </si>
  <si>
    <t>331/2023</t>
  </si>
  <si>
    <t>2023.000079</t>
  </si>
  <si>
    <t>332/2023</t>
  </si>
  <si>
    <t>Liquidação da NE n. 2022NE0000063 - Referente a serviço de conectividade ponto a ponto, relativo a dezembro de 2022, conforme contrato 001/2021/PGJ, NFSe 7 e PI 2023.000098.</t>
  </si>
  <si>
    <t>007/2023</t>
  </si>
  <si>
    <t>335/2023</t>
  </si>
  <si>
    <t>2023.000098</t>
  </si>
  <si>
    <t xml:space="preserve">10602740000151 </t>
  </si>
  <si>
    <t xml:space="preserve"> ELEVADORES BRASIL LTDA - EPP</t>
  </si>
  <si>
    <t>Liquidação da NE n. 2022NE0000191 - Referente a serviços de manutenção preventiva e corretiva nos elevadores da PGJ/AM, relativo a dezembro de 2022, conforme contrato 004/2018-MP/PGJ - 5º TA, NFSe 4669 e PI 2023.001799.</t>
  </si>
  <si>
    <t>4669/2023</t>
  </si>
  <si>
    <t>338/2023</t>
  </si>
  <si>
    <t>2023.001799</t>
  </si>
  <si>
    <t>Liquidação da NE n. 2022NE0000191 - Referente a serviços de manutenção preventiva e corretiva nos elevadores da PGJ/AM, relativo a novembro de 2022, conforme contrato 004/2018-MP/PGJ - 5º TA, NFSe 4668 e PI 2023.001784.</t>
  </si>
  <si>
    <t>4668/2023</t>
  </si>
  <si>
    <t>339/2023</t>
  </si>
  <si>
    <t>2023.001784</t>
  </si>
  <si>
    <t xml:space="preserve">12891300000197 </t>
  </si>
  <si>
    <t>JF TECNOLOGIA LTDA -ME</t>
  </si>
  <si>
    <t>Liquidação da NE n. 2023NE0000343 - Referente a serviços de sanitização das unidades do MINISTÉRIO PÚBLICO realizados nas unidades do Ministério Público, conforme contrato 010/2020 - 2º TA, NFSe 4760 e PI 2023.001017.</t>
  </si>
  <si>
    <t>4760/2022</t>
  </si>
  <si>
    <t>430/2023</t>
  </si>
  <si>
    <t>2023.001017</t>
  </si>
  <si>
    <t>Liquidação da NE n. 2023NE0000016 - Referente a serviços de limpeza e conservação à PGJ/AM, relativo a janeiro de 2023, conforme contrato 010/2020 - 2º TA, NFSe 4909 e PI 2023.002378.</t>
  </si>
  <si>
    <t>4909/2023</t>
  </si>
  <si>
    <t>436/2023</t>
  </si>
  <si>
    <t>2023.002378</t>
  </si>
  <si>
    <t xml:space="preserve">02037069000115 </t>
  </si>
  <si>
    <t>G REFRIGERAÇAO COM E SERV DE REFRIGERAÇAO LTDA  ME</t>
  </si>
  <si>
    <t>Liquidação da NE n. 2022NE0002069 - Referente a serviços de manutenção preventiva e corretiva realizadas nesta PGJ/AM, relativo a dezembro de 2022, conforme contrato 025/2022, NFSe 2589 e PI 2023.000493.</t>
  </si>
  <si>
    <t>2589/2023</t>
  </si>
  <si>
    <t>439/2023</t>
  </si>
  <si>
    <t>2023.000493</t>
  </si>
  <si>
    <t xml:space="preserve">34028316000375  </t>
  </si>
  <si>
    <t>EMPRESA BRASILEIRA DE CORREIOS E TELEGRAFOS EBCT</t>
  </si>
  <si>
    <t>Liquidação da NE n. 2023NE0000048-Pag. da fatura 65243/2023, ref. aos serviços prestados pelo Correios e Telégrafos – ECT, a esta PGJ/AM, referentes ao Contrato Administrativo n. 035/2021/MP/PGJ (9912561082 - Correios), conforme PI-SEI 2023.003857.</t>
  </si>
  <si>
    <t>Fatura nº 65243</t>
  </si>
  <si>
    <t>451/2023</t>
  </si>
  <si>
    <t>2023.003857</t>
  </si>
  <si>
    <t>PRODAM PROCESSAMENTO DE DADOS AMAZONAS</t>
  </si>
  <si>
    <t>Liquidação da NE nº 2022NE0000737 - -Referente a execução de sistemas AJURI, referente ao mês de Novembro/2022, nos termos do CA nº 012/2021-MP/PGJ - 1º TA, conforme NFS-e nº 33866 e SEI 2022.023700.</t>
  </si>
  <si>
    <t>33866/2022</t>
  </si>
  <si>
    <t>472/2023</t>
  </si>
  <si>
    <t>2022.023700</t>
  </si>
  <si>
    <t xml:space="preserve">05885398000104 </t>
  </si>
  <si>
    <t>MAPROTEM MANAUS VIG. E PROTEÇAO ELET. MONITORADA LTDA</t>
  </si>
  <si>
    <t>Liquidação da NE nº 2022NE0000584 - Referente a prestação de serviço de manutenção preventiva e corretiva do Grupo Gerador do edifício anexo administrativo da PGJ/AM, mês DEZ/22, conforme NFS-e 8186 e SEI 2023.000064.</t>
  </si>
  <si>
    <t>8186/2023</t>
  </si>
  <si>
    <t>473/2023</t>
  </si>
  <si>
    <t>2023.000064</t>
  </si>
  <si>
    <t xml:space="preserve">33624968000148 </t>
  </si>
  <si>
    <t>M L DA ROCHA SERVICOS</t>
  </si>
  <si>
    <t>Liquidação da NE nº 2022NE0001695 - Referente ao serviço complementar de instalação de 3 (três) aparelhos de ar condicionado, Tombos nº 19910 a 19915, para suprir as necessidades da PGJ, conforme NFS-e nº 45 e SEI 2022.016607.</t>
  </si>
  <si>
    <t>45/2022</t>
  </si>
  <si>
    <t>474/2023</t>
  </si>
  <si>
    <t>2022.016607</t>
  </si>
  <si>
    <t>Liquidação da NE nº 2022NE0000737 - Referente a prestação de serviços referentes a execução do Sistema AJURI, mês de DEZ/2022, conforme NFS-e 33866 e SEI 2023.000148.</t>
  </si>
  <si>
    <t>34606/2023</t>
  </si>
  <si>
    <t>475/2023</t>
  </si>
  <si>
    <t>2023.000148</t>
  </si>
  <si>
    <t xml:space="preserve">02341467000120 </t>
  </si>
  <si>
    <t>AMAZONAS ENERGIA S/A</t>
  </si>
  <si>
    <t>Liquidação da NE n. 2022NE0000051-Prestação do serviço de fornecimento de energia elétrica, conf. fat. &amp;#8203;agrupada (0983910) (JAN/23) referente ao C A n.º 005/2021 - MP/PGJ e demais documentos no PI-SEI 2023.003251.</t>
  </si>
  <si>
    <t>Fatura nº 867462/01/2023</t>
  </si>
  <si>
    <t>479/2023</t>
  </si>
  <si>
    <t>2023.003251</t>
  </si>
  <si>
    <t>480/2023</t>
  </si>
  <si>
    <t>Liquidação da NE n. 2023NE0000040-Prestação do serviço de fornecimento de energia elétrica, conf. fat. &amp;#8203;agrupada (0983910) (JAN/23) referente ao C A n.º 005/2021 - MP/PGJ e demais documentos no PI-SEI 2023.003251.</t>
  </si>
  <si>
    <t>481/2023</t>
  </si>
  <si>
    <t xml:space="preserve">76535764000143 </t>
  </si>
  <si>
    <t>OI S.A.</t>
  </si>
  <si>
    <t>Liquidação da NE n. 2023NE0000013-Prest. de Serv. Telefô. Fixo Comut. - STFC, Disc. Direta Gratuita (DDG) utiliz. o prefixo 0800, Longa Dist. Nac., 035/18-MP/PGJ - 5º TA, ref. JAN/2023, conf. FAT. N. 0300039295822 e PI-SEI 2023.001155.</t>
  </si>
  <si>
    <t>Fatura nº 0300039295822</t>
  </si>
  <si>
    <t>483/2023</t>
  </si>
  <si>
    <t>2023.001155</t>
  </si>
  <si>
    <t xml:space="preserve">26605545000115 </t>
  </si>
  <si>
    <t>SIDI SERVIÇOS DE COMUNICAÇAO LTDA  ME</t>
  </si>
  <si>
    <t>Liquidação da NE nº 2022NE0000092 - Referente a prestação de serviço de conectividade ponto a ponto, em fibra óptica, nas unidades jurisdicionadas da PGJ, localizadas no interior, referente a DEZ/2022, conforme NFS-e 10947 e SEI 2023.003009.</t>
  </si>
  <si>
    <t>10947/2023</t>
  </si>
  <si>
    <t>484/2023</t>
  </si>
  <si>
    <t>2023.003009</t>
  </si>
  <si>
    <t xml:space="preserve">08329433000105 </t>
  </si>
  <si>
    <t>GIBBOR BRASIL PUBLICIDADE E PROPAGANDA LTDA</t>
  </si>
  <si>
    <t>Liquidação da NE nº 2023NE0000045 - Referente a prestação de serviço de publicação dos atos oficiais e notas de interesse público da PGJ, referente a Janeiro de 2023, conforme NFS-e 2685 e SEI 2023.003007.</t>
  </si>
  <si>
    <t>2685/2023</t>
  </si>
  <si>
    <t>485/2023</t>
  </si>
  <si>
    <t>2023.003007</t>
  </si>
  <si>
    <t xml:space="preserve">23032014000192 </t>
  </si>
  <si>
    <t>Liquidação da NE nº 2022NE0001277-Prest. de serv. de manut. preven. e corret. para os veículos oficiais da PGJ (JAN/23), conf. NFS-e nº 1985, ref. ao CA nº 024/2018-MP/PGJ - 4º Termo Aditivo e PI-SEI 2023.003277.</t>
  </si>
  <si>
    <t>1985/2023</t>
  </si>
  <si>
    <t>486/2023</t>
  </si>
  <si>
    <t xml:space="preserve">03264927000127 </t>
  </si>
  <si>
    <t>MANAUS AMBIENTAL S.A</t>
  </si>
  <si>
    <t>Liquidação da NE n. 2023NE0000003-Prest. dos serv. públicos de abast. de água e esgotamento sanitário para a PGJ/MPAM, no mês de DEZ/2022, nos termos do CA nº 008/2021-MP/PGJ, conf. Fat. Agrupada nº 101126/2022 e PI-SEI 2023.001529.</t>
  </si>
  <si>
    <t>Fatura nº 101126</t>
  </si>
  <si>
    <t>490/2023</t>
  </si>
  <si>
    <t>2023.001529</t>
  </si>
  <si>
    <t>Liquidação da NE nº 2022NE0000085 - Referente a prestação de serviços de acesso dedicado à Internet, nos termos do CA nº 032/2021-MP/PGJ, referente ao mês de DEZ/2022, conforme Fatura nº 0300039293763 e SEI 2023.000415 (parte 1 de 2).</t>
  </si>
  <si>
    <t>Fatura nº 0300039293763</t>
  </si>
  <si>
    <t>493/2023</t>
  </si>
  <si>
    <t xml:space="preserve">2023.000415 </t>
  </si>
  <si>
    <t>Liquidação da NE nº 2022NE0000085 - Referente a prestação de serviços de acesso dedicado à Internet, nos termos do CA nº 032/2021-MP/PGJ, referente ao mês de DEZ/2022, conforme Fatura nº 0300039293763 e SEI 2023.000415 (parte 2 de 2).</t>
  </si>
  <si>
    <t>494/2023</t>
  </si>
  <si>
    <t xml:space="preserve">82845322000104 </t>
  </si>
  <si>
    <t>SOFTPLAN PLANEJAMENTO E SISTEMAS LTDA</t>
  </si>
  <si>
    <t>Liquidação da NE nº 2022NE0001511 - Referente a serviço sobre a infraestrutura a PGJ/AM pela SOFTPLAN LTDA, relativo a Dezembro/2022, conforme contrato nº 019/2021/PGJ, NFSe nº 514919/2023 e SEI nº 2023.002996.</t>
  </si>
  <si>
    <t>514919/2023</t>
  </si>
  <si>
    <t>496/2023</t>
  </si>
  <si>
    <t>2023.002996</t>
  </si>
  <si>
    <t>Liquidação da NE nº 2022NE0001515 - Referente a serviço de suporte de primeiro nível a PGJ/AM pela SOFTPLAN LTDA, relativo a Dezembro/2022, conforme contrato nº 019/2021/PGJ, NFSe nº 514918/2023 e SEI nº 2023.002995.</t>
  </si>
  <si>
    <t>514918/2023</t>
  </si>
  <si>
    <t>497/2023</t>
  </si>
  <si>
    <t>2023.002995</t>
  </si>
  <si>
    <t>Liquidação da NE nº 2022NE0001515 - Ref. a serviço de garantia de evolução tecnológica e funcional a PGJ/AM pela SOFTPLAN LTDA, relativo a Dezembro/2022, conforme contrato nº 019/2021/PGJ, NFSe nº 514917/2023 e SEI nº 2023.002993.</t>
  </si>
  <si>
    <t>514917/2023</t>
  </si>
  <si>
    <t>498/2023</t>
  </si>
  <si>
    <t>2023.002993</t>
  </si>
  <si>
    <t>Liquidação da NE nº 2022NE0001515 - Referente a serviço de sustentação a PGJ/AM pela SOFTPLAN LTDA, relativo a Dezembro/2022, conforme contrato nº 019/2021/PGJ, NFSe nº 514916/2023 e SEI nº 2023.002991.</t>
  </si>
  <si>
    <t>514916/2023</t>
  </si>
  <si>
    <t>499/2023</t>
  </si>
  <si>
    <t>2023.002991</t>
  </si>
  <si>
    <t>Liquidação da NE nº 2023NE0000040 - Referente a prestação do serviço de fornecimento de energia elétrica, conforme fatura Nº 067010228, PJ de Itacoatiara, (DEZ/22) referente ao 2º T.A. ao CA Nº 005/2021-MP/PGJ e SEI 2023.000505.</t>
  </si>
  <si>
    <t xml:space="preserve"> Fatura nº 06701022</t>
  </si>
  <si>
    <t>507/2023</t>
  </si>
  <si>
    <t>2023.000505</t>
  </si>
  <si>
    <t xml:space="preserve">12715889000172 </t>
  </si>
  <si>
    <t>CASA NOVA ENGENHARIA E CONSULTORIA LTDA  ME</t>
  </si>
  <si>
    <t>Liquidação da NE nº 2022NE0000859-Prest. de serv. de manut. prevent. e corret. da Est. de Tratam. de Efluentes - ETE da PGJ/MPAM - 8ª medição, conf. NFS-e 68 do PI-SEI 2023.002447, conf. 1º T.A. ao 008/2021.</t>
  </si>
  <si>
    <t>68/2023</t>
  </si>
  <si>
    <t>532/2023</t>
  </si>
  <si>
    <t>2023.002447</t>
  </si>
  <si>
    <t>Liquidação da NE n. 2023NE0000013-Prest. de Serv. Telef. Fixo Comutado - STFC, nas modal. local, Disc. Direta Gratuita (DDG) utiliz. o prefixo 0800, ref. ao mês de Jan/2023, conf. FAT. 0300039295821, Contrato 035/2018/5ºTA e no PI-SEI 2023.001154.</t>
  </si>
  <si>
    <t>Fatura nº 0300039295821</t>
  </si>
  <si>
    <t>559/2023</t>
  </si>
  <si>
    <t>2023.001154</t>
  </si>
  <si>
    <t>Liquidação da NE n. 2022NE0000769-Prest. de serv. com tecnologia VPN IP/MPLS, fornec. de acesso a internet, ref. ao mês de DEZ/2022, conf. Contrato 018/2019/3ºTA, FAT. 0300039294434 e PI-SEI 2023.000416. PARTE 1 DE 3.</t>
  </si>
  <si>
    <t>Fatura nº 300039294434</t>
  </si>
  <si>
    <t>560/2023</t>
  </si>
  <si>
    <t>2023.000416</t>
  </si>
  <si>
    <t>Liquidação da NE n. 2022NE0000770-Prest. de serv. com tecnologia VPN IP/MPLS, fornec. de acesso a internet, ref. ao mês de DEZ/2022, conf. Contrato 018/2019/3ºTA, FAT. 0300039294434 e PI-SEI 2023.000416. PARTE 2 DE 3.</t>
  </si>
  <si>
    <t>561/2023</t>
  </si>
  <si>
    <t>Liquidação da NE n. 2023NE0000021-Prest. de serv. com tecnologia VPN IP/MPLS, fornec. de acesso a internet, ref. ao mês de DEZ/2022, conf. Contrato 018/2019/3ºTA, FAT. 0300039294434 e PI-SEI 2023.000416. PARTE 3 DE 3.</t>
  </si>
  <si>
    <t>562/2023</t>
  </si>
  <si>
    <t>Liquidação da NE n. 2023NE0000021-Prestação de serv. de rede privada, com tecnologia VPN IP/MPLS, ref. a JAN/23, conf. Contrato 018/2019(3ºTA) e fatura nº 0300039299184 e PI-SEI 2023.002518.(PARTE 1/2).</t>
  </si>
  <si>
    <t>Fatura nº 300039299184</t>
  </si>
  <si>
    <t>563/2023</t>
  </si>
  <si>
    <t>2023.002518</t>
  </si>
  <si>
    <t>Liquidação da NE n. 2023NE0000022-Prestação de serv. de rede privada, com tecnologia VPN IP/MPLS, ref. a JAN/23, conf. Contrato 018/2019(3ºTA) e fatura nº 0300039299184 e PI-SEI 2023.002518.(PARTE 2/2).</t>
  </si>
  <si>
    <t>564/2023</t>
  </si>
  <si>
    <t>Liquidação da NE n. 2023NE0000003-Prest. dos serv. públicos de abastec. de água e esgotamento sanitário para a PGJ/MPAM, no mês de Jan/2023, nos termos do CA nº 008/2021-MP/PGJ, conf. Fat. Agrupada nº 427312/2023 e PI-SEI 2023.004274.</t>
  </si>
  <si>
    <t>Fatura nº 427312</t>
  </si>
  <si>
    <t>566/2023</t>
  </si>
  <si>
    <t>2023.004274</t>
  </si>
  <si>
    <t>Liquidação da NE n. 2023NE0000013-Prestação de serviços telefônicos, referente a FEV/23, conforme fatura nº 0300039300469 e  Contrato 035/2018-MP/PGJ, 5º T.A no PI-SEI 2023.004172.</t>
  </si>
  <si>
    <t>Fatura nº 0300039300469</t>
  </si>
  <si>
    <t>568/2023</t>
  </si>
  <si>
    <t>2023.004172</t>
  </si>
  <si>
    <t xml:space="preserve">04406195000125 </t>
  </si>
  <si>
    <t>COSAMA COMPANHIA DE SANEAMENTO DO AMAZONAS</t>
  </si>
  <si>
    <t>Liquidação da NE n. 2023NE0000129-Consumo de água da Unidade de Juruá, mês de ref. Nov/2022, conf. fatura 10918112022-0 006/2022-MPAM/PGJ e PI-SEI 2022.024230.</t>
  </si>
  <si>
    <t>Fatura nº 109181120220</t>
  </si>
  <si>
    <t>569/2023</t>
  </si>
  <si>
    <t>2022.024230</t>
  </si>
  <si>
    <t>Liquidação da NE n. 2023NE0000013-Prestação de serv. telefônicos, ref. a JAN/23, conf. fatura nº 0300039300470 e 035/2018-MP/PGJ, 5º T.A e PI-SEI 2023.004171.</t>
  </si>
  <si>
    <t>Fatura nº 0300039300470</t>
  </si>
  <si>
    <t>570/2023</t>
  </si>
  <si>
    <t>2023.004171</t>
  </si>
  <si>
    <t xml:space="preserve">04320180000140 </t>
  </si>
  <si>
    <t>SAAE SERVICO AUTONOMO DE AGUA E ESGOTOS DE ITACOAT</t>
  </si>
  <si>
    <t>Liquidação da NE n. 2023NE0000006-Contrat. de empresa especial. na prest. de serv. contin. de água potável, visando atender a unid. da PGJ/AM,&amp;#8203; na cidade de Itacoatiara/AM, C.T N° 005/2022 - MP/PGJ, conf. Fat. de Jan/2023 e PI-SEI 2023.000800.</t>
  </si>
  <si>
    <t>Fatura nº 237538611</t>
  </si>
  <si>
    <t>572/2023</t>
  </si>
  <si>
    <t>2023.000800</t>
  </si>
  <si>
    <t xml:space="preserve">04301769000109 </t>
  </si>
  <si>
    <t>FUNDO DE MODERNIZAÇÃO E REAPARELHAMENTO DO PODER JUDICIARIO ESTADUAL</t>
  </si>
  <si>
    <t>Liquidação da NE n. 2023NE0000122-Pagamento de Cessão onerosa de nº 001/2021/TJ, de espaços do Tribunal de Justiça do Amazonas, referente mês de JANEIRO/2023, conforme documentos presentes no PI-SEI 2023.003748.</t>
  </si>
  <si>
    <t>Memorando 27/2023</t>
  </si>
  <si>
    <t>583/2023</t>
  </si>
  <si>
    <t>2023.003748</t>
  </si>
  <si>
    <t xml:space="preserve">21425192000158 </t>
  </si>
  <si>
    <t>4DEAL SOLUTIONS TECNOLOGIA EM INFORMATICA LTDA -ME</t>
  </si>
  <si>
    <t>Liquidação da NE n. 2022NE0001700-Contrat. de empr. espec p/ fornec. de licenças Ivanti Endpoint e expansão tec. p/ gerenc. de ativos de TI, em 12 (doze) meses, p/ atender das neces. do MP/AM, conf. NFS- 1138, CT 015/22-MP/PGJ no PI-SEI 2023.002999.</t>
  </si>
  <si>
    <t>1138/2023</t>
  </si>
  <si>
    <t>590/2023</t>
  </si>
  <si>
    <t>2023.002999</t>
  </si>
  <si>
    <t xml:space="preserve">35486862000150 </t>
  </si>
  <si>
    <t>MOVLEADS AGENCIA DE MARKETING DIGITAL LTDA.</t>
  </si>
  <si>
    <t>Liquidação da NE nº 2023NE0000054-Prestação de serviço de despesas de design gráfico, editoração de publicações e outros materiais, relativo ao peíodo de 23/01/2023 a 23/02/2023, conf. NFS-e 85, ref. ao C.A. 030/2022 e PI-SEI 2023.003890.</t>
  </si>
  <si>
    <t>85/2023</t>
  </si>
  <si>
    <t>596/2023</t>
  </si>
  <si>
    <t>2023.003890</t>
  </si>
  <si>
    <t xml:space="preserve">10181964000137 </t>
  </si>
  <si>
    <t>OCA  VIAGENS E TURISMO DA AMAZONIA LIMITADA</t>
  </si>
  <si>
    <t>Liquidação da NE n. 2023NE0000046-Aquisição de passagens aéreas, conforme fatura 57754 - JAN/23 e ref. ao Contrato 016/2022/mp/pgj e demais documentos no PI-SEI 2023.003764.</t>
  </si>
  <si>
    <t>Fatura nº 57754</t>
  </si>
  <si>
    <t>597/2023</t>
  </si>
  <si>
    <t>2023.003764</t>
  </si>
  <si>
    <t>Liquidação da NE n. 2023NE0000038-Prestação de serv. de acesso dedicado à Internet com proteção contra ataques distribuídos de negação de serv., ref. a JAN/23, conf. fat. nº 300039298521 e CA 032/2021-MP/PGJ no PI-SEI 2023.002517.</t>
  </si>
  <si>
    <t>Fatura nº 300039298521</t>
  </si>
  <si>
    <t>598/2023</t>
  </si>
  <si>
    <t>2023.002517</t>
  </si>
  <si>
    <t xml:space="preserve">00604122000197 </t>
  </si>
  <si>
    <t>TRIVALE INSTITUICAO DE PAGAMENTO LTDA</t>
  </si>
  <si>
    <t>Liquidação da NE n. 2022NE0001479-Prest. de serv. de adm, gerenciamento e fornec. de vale-aliment. no mês de Fev/2023, conf. NFS-e 2051017, por meio do 3º termo aditivo ao Contrato Administrativo nº 015/2020 - MP/PGJ e PI-SEI 2023.005143.</t>
  </si>
  <si>
    <t>2051017/2023</t>
  </si>
  <si>
    <t>610/2023</t>
  </si>
  <si>
    <t>2023.005143</t>
  </si>
  <si>
    <t xml:space="preserve">02558157000162 </t>
  </si>
  <si>
    <t>TELEFONICA BRASIL S.A.</t>
  </si>
  <si>
    <t>Liquidação da NE n. 2022NE0000804-Prestação de serviços de telefonia móvel, referente a FEV/23, conf. fat. nº 0345991343 e Contrato 011/2018 - 4º TA,  no PI-SEI 2023.004535.</t>
  </si>
  <si>
    <t>Fatura nº 0345991343</t>
  </si>
  <si>
    <t>615/2023</t>
  </si>
  <si>
    <t>2023.004535</t>
  </si>
  <si>
    <t xml:space="preserve">33179565000137 </t>
  </si>
  <si>
    <t>Liquidação da NE n. 2023NE0000027-Parc. de Serv. de Comunic. de Dados e Circuitos Dedicados à trans. de dados bidirecional, via satélite na banda Ku, ref. a Jan/2023, NO CA 013/2021 (1° T.A), conf. NFS. 6735 e PI-SEI 2023.003289.</t>
  </si>
  <si>
    <t>6735/2023</t>
  </si>
  <si>
    <t>616/2023</t>
  </si>
  <si>
    <t>2023.003289</t>
  </si>
  <si>
    <t>Liquidação da NE n. 2023NE0000027-Parc. de Serv. valor adicional e Circuitos Dedicados à trans. de dados bidirecional, via satélite na banda Ku, ref. a Jan/2023, NO CA 013/2021 (1° T.A), conf. Fat. 11200 e PI-SEI 2023.003289.</t>
  </si>
  <si>
    <t>11200/2023</t>
  </si>
  <si>
    <t>617/2023</t>
  </si>
  <si>
    <t>Liquidação da NE nº 2022NE0002069 - Referente a manutenção preventiva e corretiva para os equipamentos de refrigeração (condicionadores de ar, bebedouros, geladeiras, etc) desta PGJ/AM, JANEIRO/2023, conforme NFS-e nº 2620 e SEI 2023.004418. (parte1)</t>
  </si>
  <si>
    <t>2620/2023</t>
  </si>
  <si>
    <t>619/2023</t>
  </si>
  <si>
    <t>2023.004418</t>
  </si>
  <si>
    <t>Liquidação da NE nº 2023NE0000051 - Referente a manutenção preventiva e corretiva para os equipamentos de refrigeração (condicionadores de ar, bebedouros, geladeiras, etc) desta PGJ/AM, JANEIRO/2023, conforme NFS-e nº 2620 e SEI 2023.004418 (parte 2)</t>
  </si>
  <si>
    <t>621/2023</t>
  </si>
  <si>
    <t xml:space="preserve">07273545000110 </t>
  </si>
  <si>
    <t>DAHORA PUBLICIADE, SERVIÇOS GRAFICOS E EVENTOS EIRELI</t>
  </si>
  <si>
    <t xml:space="preserve">Liquidação da NE nº 2022NE0002349 - Referente a contratação, por demanda, de empresa especializada na prestação de serviços técnicos, para operação dos sistemas de som e comunicação audiovisual desta PGJ, conforme NFS-e 468 e SEI 2023.003278.
</t>
  </si>
  <si>
    <t>468/2023</t>
  </si>
  <si>
    <t>625/2023</t>
  </si>
  <si>
    <t>2023.003278</t>
  </si>
  <si>
    <t xml:space="preserve">28194238000114 </t>
  </si>
  <si>
    <t>TOKYO SERVICOS AUTOMOTIVOS</t>
  </si>
  <si>
    <t>Liquidação da NE nº 2023NE0000317 - Referente ao pagamento da franquia do veículo S10, placa PHU-3A06, conforme DESPACHO Nº 141.2023.01AJ-SUBADM.0977098.2022.023409, NFSe 2 e -SEI 2023.003615.</t>
  </si>
  <si>
    <t>002/2023</t>
  </si>
  <si>
    <t>627/2023</t>
  </si>
  <si>
    <t>2023.003615</t>
  </si>
  <si>
    <t xml:space="preserve">Liquidação da NE nº 2022NE0002349 - Referente a contratação, por demanda, de empresa especializada na prestação de serviços técnicos, para operação dos sistemas de som e comunicação audiovisual desta PGJ, conforme NFS-e 467 e SEI 2023.003279.
</t>
  </si>
  <si>
    <t>467/2023</t>
  </si>
  <si>
    <t>628/2023</t>
  </si>
  <si>
    <t>2023.003279</t>
  </si>
  <si>
    <t>Liquidação da NE nº 2022NE0000052 - Referente ao fornecimento de energia elétrica na UNAD - Belo Horizonte, conforme fatura 69805580, referente ao C.A. n.º 010/2021, mês FEV/2023 e SEI 2023.004864.</t>
  </si>
  <si>
    <t>Fatura nº 69805580</t>
  </si>
  <si>
    <t>665/2023</t>
  </si>
  <si>
    <t>2023.004864</t>
  </si>
  <si>
    <t>Liquidação da NE nº 2023NE0000040 - Referente ao fornecimento de energia elétrica nas unidades descentralizadas, conforme fatura &amp;#8203;agrupada S/N (SEI 0997225), C.A. 005/2021, relativo ao mês de FEV/2023 e SEI 2023.004862.</t>
  </si>
  <si>
    <t>Fatura nº 867462-02/2023</t>
  </si>
  <si>
    <t>666/2023</t>
  </si>
  <si>
    <t>2023.004862</t>
  </si>
  <si>
    <t>Liquidação da NE nº 2023NE0000014 - Referente ao fornecimento de energia elétrica ao prédios sede e adm. da PGJ, conforme fatura agrupada S/N (doc. SEI 0997220), mês FEV/23, conforme  C.A. 002/2019 e SEI 2023.004860 (parte 1/2).</t>
  </si>
  <si>
    <t>Fatura nº 869937-02/2023</t>
  </si>
  <si>
    <t>667/2023</t>
  </si>
  <si>
    <t xml:space="preserve">2023.004860 </t>
  </si>
  <si>
    <t>Liquidação da NE nº 2023NE0000259 - Referente ao fornecimento de energia elétrica ao prédios sede e adm. da PGJ, conforme fatura agrupada S/N (doc. SEI 0997220), mês FEV/23, conforme  C.A. 002/2019 e SEI 2023.004860. (parte 1/2)</t>
  </si>
  <si>
    <t>668/2023</t>
  </si>
  <si>
    <t>Liquidação da NE nº 2023NE0000343 - Referente a prestação de serviços de sanitização realizados nas unidades do Ministério Público, mês de fevereiro/2023, conforme NFSe 5050 e SEI 2023.005144.</t>
  </si>
  <si>
    <t>5050/2023</t>
  </si>
  <si>
    <t>723/2023</t>
  </si>
  <si>
    <t>2023.005144</t>
  </si>
  <si>
    <t>Liquidação da NE nº 2023NE0000016 - Referente a serviços de limpeza e conservação à PGJ/AM, relativo a fevereiro de 2023, conforme contrato 010/2020 - 2º TA, NFSe 4999 e PI 2023.004623.</t>
  </si>
  <si>
    <t>4999/2023</t>
  </si>
  <si>
    <t>724/2023</t>
  </si>
  <si>
    <t>2023.004623</t>
  </si>
  <si>
    <t>Liquidação da NE nº 2023NE0000024 - Referente a prestação de serviço de conectividade ponto a ponto, em fibra óptica, nas unidades jurisdicionadas da PGJ, localizadas no interior, referente a JAN/2023, conforme NFS-e 11389 e SEI 2023.003002.</t>
  </si>
  <si>
    <t>11389/2023</t>
  </si>
  <si>
    <t>727/2023</t>
  </si>
  <si>
    <t>2023.003002</t>
  </si>
  <si>
    <t>Liquidação da NE nº 2023NE0000049 - Referente a prestação de serviços de Mailing e clipping jornalístico online (FEV/23), CA n.º 001/2022 - MP/PGJ, conforme NFS-e 1113 e SEI 2023.004241.</t>
  </si>
  <si>
    <t>1113/2023</t>
  </si>
  <si>
    <t>728/2023</t>
  </si>
  <si>
    <t>2023.004241</t>
  </si>
  <si>
    <t xml:space="preserve">Liquidação da NE nº 2023NE0000049 - Referente a prestação de serviços de Mailing e clipping jornalístico online (FEV/23), CA n.º 001/2022 - MP/PGJ, conforme NFS-e 1114 e SEI 2023.004241. (parte 1 de 2
</t>
  </si>
  <si>
    <t>1114/2023</t>
  </si>
  <si>
    <t>729/2023</t>
  </si>
  <si>
    <t xml:space="preserve">Liquidação da NE nº 2023NE0000258 - Referente a prestação de serviços de Mailing e clipping jornalístico online (FEV/23), CA n.º 001/2022 - MP/PGJ, conforme NFS-e 1114 e SEI 2023.004241 (parte 2 de 2).
</t>
  </si>
  <si>
    <t>730/2023</t>
  </si>
  <si>
    <t xml:space="preserve">2023.004241 </t>
  </si>
  <si>
    <t>Liquidação da NE nº 2023NE0000029 - Referente a prestação de serviços de comunic. de dados e circuitos dedicados à transm. de dados bidirecional, via satélite na banda Ku, Janeiro/2023, , conforme NF 6736 e SEI 2023.003292.</t>
  </si>
  <si>
    <t>6736/2023</t>
  </si>
  <si>
    <t>732/2023</t>
  </si>
  <si>
    <t>Liquidação da NE nº 2022NE0001696 - Ref. a contratação de empresa para prestação de serviços em agenciamento de viagens, para atendimento das necessidades da PGJ, conforme Fatura nº 57315 e SEI 2022.024187. (parte 1 de 2)</t>
  </si>
  <si>
    <t>Fatura nº 57315</t>
  </si>
  <si>
    <t>832/2023</t>
  </si>
  <si>
    <t>2022.024187</t>
  </si>
  <si>
    <t>Liquidação da NE nº 2022NE0001696 - Ref. a contratação de empresa para prestação de serviços em agenciamento de viagens, para atendimento das necessidades da PGJ, conforme Fatura nº 57315 e SEI 2022.024187.(parte 2 de 2)</t>
  </si>
  <si>
    <t>834/2023</t>
  </si>
  <si>
    <t>Liquidação da NE nº 2023NE0000051 - Referente a serviço de manutenção do sistema de refrigeração à PGJ/AM pela G. Refrigeração, relativo a fevereiro de 2023, conforme contrato nº 025/2022, NFS nº 2667/2023 e SEI 2023.005620.</t>
  </si>
  <si>
    <t>2667/2023</t>
  </si>
  <si>
    <t>1109/2023</t>
  </si>
  <si>
    <t>2023.005620</t>
  </si>
  <si>
    <t>Liquidação da NE n. 2023NE0000122 - Ref. a pagamento da cessão onerosa de espaços à PGJ/AM pelo TJ/AM, referente a FEV/2023, conforme documentos presentes no PI-SEI 2023.004594.</t>
  </si>
  <si>
    <t>Memorando 38/2023</t>
  </si>
  <si>
    <t>1116/2023</t>
  </si>
  <si>
    <t>2023.004594</t>
  </si>
  <si>
    <t xml:space="preserve">04135560000104 </t>
  </si>
  <si>
    <t xml:space="preserve"> VTPRINT OUTDOOR E GRAFICA EIRELI</t>
  </si>
  <si>
    <t>Liquidação da NE nº 2022NE0001295 - Ref. a serviços gráficos para a realização do Ciclo de Palestras: "Discutindo o Futuro do Ministério Público", conforme NFS-e 4660 e SEI 2022.017121.</t>
  </si>
  <si>
    <t>4660/2023</t>
  </si>
  <si>
    <t>1128/2023</t>
  </si>
  <si>
    <t>2022.017121</t>
  </si>
  <si>
    <r>
      <rPr>
        <b/>
        <sz val="14"/>
        <color rgb="FF000000"/>
        <rFont val="Arial"/>
        <family val="2"/>
        <charset val="1"/>
      </rPr>
      <t>ORDEM CRONOLÓGICA DE PAGAMENTO DE REALIZAÇÃO DE</t>
    </r>
    <r>
      <rPr>
        <b/>
        <sz val="14"/>
        <color rgb="FF2A6099"/>
        <rFont val="Arial"/>
        <family val="2"/>
        <charset val="1"/>
      </rPr>
      <t xml:space="preserve"> OBRAS</t>
    </r>
  </si>
  <si>
    <t xml:space="preserve">01045767000108 </t>
  </si>
  <si>
    <t>S THEOTO R CORREA</t>
  </si>
  <si>
    <t>Liquidação da NE n. 2022NE0000394-1ª Med. de Exec. de Serv. do CA n° 002/22, e a exec. vis. à const. da edific. dest. a inst. Anorii/AM, com fornec.e  equip., mat. de cons., e mat. de repos. p/ exec. dos serv. Conf. NFS-e n° 27 e PI-SEI 2022.013839.</t>
  </si>
  <si>
    <t>27/2022</t>
  </si>
  <si>
    <t>534/2023</t>
  </si>
  <si>
    <t>2022.013839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</si>
</sst>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6" formatCode="_-&quot;R$ &quot;* #,##0.00_-;&quot;-R$ &quot;* #,##0.00_-;_-&quot;R$ &quot;* \-??_-;_-@_-"/>
    <numFmt numFmtId="167" formatCode="[$R$-416]\ #,##0.00;[Red]\-[$R$-416]\ #,##0.00"/>
    <numFmt numFmtId="168" formatCode="[$-416]d/m/yyyy"/>
    <numFmt numFmtId="169" formatCode="d/m/yyyy"/>
    <numFmt numFmtId="170" formatCode="_-* #,##0.00_-;\-* #,##0.00_-;_-* \-??_-;_-@_-"/>
  </numFmts>
  <fonts count="29">
    <font>
      <sz val="11"/>
      <color rgb="FF000000"/>
      <name val="Calibri"/>
      <family val="2"/>
      <charset val="1"/>
    </font>
    <font>
      <sz val="10"/>
      <color rgb="FFFFFFFF"/>
      <name val="Liberation Sans1"/>
      <family val="2"/>
      <charset val="1"/>
    </font>
    <font>
      <b/>
      <sz val="10"/>
      <color rgb="FF000000"/>
      <name val="Liberation Sans1"/>
      <family val="2"/>
      <charset val="1"/>
    </font>
    <font>
      <sz val="10"/>
      <color rgb="FFFF0000"/>
      <name val="Liberation Sans1"/>
      <family val="2"/>
      <charset val="1"/>
    </font>
    <font>
      <b/>
      <sz val="10"/>
      <color rgb="FFFFFFFF"/>
      <name val="Liberation Sans1"/>
      <family val="2"/>
      <charset val="1"/>
    </font>
    <font>
      <i/>
      <sz val="10"/>
      <color rgb="FF808080"/>
      <name val="Liberation Sans1"/>
      <family val="2"/>
      <charset val="1"/>
    </font>
    <font>
      <sz val="10"/>
      <color rgb="FF008000"/>
      <name val="Liberation Sans1"/>
      <family val="2"/>
      <charset val="1"/>
    </font>
    <font>
      <sz val="11"/>
      <color rgb="FF000000"/>
      <name val="Liberation Sans1"/>
      <family val="2"/>
      <charset val="1"/>
    </font>
    <font>
      <b/>
      <sz val="24"/>
      <color rgb="FF000000"/>
      <name val="Liberation Sans1"/>
      <family val="2"/>
      <charset val="1"/>
    </font>
    <font>
      <sz val="18"/>
      <color rgb="FF000000"/>
      <name val="Liberation Sans1"/>
      <family val="2"/>
      <charset val="1"/>
    </font>
    <font>
      <sz val="12"/>
      <color rgb="FF000000"/>
      <name val="Liberation Sans1"/>
      <family val="2"/>
      <charset val="1"/>
    </font>
    <font>
      <b/>
      <i/>
      <sz val="16"/>
      <color rgb="FF000000"/>
      <name val="Liberation Sans1"/>
      <family val="2"/>
      <charset val="1"/>
    </font>
    <font>
      <u/>
      <sz val="10"/>
      <color rgb="FF0000FF"/>
      <name val="Liberation Sans1"/>
      <family val="2"/>
      <charset val="1"/>
    </font>
    <font>
      <sz val="10"/>
      <color rgb="FF993300"/>
      <name val="Liberation Sans1"/>
      <family val="2"/>
      <charset val="1"/>
    </font>
    <font>
      <sz val="10"/>
      <color rgb="FF333333"/>
      <name val="Liberation Sans1"/>
      <family val="2"/>
      <charset val="1"/>
    </font>
    <font>
      <b/>
      <i/>
      <u/>
      <sz val="11"/>
      <color rgb="FF000000"/>
      <name val="Liberation Sans1"/>
      <family val="2"/>
      <charset val="1"/>
    </font>
    <font>
      <b/>
      <sz val="14"/>
      <color rgb="FFFF0000"/>
      <name val="Arial1"/>
      <charset val="1"/>
    </font>
    <font>
      <b/>
      <sz val="16"/>
      <color rgb="FF000000"/>
      <name val="Arial1"/>
      <charset val="1"/>
    </font>
    <font>
      <b/>
      <sz val="16"/>
      <color rgb="FF3465A4"/>
      <name val="Arial1"/>
      <charset val="1"/>
    </font>
    <font>
      <b/>
      <sz val="14"/>
      <color rgb="FF000000"/>
      <name val="Arial"/>
      <family val="2"/>
      <charset val="1"/>
    </font>
    <font>
      <b/>
      <sz val="14"/>
      <color rgb="FF376092"/>
      <name val="Arial"/>
      <family val="2"/>
      <charset val="1"/>
    </font>
    <font>
      <sz val="14"/>
      <color rgb="FF000000"/>
      <name val="Arial"/>
      <family val="2"/>
      <charset val="1"/>
    </font>
    <font>
      <sz val="12"/>
      <color rgb="FF3465A4"/>
      <name val="Arial"/>
      <family val="2"/>
      <charset val="1"/>
    </font>
    <font>
      <b/>
      <sz val="12"/>
      <color rgb="FFFFFFFF"/>
      <name val="Arial1"/>
      <charset val="1"/>
    </font>
    <font>
      <sz val="11"/>
      <name val="Calibri"/>
      <family val="2"/>
      <charset val="1"/>
    </font>
    <font>
      <u/>
      <sz val="11"/>
      <color rgb="FF0000FF"/>
      <name val="Calibri"/>
      <family val="2"/>
      <charset val="1"/>
    </font>
    <font>
      <b/>
      <sz val="14"/>
      <color rgb="FF2A6099"/>
      <name val="Arial"/>
      <family val="2"/>
      <charset val="1"/>
    </font>
    <font>
      <b/>
      <sz val="12"/>
      <color rgb="FFFFFFFF"/>
      <name val="Arial"/>
      <family val="2"/>
      <charset val="1"/>
    </font>
    <font>
      <sz val="11"/>
      <color rgb="FF000000"/>
      <name val="Calibri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  <fill>
      <patternFill patternType="solid">
        <fgColor rgb="FF808080"/>
        <bgColor rgb="FF969696"/>
      </patternFill>
    </fill>
    <fill>
      <patternFill patternType="solid">
        <fgColor rgb="FFC0C0C0"/>
        <bgColor rgb="FFCCCCFF"/>
      </patternFill>
    </fill>
    <fill>
      <patternFill patternType="solid">
        <fgColor rgb="FFFF8080"/>
        <bgColor rgb="FFFF99CC"/>
      </patternFill>
    </fill>
    <fill>
      <patternFill patternType="solid">
        <fgColor rgb="FFFF0000"/>
        <bgColor rgb="FF993300"/>
      </patternFill>
    </fill>
    <fill>
      <patternFill patternType="solid">
        <fgColor rgb="FFCCFFCC"/>
        <bgColor rgb="FFCCFFFF"/>
      </patternFill>
    </fill>
    <fill>
      <patternFill patternType="solid">
        <fgColor rgb="FFFFFFCC"/>
        <bgColor rgb="FFFFFFFF"/>
      </patternFill>
    </fill>
    <fill>
      <patternFill patternType="solid">
        <fgColor rgb="FF800000"/>
        <bgColor rgb="FF800000"/>
      </patternFill>
    </fill>
  </fills>
  <borders count="8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8">
    <xf numFmtId="0" fontId="0" fillId="0" borderId="0"/>
    <xf numFmtId="170" fontId="28" fillId="0" borderId="0" applyBorder="0" applyProtection="0"/>
    <xf numFmtId="166" fontId="28" fillId="0" borderId="0" applyBorder="0" applyProtection="0"/>
    <xf numFmtId="0" fontId="25" fillId="0" borderId="0" applyBorder="0" applyProtection="0"/>
    <xf numFmtId="0" fontId="1" fillId="2" borderId="0" applyBorder="0" applyProtection="0"/>
    <xf numFmtId="0" fontId="1" fillId="3" borderId="0" applyBorder="0" applyProtection="0"/>
    <xf numFmtId="0" fontId="2" fillId="4" borderId="0" applyBorder="0" applyProtection="0"/>
    <xf numFmtId="0" fontId="2" fillId="0" borderId="0" applyBorder="0" applyProtection="0"/>
    <xf numFmtId="0" fontId="3" fillId="5" borderId="0" applyBorder="0" applyProtection="0"/>
    <xf numFmtId="0" fontId="4" fillId="6" borderId="0" applyBorder="0" applyProtection="0"/>
    <xf numFmtId="0" fontId="4" fillId="6" borderId="0" applyBorder="0" applyProtection="0"/>
    <xf numFmtId="0" fontId="5" fillId="0" borderId="0" applyBorder="0" applyProtection="0"/>
    <xf numFmtId="0" fontId="6" fillId="7" borderId="0" applyBorder="0" applyProtection="0"/>
    <xf numFmtId="0" fontId="7" fillId="0" borderId="0" applyBorder="0" applyProtection="0"/>
    <xf numFmtId="0" fontId="8" fillId="0" borderId="0" applyBorder="0" applyProtection="0"/>
    <xf numFmtId="0" fontId="9" fillId="0" borderId="0" applyBorder="0" applyProtection="0"/>
    <xf numFmtId="0" fontId="10" fillId="0" borderId="0" applyBorder="0" applyProtection="0"/>
    <xf numFmtId="0" fontId="11" fillId="0" borderId="0" applyBorder="0" applyProtection="0">
      <alignment horizontal="center" textRotation="90"/>
    </xf>
    <xf numFmtId="0" fontId="12" fillId="0" borderId="0" applyBorder="0" applyProtection="0"/>
    <xf numFmtId="166" fontId="28" fillId="0" borderId="0" applyBorder="0" applyProtection="0"/>
    <xf numFmtId="0" fontId="13" fillId="8" borderId="0" applyBorder="0" applyProtection="0"/>
    <xf numFmtId="0" fontId="7" fillId="0" borderId="0"/>
    <xf numFmtId="0" fontId="14" fillId="8" borderId="1" applyProtection="0"/>
    <xf numFmtId="0" fontId="15" fillId="0" borderId="0" applyBorder="0" applyProtection="0"/>
    <xf numFmtId="167" fontId="15" fillId="0" borderId="0" applyBorder="0" applyProtection="0"/>
    <xf numFmtId="0" fontId="7" fillId="0" borderId="0" applyBorder="0" applyProtection="0"/>
    <xf numFmtId="0" fontId="7" fillId="0" borderId="0" applyBorder="0" applyProtection="0"/>
    <xf numFmtId="0" fontId="3" fillId="0" borderId="0" applyBorder="0" applyProtection="0"/>
  </cellStyleXfs>
  <cellXfs count="63">
    <xf numFmtId="0" fontId="0" fillId="0" borderId="0" xfId="0"/>
    <xf numFmtId="0" fontId="0" fillId="0" borderId="0" xfId="0" applyFont="1" applyBorder="1" applyAlignment="1">
      <alignment horizontal="left"/>
    </xf>
    <xf numFmtId="0" fontId="19" fillId="0" borderId="5" xfId="21" applyFont="1" applyBorder="1" applyAlignment="1">
      <alignment horizontal="left"/>
    </xf>
    <xf numFmtId="0" fontId="17" fillId="0" borderId="0" xfId="21" applyFont="1" applyBorder="1" applyAlignment="1">
      <alignment horizontal="left"/>
    </xf>
    <xf numFmtId="49" fontId="16" fillId="0" borderId="0" xfId="21" applyNumberFormat="1" applyFont="1" applyBorder="1" applyAlignment="1">
      <alignment horizontal="right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7" fillId="0" borderId="0" xfId="21" applyFont="1" applyAlignment="1">
      <alignment horizontal="left"/>
    </xf>
    <xf numFmtId="0" fontId="17" fillId="0" borderId="0" xfId="21" applyFont="1" applyAlignment="1">
      <alignment horizontal="center"/>
    </xf>
    <xf numFmtId="0" fontId="18" fillId="0" borderId="0" xfId="21" applyFont="1" applyAlignment="1">
      <alignment horizontal="center"/>
    </xf>
    <xf numFmtId="0" fontId="19" fillId="0" borderId="0" xfId="21" applyFont="1"/>
    <xf numFmtId="0" fontId="21" fillId="0" borderId="0" xfId="21" applyFont="1"/>
    <xf numFmtId="0" fontId="21" fillId="0" borderId="0" xfId="21" applyFont="1" applyAlignment="1">
      <alignment horizontal="center"/>
    </xf>
    <xf numFmtId="0" fontId="22" fillId="0" borderId="0" xfId="21" applyFont="1" applyAlignment="1">
      <alignment horizontal="center"/>
    </xf>
    <xf numFmtId="0" fontId="7" fillId="0" borderId="0" xfId="21"/>
    <xf numFmtId="0" fontId="23" fillId="9" borderId="2" xfId="21" applyFont="1" applyFill="1" applyBorder="1" applyAlignment="1">
      <alignment horizontal="center" vertical="center" wrapText="1"/>
    </xf>
    <xf numFmtId="0" fontId="23" fillId="9" borderId="2" xfId="21" applyFont="1" applyFill="1" applyBorder="1" applyAlignment="1">
      <alignment horizontal="center" vertical="center"/>
    </xf>
    <xf numFmtId="0" fontId="23" fillId="3" borderId="2" xfId="21" applyFont="1" applyFill="1" applyBorder="1" applyAlignment="1">
      <alignment horizontal="center" vertical="center" wrapText="1"/>
    </xf>
    <xf numFmtId="0" fontId="23" fillId="9" borderId="3" xfId="21" applyFont="1" applyFill="1" applyBorder="1" applyAlignment="1">
      <alignment horizontal="center" vertical="center"/>
    </xf>
    <xf numFmtId="49" fontId="24" fillId="0" borderId="2" xfId="0" applyNumberFormat="1" applyFont="1" applyBorder="1" applyAlignment="1">
      <alignment horizontal="left" vertical="center"/>
    </xf>
    <xf numFmtId="0" fontId="24" fillId="0" borderId="2" xfId="0" applyFont="1" applyBorder="1" applyAlignment="1">
      <alignment horizontal="center" vertical="center"/>
    </xf>
    <xf numFmtId="0" fontId="24" fillId="0" borderId="2" xfId="0" applyFont="1" applyBorder="1" applyAlignment="1">
      <alignment horizontal="center" vertical="center"/>
    </xf>
    <xf numFmtId="0" fontId="24" fillId="0" borderId="2" xfId="0" applyFont="1" applyBorder="1" applyAlignment="1">
      <alignment horizontal="center" vertical="center" wrapText="1"/>
    </xf>
    <xf numFmtId="0" fontId="24" fillId="0" borderId="2" xfId="3" applyFont="1" applyBorder="1" applyAlignment="1" applyProtection="1">
      <alignment wrapText="1"/>
    </xf>
    <xf numFmtId="0" fontId="25" fillId="0" borderId="2" xfId="3" applyFont="1" applyBorder="1" applyAlignment="1" applyProtection="1">
      <alignment horizontal="center" vertical="center" wrapText="1"/>
    </xf>
    <xf numFmtId="168" fontId="24" fillId="0" borderId="2" xfId="0" applyNumberFormat="1" applyFont="1" applyBorder="1" applyAlignment="1">
      <alignment horizontal="center" vertical="center"/>
    </xf>
    <xf numFmtId="49" fontId="24" fillId="0" borderId="2" xfId="0" applyNumberFormat="1" applyFont="1" applyBorder="1" applyAlignment="1">
      <alignment horizontal="center" vertical="center"/>
    </xf>
    <xf numFmtId="166" fontId="24" fillId="0" borderId="2" xfId="2" applyFont="1" applyBorder="1" applyAlignment="1" applyProtection="1">
      <alignment vertical="center"/>
    </xf>
    <xf numFmtId="168" fontId="24" fillId="0" borderId="2" xfId="0" applyNumberFormat="1" applyFont="1" applyBorder="1" applyAlignment="1">
      <alignment horizontal="center" vertical="center" wrapText="1"/>
    </xf>
    <xf numFmtId="166" fontId="24" fillId="0" borderId="2" xfId="2" applyFont="1" applyBorder="1" applyAlignment="1" applyProtection="1">
      <alignment vertical="center" wrapText="1"/>
    </xf>
    <xf numFmtId="0" fontId="25" fillId="0" borderId="2" xfId="3" applyFont="1" applyBorder="1" applyAlignment="1" applyProtection="1">
      <alignment wrapText="1"/>
    </xf>
    <xf numFmtId="0" fontId="24" fillId="0" borderId="2" xfId="0" applyFont="1" applyBorder="1" applyAlignment="1">
      <alignment horizontal="center" vertical="center" wrapText="1"/>
    </xf>
    <xf numFmtId="0" fontId="24" fillId="0" borderId="2" xfId="3" applyFont="1" applyBorder="1" applyAlignment="1" applyProtection="1">
      <alignment horizontal="center" vertical="center" wrapText="1"/>
    </xf>
    <xf numFmtId="0" fontId="24" fillId="0" borderId="2" xfId="3" applyFont="1" applyBorder="1" applyAlignment="1" applyProtection="1">
      <alignment wrapText="1"/>
    </xf>
    <xf numFmtId="0" fontId="24" fillId="0" borderId="2" xfId="0" applyFont="1" applyBorder="1" applyAlignment="1">
      <alignment vertical="center" wrapText="1"/>
    </xf>
    <xf numFmtId="0" fontId="25" fillId="0" borderId="2" xfId="3" applyFont="1" applyBorder="1" applyAlignment="1" applyProtection="1">
      <alignment horizontal="center" vertical="center" wrapText="1"/>
    </xf>
    <xf numFmtId="0" fontId="0" fillId="0" borderId="0" xfId="0" applyFont="1" applyAlignment="1">
      <alignment horizontal="left" vertical="center"/>
    </xf>
    <xf numFmtId="169" fontId="0" fillId="0" borderId="0" xfId="0" applyNumberFormat="1" applyAlignment="1">
      <alignment horizontal="center" vertical="center"/>
    </xf>
    <xf numFmtId="49" fontId="0" fillId="0" borderId="0" xfId="1" applyNumberFormat="1" applyFont="1" applyBorder="1" applyProtection="1"/>
    <xf numFmtId="0" fontId="0" fillId="0" borderId="4" xfId="0" applyFont="1" applyBorder="1" applyAlignment="1">
      <alignment vertical="center"/>
    </xf>
    <xf numFmtId="169" fontId="0" fillId="0" borderId="0" xfId="0" applyNumberFormat="1" applyAlignment="1">
      <alignment horizontal="left" vertical="center"/>
    </xf>
    <xf numFmtId="0" fontId="0" fillId="0" borderId="0" xfId="0" applyFont="1" applyAlignment="1">
      <alignment horizontal="left"/>
    </xf>
    <xf numFmtId="0" fontId="0" fillId="0" borderId="0" xfId="0" applyAlignment="1">
      <alignment wrapText="1"/>
    </xf>
    <xf numFmtId="0" fontId="17" fillId="0" borderId="0" xfId="21" applyFont="1" applyAlignment="1">
      <alignment horizontal="left" wrapText="1"/>
    </xf>
    <xf numFmtId="0" fontId="19" fillId="0" borderId="5" xfId="21" applyFont="1" applyBorder="1" applyAlignment="1">
      <alignment horizontal="left"/>
    </xf>
    <xf numFmtId="0" fontId="19" fillId="0" borderId="5" xfId="21" applyFont="1" applyBorder="1" applyAlignment="1">
      <alignment horizontal="left" wrapText="1"/>
    </xf>
    <xf numFmtId="0" fontId="19" fillId="0" borderId="5" xfId="21" applyFont="1" applyBorder="1" applyAlignment="1">
      <alignment horizontal="center" vertical="center"/>
    </xf>
    <xf numFmtId="0" fontId="25" fillId="0" borderId="2" xfId="3" applyFont="1" applyBorder="1" applyAlignment="1" applyProtection="1">
      <alignment horizontal="center" vertical="center"/>
    </xf>
    <xf numFmtId="49" fontId="24" fillId="0" borderId="2" xfId="0" applyNumberFormat="1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24" fillId="0" borderId="0" xfId="0" applyFont="1"/>
    <xf numFmtId="0" fontId="25" fillId="0" borderId="2" xfId="3" applyFont="1" applyBorder="1" applyAlignment="1" applyProtection="1">
      <alignment horizontal="left" vertical="center" wrapText="1"/>
    </xf>
    <xf numFmtId="0" fontId="25" fillId="0" borderId="2" xfId="3" applyFont="1" applyBorder="1" applyAlignment="1" applyProtection="1">
      <alignment vertical="center" wrapText="1"/>
    </xf>
    <xf numFmtId="0" fontId="25" fillId="0" borderId="2" xfId="3" applyFont="1" applyBorder="1" applyAlignment="1" applyProtection="1">
      <alignment horizontal="left" vertical="top" wrapText="1"/>
    </xf>
    <xf numFmtId="0" fontId="0" fillId="0" borderId="7" xfId="0" applyBorder="1"/>
    <xf numFmtId="0" fontId="24" fillId="0" borderId="7" xfId="0" applyFont="1" applyBorder="1" applyAlignment="1">
      <alignment horizontal="center" vertical="center"/>
    </xf>
    <xf numFmtId="0" fontId="0" fillId="0" borderId="0" xfId="0"/>
    <xf numFmtId="0" fontId="27" fillId="9" borderId="2" xfId="21" applyFont="1" applyFill="1" applyBorder="1" applyAlignment="1">
      <alignment horizontal="center" vertical="center" wrapText="1"/>
    </xf>
    <xf numFmtId="0" fontId="27" fillId="9" borderId="2" xfId="21" applyFont="1" applyFill="1" applyBorder="1" applyAlignment="1">
      <alignment horizontal="center" vertical="center"/>
    </xf>
    <xf numFmtId="0" fontId="27" fillId="3" borderId="2" xfId="21" applyFont="1" applyFill="1" applyBorder="1" applyAlignment="1">
      <alignment horizontal="center" vertical="center" wrapText="1"/>
    </xf>
    <xf numFmtId="166" fontId="24" fillId="0" borderId="2" xfId="2" applyFont="1" applyBorder="1" applyAlignment="1" applyProtection="1">
      <alignment horizontal="center" vertical="center"/>
    </xf>
    <xf numFmtId="0" fontId="0" fillId="0" borderId="0" xfId="0" applyAlignment="1">
      <alignment horizontal="center" vertical="center" wrapText="1"/>
    </xf>
  </cellXfs>
  <cellStyles count="28">
    <cellStyle name="Accent 1 5" xfId="4"/>
    <cellStyle name="Accent 2 6" xfId="5"/>
    <cellStyle name="Accent 3 7" xfId="6"/>
    <cellStyle name="Accent 4" xfId="7"/>
    <cellStyle name="Bad 8" xfId="8"/>
    <cellStyle name="Error 9" xfId="9"/>
    <cellStyle name="Error 9 2" xfId="10"/>
    <cellStyle name="Footnote 10" xfId="11"/>
    <cellStyle name="Good 11" xfId="12"/>
    <cellStyle name="Graphics" xfId="13"/>
    <cellStyle name="Heading (user) 12" xfId="14"/>
    <cellStyle name="Heading 1 13" xfId="15"/>
    <cellStyle name="Heading 2 14" xfId="16"/>
    <cellStyle name="Hiperlink" xfId="3" builtinId="8"/>
    <cellStyle name="Hyperlink 15" xfId="18"/>
    <cellStyle name="Moeda" xfId="2" builtinId="4"/>
    <cellStyle name="Moeda 2" xfId="19"/>
    <cellStyle name="Neutral 16" xfId="20"/>
    <cellStyle name="Normal" xfId="0" builtinId="0"/>
    <cellStyle name="Normal 2" xfId="21"/>
    <cellStyle name="Note 17" xfId="22"/>
    <cellStyle name="Result 1" xfId="23"/>
    <cellStyle name="Resultado2" xfId="24"/>
    <cellStyle name="Status 18" xfId="25"/>
    <cellStyle name="Text 19" xfId="26"/>
    <cellStyle name="Título 1" xfId="17"/>
    <cellStyle name="Vírgula" xfId="1" builtinId="3"/>
    <cellStyle name="Warning 20" xfId="27"/>
  </cellStyles>
  <dxfs count="6">
    <dxf>
      <numFmt numFmtId="165" formatCode="00\.000\.000\/0000\-00"/>
    </dxf>
    <dxf>
      <numFmt numFmtId="164" formatCode="000\.000\.000\-00"/>
    </dxf>
    <dxf>
      <numFmt numFmtId="165" formatCode="00\.000\.000\/0000\-00"/>
    </dxf>
    <dxf>
      <numFmt numFmtId="164" formatCode="000\.000\.000\-00"/>
    </dxf>
    <dxf>
      <numFmt numFmtId="165" formatCode="00\.000\.000\/0000\-00"/>
    </dxf>
    <dxf>
      <numFmt numFmtId="164" formatCode="000\.000\.000\-00"/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2A6099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465A4"/>
      <rgbColor rgb="FF33CCCC"/>
      <rgbColor rgb="FF99CC00"/>
      <rgbColor rgb="FFFFCC00"/>
      <rgbColor rgb="FFFF9900"/>
      <rgbColor rgb="FFFF6600"/>
      <rgbColor rgb="FF376092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89640</xdr:colOff>
      <xdr:row>0</xdr:row>
      <xdr:rowOff>78480</xdr:rowOff>
    </xdr:from>
    <xdr:to>
      <xdr:col>3</xdr:col>
      <xdr:colOff>974520</xdr:colOff>
      <xdr:row>0</xdr:row>
      <xdr:rowOff>902520</xdr:rowOff>
    </xdr:to>
    <xdr:pic>
      <xdr:nvPicPr>
        <xdr:cNvPr id="2" name="Figuras 7"/>
        <xdr:cNvPicPr/>
      </xdr:nvPicPr>
      <xdr:blipFill>
        <a:blip xmlns:r="http://schemas.openxmlformats.org/officeDocument/2006/relationships" r:embed="rId1"/>
        <a:stretch/>
      </xdr:blipFill>
      <xdr:spPr>
        <a:xfrm>
          <a:off x="89640" y="78480"/>
          <a:ext cx="4139280" cy="82404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884880</xdr:colOff>
      <xdr:row>0</xdr:row>
      <xdr:rowOff>824040</xdr:rowOff>
    </xdr:to>
    <xdr:pic>
      <xdr:nvPicPr>
        <xdr:cNvPr id="2" name="Figuras 7"/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4139280" cy="82404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884880</xdr:colOff>
      <xdr:row>0</xdr:row>
      <xdr:rowOff>824040</xdr:rowOff>
    </xdr:to>
    <xdr:pic>
      <xdr:nvPicPr>
        <xdr:cNvPr id="2" name="Figuras 7"/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4139280" cy="82404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884880</xdr:colOff>
      <xdr:row>0</xdr:row>
      <xdr:rowOff>824040</xdr:rowOff>
    </xdr:to>
    <xdr:pic>
      <xdr:nvPicPr>
        <xdr:cNvPr id="3" name="Figuras 7"/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4139280" cy="82404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mpam.mp.br/images/Transpar&#234;ncia_2023/Mar&#231;o/NFs/Bens/NF_8972_2023_JR_05002.pdf" TargetMode="External"/><Relationship Id="rId21" Type="http://schemas.openxmlformats.org/officeDocument/2006/relationships/hyperlink" Target="https://www.mpam.mp.br/images/Transpar&#234;ncia_2023/Mar&#231;o/NFs/Bens/NF_89_2023_ER_0bc7e.pdf" TargetMode="External"/><Relationship Id="rId34" Type="http://schemas.openxmlformats.org/officeDocument/2006/relationships/hyperlink" Target="https://www.mpam.mp.br/images/Transpar&#234;ncia_2023/Mar&#231;o/NFs/Bens/NF_5542_2023_SYLVIA_b3e34.pdf" TargetMode="External"/><Relationship Id="rId42" Type="http://schemas.openxmlformats.org/officeDocument/2006/relationships/hyperlink" Target="https://www.mpam.mp.br/images/Transpar&#234;ncia_2023/Mar&#231;o/NFs/Bens/NF_4406_2022_VINICIUS_94602.pdf" TargetMode="External"/><Relationship Id="rId47" Type="http://schemas.openxmlformats.org/officeDocument/2006/relationships/hyperlink" Target="https://www.mpam.mp.br/images/Transpar&#234;ncia_2023/Mar&#231;o/NFs/Bens/NF_112_2023_BETEL_74fc8.pdf" TargetMode="External"/><Relationship Id="rId50" Type="http://schemas.openxmlformats.org/officeDocument/2006/relationships/hyperlink" Target="https://www.mpam.mp.br/images/Transpar&#234;ncia_2023/Mar&#231;o/NFs/Bens/NF_96_2023_BETEL_6a59f.pdf" TargetMode="External"/><Relationship Id="rId55" Type="http://schemas.openxmlformats.org/officeDocument/2006/relationships/hyperlink" Target="https://www.mpam.mp.br/images/Transpar&#234;ncia_2023/Mar&#231;o/NFs/Bens/NF_109_2023_BETEL_fec5f.pdf" TargetMode="External"/><Relationship Id="rId63" Type="http://schemas.openxmlformats.org/officeDocument/2006/relationships/hyperlink" Target="https://www.mpam.mp.br/images/Transpar&#234;ncia_2023/Mar&#231;o/NFs/Bens/NF_607_2023_TH_6da85.pdf" TargetMode="External"/><Relationship Id="rId7" Type="http://schemas.openxmlformats.org/officeDocument/2006/relationships/hyperlink" Target="https://www.mpam.mp.br/images/Transpar&#234;ncia_2023/Fevereiro/Notas_Fiscais/Bens/NF_2586_2022_GO_cf70f.pdf" TargetMode="External"/><Relationship Id="rId2" Type="http://schemas.openxmlformats.org/officeDocument/2006/relationships/hyperlink" Target="https://www.mpam.mp.br/images/Transpar&#234;ncia_2023/Fevereiro/Notas_Fiscais/Bens/NF_1522_2023_FUTTURA_4b7c3.pdf" TargetMode="External"/><Relationship Id="rId16" Type="http://schemas.openxmlformats.org/officeDocument/2006/relationships/hyperlink" Target="https://www.mpam.mp.br/images/4_TA_&#224;_CT_n.&#186;_024-2018_-_MP-PGJ_b7a86.pdf" TargetMode="External"/><Relationship Id="rId29" Type="http://schemas.openxmlformats.org/officeDocument/2006/relationships/hyperlink" Target="https://www.mpam.mp.br/images/Transpar&#234;ncia_2023/Mar&#231;o/NFs/Bens/NF_893_2023_F_ALVES_78d5d.pdf" TargetMode="External"/><Relationship Id="rId11" Type="http://schemas.openxmlformats.org/officeDocument/2006/relationships/hyperlink" Target="https://www.mpam.mp.br/images/Transpar&#234;ncia_2023/Mar&#231;o/NFs/Bens/NF_7652_2023_S_DE_O_f3c5d.pdf" TargetMode="External"/><Relationship Id="rId24" Type="http://schemas.openxmlformats.org/officeDocument/2006/relationships/hyperlink" Target="https://www.mpam.mp.br/images/Transpar&#234;ncia_2023/Mar&#231;o/NFs/Bens/NF_6546_2023_R_DA_S_3ef8a.pdf" TargetMode="External"/><Relationship Id="rId32" Type="http://schemas.openxmlformats.org/officeDocument/2006/relationships/hyperlink" Target="https://www.mpam.mp.br/images/Transpar&#234;ncia_2023/Mar&#231;o/NFs/Bens/NF_4403_2023_VINICIUS_6de5e.pdf" TargetMode="External"/><Relationship Id="rId37" Type="http://schemas.openxmlformats.org/officeDocument/2006/relationships/hyperlink" Target="https://www.mpam.mp.br/images/Transpar&#234;ncia_2023/Mar&#231;o/NFs/Bens/NF_1555_2023_ANDRE_6474d.pdf" TargetMode="External"/><Relationship Id="rId40" Type="http://schemas.openxmlformats.org/officeDocument/2006/relationships/hyperlink" Target="https://www.mpam.mp.br/images/Transpar&#234;ncia_2023/Mar&#231;o/NFs/Bens/NF_4402_2023_VINICIUS_f2602.pdf" TargetMode="External"/><Relationship Id="rId45" Type="http://schemas.openxmlformats.org/officeDocument/2006/relationships/hyperlink" Target="https://www.mpam.mp.br/images/Transpar&#234;ncia_2023/Mar&#231;o/NFs/Bens/NF_95_2023_BETEL_43fba.pdf" TargetMode="External"/><Relationship Id="rId53" Type="http://schemas.openxmlformats.org/officeDocument/2006/relationships/hyperlink" Target="https://www.mpam.mp.br/images/Transpar&#234;ncia_2023/Mar&#231;o/NFs/Bens/NF_101_2023_BETEL_752c9.pdf" TargetMode="External"/><Relationship Id="rId58" Type="http://schemas.openxmlformats.org/officeDocument/2006/relationships/hyperlink" Target="https://www.mpam.mp.br/images/Transpar&#234;ncia_2023/Mar&#231;o/NFs/Bens/NF_114_2023_BETEL_ac5f4.pdf" TargetMode="External"/><Relationship Id="rId66" Type="http://schemas.openxmlformats.org/officeDocument/2006/relationships/printerSettings" Target="../printerSettings/printerSettings1.bin"/><Relationship Id="rId5" Type="http://schemas.openxmlformats.org/officeDocument/2006/relationships/hyperlink" Target="https://www.mpam.mp.br/images/CT_21-2022_-_MP-PGJ_ed53a.pdf" TargetMode="External"/><Relationship Id="rId61" Type="http://schemas.openxmlformats.org/officeDocument/2006/relationships/hyperlink" Target="https://www.mpam.mp.br/images/Transpar&#234;ncia_2023/Mar&#231;o/NFs/Bens/NF_7617_2023_S_DE_O_7740c.pdf" TargetMode="External"/><Relationship Id="rId19" Type="http://schemas.openxmlformats.org/officeDocument/2006/relationships/hyperlink" Target="https://www.mpam.mp.br/images/Transpar&#234;ncia_2023/Mar&#231;o/NFs/Bens/NF_674-704_2023_HR_7c492.pdf" TargetMode="External"/><Relationship Id="rId14" Type="http://schemas.openxmlformats.org/officeDocument/2006/relationships/hyperlink" Target="https://www.mpam.mp.br/images/Transpar&#234;ncia_2023/Mar&#231;o/NFs/Bens/NF_6552_2023_LUSTOSA_dbd85.pdf" TargetMode="External"/><Relationship Id="rId22" Type="http://schemas.openxmlformats.org/officeDocument/2006/relationships/hyperlink" Target="https://www.mpam.mp.br/images/CT_17-2022_-MP-PGJ_91360.pdf" TargetMode="External"/><Relationship Id="rId27" Type="http://schemas.openxmlformats.org/officeDocument/2006/relationships/hyperlink" Target="https://www.mpam.mp.br/images/Transpar&#234;ncia_2023/Mar&#231;o/NFs/Bens/NF_803_2023_POLLYANA_bc5b5.pdf" TargetMode="External"/><Relationship Id="rId30" Type="http://schemas.openxmlformats.org/officeDocument/2006/relationships/hyperlink" Target="https://www.mpam.mp.br/images/Transpar&#234;ncia_2023/Mar&#231;o/NFs/Bens/NF_24273_2023_TVLAR_9e018.pdf" TargetMode="External"/><Relationship Id="rId35" Type="http://schemas.openxmlformats.org/officeDocument/2006/relationships/hyperlink" Target="https://www.mpam.mp.br/images/Transpar&#234;ncia_2023/Mar&#231;o/NFs/Bens/NF_898_2023_F_ALVES_a135e.pdf" TargetMode="External"/><Relationship Id="rId43" Type="http://schemas.openxmlformats.org/officeDocument/2006/relationships/hyperlink" Target="https://www.mpam.mp.br/images/Transpar&#234;ncia_2023/Mar&#231;o/NFs/Bens/NF_80_2022_AFS_6f327.pdf" TargetMode="External"/><Relationship Id="rId48" Type="http://schemas.openxmlformats.org/officeDocument/2006/relationships/hyperlink" Target="https://www.mpam.mp.br/images/Transpar&#234;ncia_2023/Mar&#231;o/NFs/Bens/NF_110_2023_BETEL_e92a7.pdf" TargetMode="External"/><Relationship Id="rId56" Type="http://schemas.openxmlformats.org/officeDocument/2006/relationships/hyperlink" Target="https://www.mpam.mp.br/images/Transpar&#234;ncia_2023/Mar&#231;o/NFs/Bens/NF_102_2023_BETEL_7afcf.pdf" TargetMode="External"/><Relationship Id="rId64" Type="http://schemas.openxmlformats.org/officeDocument/2006/relationships/hyperlink" Target="https://www.mpam.mp.br/images/Transpar&#234;ncia_2023/Mar&#231;o/NFs/Bens/NF_424_2023_GS_fa1e0.pdf" TargetMode="External"/><Relationship Id="rId8" Type="http://schemas.openxmlformats.org/officeDocument/2006/relationships/hyperlink" Target="https://www.mpam.mp.br/images/Transpar&#234;ncia_2023/Mar&#231;o/NFs/Bens/NF_795_2023_POLLYANA_83003.pdf" TargetMode="External"/><Relationship Id="rId51" Type="http://schemas.openxmlformats.org/officeDocument/2006/relationships/hyperlink" Target="https://www.mpam.mp.br/images/Transpar&#234;ncia_2023/Mar&#231;o/NFs/Bens/NF_100_2023_BETEL_fd3c6.pdf" TargetMode="External"/><Relationship Id="rId3" Type="http://schemas.openxmlformats.org/officeDocument/2006/relationships/hyperlink" Target="https://www.mpam.mp.br/images/Transpar&#234;ncia_2023/Fevereiro/Notas_Fiscais/Bens/NF_7651_2023_S_DE_O_15e9c.pdf" TargetMode="External"/><Relationship Id="rId12" Type="http://schemas.openxmlformats.org/officeDocument/2006/relationships/hyperlink" Target="https://www.mpam.mp.br/images/Transpar&#234;ncia_2023/Mar&#231;o/NFs/Bens/NF_268_2022_DEMASI_5f1fd.pdf" TargetMode="External"/><Relationship Id="rId17" Type="http://schemas.openxmlformats.org/officeDocument/2006/relationships/hyperlink" Target="https://www.mpam.mp.br/images/Transpar&#234;ncia_2023/Mar&#231;o/NFs/Bens/NF_7990_2023_TN_9407f.pdf" TargetMode="External"/><Relationship Id="rId25" Type="http://schemas.openxmlformats.org/officeDocument/2006/relationships/hyperlink" Target="https://www.mpam.mp.br/images/Transpar&#234;ncia_2023/Mar&#231;o/NFs/Bens/NF_6545_2023_R_DA_S_d66e4.pdf" TargetMode="External"/><Relationship Id="rId33" Type="http://schemas.openxmlformats.org/officeDocument/2006/relationships/hyperlink" Target="https://www.mpam.mp.br/images/Transpar&#234;ncia_2023/Mar&#231;o/NFs/Bens/NF_2537_2023_3S_d1ff7.pdf" TargetMode="External"/><Relationship Id="rId38" Type="http://schemas.openxmlformats.org/officeDocument/2006/relationships/hyperlink" Target="https://www.mpam.mp.br/images/Transpar&#234;ncia_2023/Mar&#231;o/NFs/Bens/NF_4405_2023_VINICIUS_47b20.pdf" TargetMode="External"/><Relationship Id="rId46" Type="http://schemas.openxmlformats.org/officeDocument/2006/relationships/hyperlink" Target="https://www.mpam.mp.br/images/Transpar&#234;ncia_2023/Mar&#231;o/NFs/Bens/NF_104_2023_BETEL_13e13.pdf" TargetMode="External"/><Relationship Id="rId59" Type="http://schemas.openxmlformats.org/officeDocument/2006/relationships/hyperlink" Target="https://www.mpam.mp.br/images/Transpar&#234;ncia_2023/Mar&#231;o/NFs/Bens/NF_97_2023_BETEL_64bda.pdf" TargetMode="External"/><Relationship Id="rId67" Type="http://schemas.openxmlformats.org/officeDocument/2006/relationships/drawing" Target="../drawings/drawing1.xml"/><Relationship Id="rId20" Type="http://schemas.openxmlformats.org/officeDocument/2006/relationships/hyperlink" Target="https://www.mpam.mp.br/images/CT_17-2022_-MP-PGJ_91360.pdf" TargetMode="External"/><Relationship Id="rId41" Type="http://schemas.openxmlformats.org/officeDocument/2006/relationships/hyperlink" Target="https://www.mpam.mp.br/images/Transpar&#234;ncia_2023/Mar&#231;o/NFs/Bens/NF_4256_2022_VINICIUS_6b59d.pdf" TargetMode="External"/><Relationship Id="rId54" Type="http://schemas.openxmlformats.org/officeDocument/2006/relationships/hyperlink" Target="https://www.mpam.mp.br/images/Transpar&#234;ncia_2023/Mar&#231;o/NFs/Bens/NF_103_2023_BETEL_d7b4a.pdf" TargetMode="External"/><Relationship Id="rId62" Type="http://schemas.openxmlformats.org/officeDocument/2006/relationships/hyperlink" Target="https://www.mpam.mp.br/images/Transpar&#234;ncia_2023/Mar&#231;o/NFs/Bens/NF_12150_2023_AJL_f13b2.pdf" TargetMode="External"/><Relationship Id="rId1" Type="http://schemas.openxmlformats.org/officeDocument/2006/relationships/hyperlink" Target="https://www.mpam.mp.br/images/Transpar&#234;ncia_2023/Fevereiro/Notas_Fiscais/Bens/NF_6744_2023_VANESSA_a86af.pdf" TargetMode="External"/><Relationship Id="rId6" Type="http://schemas.openxmlformats.org/officeDocument/2006/relationships/hyperlink" Target="https://www.mpam.mp.br/images/Transpar&#234;ncia_2023/Fevereiro/Notas_Fiscais/Bens/NF_2454_2023_3S_7d2e9.pdf" TargetMode="External"/><Relationship Id="rId15" Type="http://schemas.openxmlformats.org/officeDocument/2006/relationships/hyperlink" Target="https://www.mpam.mp.br/images/Transpar&#234;ncia_2023/Mar&#231;o/NFs/Bens/NF_10276_2023_DPS_ff5f6.pdf" TargetMode="External"/><Relationship Id="rId23" Type="http://schemas.openxmlformats.org/officeDocument/2006/relationships/hyperlink" Target="https://www.mpam.mp.br/images/Transpar&#234;ncia_2023/Mar&#231;o/NFs/Bens/NF_90_2023_ER_a2fe0.pdf" TargetMode="External"/><Relationship Id="rId28" Type="http://schemas.openxmlformats.org/officeDocument/2006/relationships/hyperlink" Target="https://www.mpam.mp.br/images/CT_13-2022_-_MP-PGJ_bee15.pdf" TargetMode="External"/><Relationship Id="rId36" Type="http://schemas.openxmlformats.org/officeDocument/2006/relationships/hyperlink" Target="https://www.mpam.mp.br/images/Transpar&#234;ncia_2023/Mar&#231;o/NFs/Bens/NF_1554_2023_ANDRE_16c81.pdf" TargetMode="External"/><Relationship Id="rId49" Type="http://schemas.openxmlformats.org/officeDocument/2006/relationships/hyperlink" Target="https://www.mpam.mp.br/images/Transpar&#234;ncia_2023/Mar&#231;o/NFs/Bens/NF_106_2023_BETEL_6fff2.pdf" TargetMode="External"/><Relationship Id="rId57" Type="http://schemas.openxmlformats.org/officeDocument/2006/relationships/hyperlink" Target="https://www.mpam.mp.br/images/Transpar&#234;ncia_2023/Mar&#231;o/NFs/Bens/NF_92_2023_BETEL_387b5.pdf" TargetMode="External"/><Relationship Id="rId10" Type="http://schemas.openxmlformats.org/officeDocument/2006/relationships/hyperlink" Target="https://www.mpam.mp.br/images/Transpar&#234;ncia_2023/Mar&#231;o/NFs/Bens/NF_798_2023_POLLYANA_947e4.pdf" TargetMode="External"/><Relationship Id="rId31" Type="http://schemas.openxmlformats.org/officeDocument/2006/relationships/hyperlink" Target="https://www.mpam.mp.br/images/Transpar&#234;ncia_2023/Mar&#231;o/NFs/Bens/NF_802_2023_POLLYANA_db088.pdf" TargetMode="External"/><Relationship Id="rId44" Type="http://schemas.openxmlformats.org/officeDocument/2006/relationships/hyperlink" Target="https://www.mpam.mp.br/images/Transpar&#234;ncia_2023/Mar&#231;o/NFs/Bens/NF_81_2022_AFS_86384.pdf" TargetMode="External"/><Relationship Id="rId52" Type="http://schemas.openxmlformats.org/officeDocument/2006/relationships/hyperlink" Target="https://www.mpam.mp.br/images/Transpar&#234;ncia_2023/Mar&#231;o/NFs/Bens/NF_105_2023_BETEL_adf11.pdf" TargetMode="External"/><Relationship Id="rId60" Type="http://schemas.openxmlformats.org/officeDocument/2006/relationships/hyperlink" Target="https://www.mpam.mp.br/images/Transpar&#234;ncia_2023/Mar&#231;o/NFs/Bens/NF_107_2023_BETEL_e23c0.pdf" TargetMode="External"/><Relationship Id="rId65" Type="http://schemas.openxmlformats.org/officeDocument/2006/relationships/hyperlink" Target="https://www.mpam.mp.br/images/Transpar&#234;ncia_2023/Mar&#231;o/NFs/Bens/NF_402_2023_MASTERFRIGO_2c40f.pdf" TargetMode="External"/><Relationship Id="rId4" Type="http://schemas.openxmlformats.org/officeDocument/2006/relationships/hyperlink" Target="https://www.mpam.mp.br/images/Transpar&#234;ncia_2023/Fevereiro/Notas_Fiscais/Bens/NF_7570_2022_QUALITY_e0ee5.pdf" TargetMode="External"/><Relationship Id="rId9" Type="http://schemas.openxmlformats.org/officeDocument/2006/relationships/hyperlink" Target="https://www.mpam.mp.br/images/Transpar&#234;ncia_2023/Mar&#231;o/NFs/Bens/NF_2667_2022_DADB_50ea7.pdf" TargetMode="External"/><Relationship Id="rId13" Type="http://schemas.openxmlformats.org/officeDocument/2006/relationships/hyperlink" Target="https://www.mpam.mp.br/images/Transpar&#234;ncia_2023/Mar&#231;o/NFs/Bens/NF_571_2022_PUBLIC_6df08.pdf" TargetMode="External"/><Relationship Id="rId18" Type="http://schemas.openxmlformats.org/officeDocument/2006/relationships/hyperlink" Target="https://www.mpam.mp.br/images/Transpar&#234;ncia_2023/Mar&#231;o/NFs/Bens/NF_219_2022_FRP_f289d.pdf" TargetMode="External"/><Relationship Id="rId39" Type="http://schemas.openxmlformats.org/officeDocument/2006/relationships/hyperlink" Target="https://www.mpam.mp.br/images/Transpar&#234;ncia_2023/Mar&#231;o/NFs/Bens/NF_4404_2023_VINICIUS_4dad7.pdf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mpam.mp.br/images/Transpar&#234;ncia_2023/Fevereiro/Notas_Fiscais/Loca&#231;&#245;es/RECIBO_01_2023_ALVES_edf79.pdf" TargetMode="External"/><Relationship Id="rId13" Type="http://schemas.openxmlformats.org/officeDocument/2006/relationships/hyperlink" Target="https://www.mpam.mp.br/images/1&#186;_TA_ao_CT_04-2021-MP-PGJ_c7508.pdf" TargetMode="External"/><Relationship Id="rId18" Type="http://schemas.openxmlformats.org/officeDocument/2006/relationships/hyperlink" Target="https://www.mpam.mp.br/images/Transpar&#234;ncia_2023/Mar&#231;o/NFs/Loca&#231;&#245;es/RECIBO_02_2023_VANIAS_277c2.pdf" TargetMode="External"/><Relationship Id="rId26" Type="http://schemas.openxmlformats.org/officeDocument/2006/relationships/hyperlink" Target="https://www.mpam.mp.br/images/Transpar&#234;ncia_2023/Mar&#231;o/NFs/Loca&#231;&#245;es/RECIBO_02_2023_LIRA_c5de5.pdf" TargetMode="External"/><Relationship Id="rId3" Type="http://schemas.openxmlformats.org/officeDocument/2006/relationships/hyperlink" Target="https://www.mpam.mp.br/images/1_TAP_&#224;_CT_n.&#186;_032-2018_-_MP-PGJ_ad07a.pdf" TargetMode="External"/><Relationship Id="rId21" Type="http://schemas.openxmlformats.org/officeDocument/2006/relationships/hyperlink" Target="https://www.mpam.mp.br/images/CT_03-2023_-_MP-PGJ_6613a.pdf" TargetMode="External"/><Relationship Id="rId7" Type="http://schemas.openxmlformats.org/officeDocument/2006/relationships/hyperlink" Target="https://www.mpam.mp.br/images/2_TAP_&#224;_CT_n.&#186;_016-2020_-_MP-PGJ_41fce.pdf" TargetMode="External"/><Relationship Id="rId12" Type="http://schemas.openxmlformats.org/officeDocument/2006/relationships/hyperlink" Target="https://www.mpam.mp.br/images/Transpar&#234;ncia_2023/Mar&#231;o/NFs/Loca&#231;&#245;es/RECIBO_01_2023_JOSIELE_295e9.pdf" TargetMode="External"/><Relationship Id="rId17" Type="http://schemas.openxmlformats.org/officeDocument/2006/relationships/hyperlink" Target="https://www.mpam.mp.br/images/1&#186;_TAPao_CT_033-2019_-MP-PGJ_9e20c.pdf" TargetMode="External"/><Relationship Id="rId25" Type="http://schemas.openxmlformats.org/officeDocument/2006/relationships/hyperlink" Target="https://www.mpam.mp.br/images/2_TAP_&#224;_CT_n.&#186;_016-2020_-_MP-PGJ_41fce.pdf" TargetMode="External"/><Relationship Id="rId2" Type="http://schemas.openxmlformats.org/officeDocument/2006/relationships/hyperlink" Target="https://www.mpam.mp.br/images/Transpar&#234;ncia_2023/Fevereiro/Notas_Fiscais/Loca&#231;&#245;es/RECIBO_01_2023_VERA_381e5.pdf" TargetMode="External"/><Relationship Id="rId16" Type="http://schemas.openxmlformats.org/officeDocument/2006/relationships/hyperlink" Target="https://www.mpam.mp.br/images/Transpar&#234;ncia_2023/Mar&#231;o/NFs/Loca&#231;&#245;es/RECIBO_02_2023_GABRIEL_c14c0.pdf" TargetMode="External"/><Relationship Id="rId20" Type="http://schemas.openxmlformats.org/officeDocument/2006/relationships/hyperlink" Target="https://www.mpam.mp.br/images/Transpar&#234;ncia_2023/Mar&#231;o/NFs/Loca&#231;&#245;es/RECIBO_02_2023_VERA_5c3ce.pdf" TargetMode="External"/><Relationship Id="rId29" Type="http://schemas.openxmlformats.org/officeDocument/2006/relationships/hyperlink" Target="https://www.mpam.mp.br/images/1_TA_&#224;_CT_n.&#186;_022-2021_-_MP-PGJ_a9a83.pdf" TargetMode="External"/><Relationship Id="rId1" Type="http://schemas.openxmlformats.org/officeDocument/2006/relationships/hyperlink" Target="https://www.mpam.mp.br/images/4_TA_&#224;_CT_n.&#186;_019-2018_-_MP-PGJ_0fba9.pdf" TargetMode="External"/><Relationship Id="rId6" Type="http://schemas.openxmlformats.org/officeDocument/2006/relationships/hyperlink" Target="https://www.mpam.mp.br/images/Transpar&#234;ncia_2023/Fevereiro/Notas_Fiscais/Loca&#231;&#245;es/RECIBO_52_2023_COENCIL_019c7.pdf" TargetMode="External"/><Relationship Id="rId11" Type="http://schemas.openxmlformats.org/officeDocument/2006/relationships/hyperlink" Target="https://www.mpam.mp.br/images/CT_03-2023_-_MP-PGJ_6613a.pdf" TargetMode="External"/><Relationship Id="rId24" Type="http://schemas.openxmlformats.org/officeDocument/2006/relationships/hyperlink" Target="https://www.mpam.mp.br/images/Transpar&#234;ncia_2023/Mar&#231;o/NFs/Loca&#231;&#245;es/RECIBO_53_2023_COENCIL_9cc47.pdf" TargetMode="External"/><Relationship Id="rId32" Type="http://schemas.openxmlformats.org/officeDocument/2006/relationships/drawing" Target="../drawings/drawing2.xml"/><Relationship Id="rId5" Type="http://schemas.openxmlformats.org/officeDocument/2006/relationships/hyperlink" Target="https://www.mpam.mp.br/images/1_TAP_&#224;_CT_n.&#186;_032-2018_-_MP-PGJ_ad07a.pdf" TargetMode="External"/><Relationship Id="rId15" Type="http://schemas.openxmlformats.org/officeDocument/2006/relationships/hyperlink" Target="https://www.mpam.mp.br/images/1_TA_ao_CT_n.&#186;_031-2021_-_MP-PGJ_c67e9.pdf" TargetMode="External"/><Relationship Id="rId23" Type="http://schemas.openxmlformats.org/officeDocument/2006/relationships/hyperlink" Target="https://www.mpam.mp.br/images/1_TAP_&#224;_CT_n.&#186;_032-2018_-_MP-PGJ_ad07a.pdf" TargetMode="External"/><Relationship Id="rId28" Type="http://schemas.openxmlformats.org/officeDocument/2006/relationships/hyperlink" Target="https://www.mpam.mp.br/images/Transpar&#234;ncia_2023/Mar&#231;o/NFs/Loca&#231;&#245;es/RECIBO_02_2023_SAMUEL_b4a07.pdf" TargetMode="External"/><Relationship Id="rId10" Type="http://schemas.openxmlformats.org/officeDocument/2006/relationships/hyperlink" Target="https://www.mpam.mp.br/images/Transpar&#234;ncia_2023/Mar&#231;o/NFs/Loca&#231;&#245;es/RECIBO_01_2023_VANIAS_eff2b.pdf" TargetMode="External"/><Relationship Id="rId19" Type="http://schemas.openxmlformats.org/officeDocument/2006/relationships/hyperlink" Target="https://www.mpam.mp.br/images/4_TA_&#224;_CT_n.&#186;_019-2018_-_MP-PGJ_0fba9.pdf" TargetMode="External"/><Relationship Id="rId31" Type="http://schemas.openxmlformats.org/officeDocument/2006/relationships/printerSettings" Target="../printerSettings/printerSettings2.bin"/><Relationship Id="rId4" Type="http://schemas.openxmlformats.org/officeDocument/2006/relationships/hyperlink" Target="https://www.mpam.mp.br/images/Transpar&#234;ncia_2023/Fevereiro/Notas_Fiscais/Loca&#231;&#245;es/RECIBO_51_2023_COENCIL_d48eb.pdf" TargetMode="External"/><Relationship Id="rId9" Type="http://schemas.openxmlformats.org/officeDocument/2006/relationships/hyperlink" Target="https://www.mpam.mp.br/images/1&#186;_TAPao_CT_033-2019_-MP-PGJ_9e20c.pdf" TargetMode="External"/><Relationship Id="rId14" Type="http://schemas.openxmlformats.org/officeDocument/2006/relationships/hyperlink" Target="https://www.mpam.mp.br/images/Transpar&#234;ncia_2023/Mar&#231;o/NFs/Loca&#231;&#245;es/DESPACHO_30_2023_SAMUEL_f3a67.pdf" TargetMode="External"/><Relationship Id="rId22" Type="http://schemas.openxmlformats.org/officeDocument/2006/relationships/hyperlink" Target="https://www.mpam.mp.br/images/Transpar&#234;ncia_2023/Mar&#231;o/NFs/Loca&#231;&#245;es/RECIBO_02_2023_JOSIELE_4d8ed.pdf" TargetMode="External"/><Relationship Id="rId27" Type="http://schemas.openxmlformats.org/officeDocument/2006/relationships/hyperlink" Target="https://www.mpam.mp.br/images/1&#186;_TA_ao_CT_04-2021-MP-PGJ_c7508.pdf" TargetMode="External"/><Relationship Id="rId30" Type="http://schemas.openxmlformats.org/officeDocument/2006/relationships/hyperlink" Target="https://www.mpam.mp.br/images/Transpar&#234;ncia_2023/Mar&#231;o/NFs/Loca&#231;&#245;es/FATURA_016731_2023_SENCINET_d3fe9.pdf" TargetMode="External"/></Relationships>
</file>

<file path=xl/worksheets/_rels/sheet3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mpam.mp.br/images/CT_n&#186;_010-2021-_MP-PGJ_59035.pdf" TargetMode="External"/><Relationship Id="rId21" Type="http://schemas.openxmlformats.org/officeDocument/2006/relationships/hyperlink" Target="https://www.mpam.mp.br/images/2&#186;_TA_ao_CT_n&#186;_10-2020_0d5e9.pdf" TargetMode="External"/><Relationship Id="rId42" Type="http://schemas.openxmlformats.org/officeDocument/2006/relationships/hyperlink" Target="https://www.mpam.mp.br/images/Contratos/2022/Aditivos/5&#186;_TA_ao_CT_n&#186;_035-2018_-_OI_SA_27312.pdf" TargetMode="External"/><Relationship Id="rId63" Type="http://schemas.openxmlformats.org/officeDocument/2006/relationships/hyperlink" Target="https://www.mpam.mp.br/images/Transpar&#234;ncia_2023/Mar&#231;o/NFs/Servi&#231;os/NFS_514916_2023_SOFTPLAN_9f6a7.pdf" TargetMode="External"/><Relationship Id="rId84" Type="http://schemas.openxmlformats.org/officeDocument/2006/relationships/hyperlink" Target="https://www.mpam.mp.br/images/CCT_06-2022_-_MP-PGJ_b19f3.pdf" TargetMode="External"/><Relationship Id="rId138" Type="http://schemas.openxmlformats.org/officeDocument/2006/relationships/hyperlink" Target="https://www.mpam.mp.br/images/CT_16-2022_-_MP-PGJ_2da83.pdf" TargetMode="External"/><Relationship Id="rId107" Type="http://schemas.openxmlformats.org/officeDocument/2006/relationships/hyperlink" Target="https://www.mpam.mp.br/images/Transpar&#234;ncia_2023/Mar&#231;o/NFs/Servi&#231;os/NFS_11200_2023_SENCINET_57999.pdf" TargetMode="External"/><Relationship Id="rId11" Type="http://schemas.openxmlformats.org/officeDocument/2006/relationships/hyperlink" Target="https://www.mpam.mp.br/images/CT_01-2022-MP-PGJ_b126b.pdf" TargetMode="External"/><Relationship Id="rId32" Type="http://schemas.openxmlformats.org/officeDocument/2006/relationships/hyperlink" Target="https://www.mpam.mp.br/images/Transpar&#234;ncia_2023/Mar&#231;o/NFs/Servi&#231;os/NFS_8186_2022_MAPROTEM_f6ba7.pdf" TargetMode="External"/><Relationship Id="rId53" Type="http://schemas.openxmlformats.org/officeDocument/2006/relationships/hyperlink" Target="https://www.mpam.mp.br/images/Transpar&#234;ncia_2023/Mar&#231;o/NFs/Servi&#231;os/FATURA_0300039293763_2023_OI_26014.pdf" TargetMode="External"/><Relationship Id="rId74" Type="http://schemas.openxmlformats.org/officeDocument/2006/relationships/hyperlink" Target="https://www.mpam.mp.br/images/3_TA_&#224;_CT_n.&#186;_018-2019_-_MP-PGJ_bcff4.pdf" TargetMode="External"/><Relationship Id="rId128" Type="http://schemas.openxmlformats.org/officeDocument/2006/relationships/hyperlink" Target="https://www.mpam.mp.br/images/CT_N&#186;_002-2020-MP-PGJ_ae08b.pdf" TargetMode="External"/><Relationship Id="rId5" Type="http://schemas.openxmlformats.org/officeDocument/2006/relationships/hyperlink" Target="https://www.mpam.mp.br/images/1_TA_&#224;_CT_n.&#186;_033-2021_-_MP-PGJ_484f5.pdf" TargetMode="External"/><Relationship Id="rId90" Type="http://schemas.openxmlformats.org/officeDocument/2006/relationships/hyperlink" Target="https://www.mpam.mp.br/images/Contratos/2021/CONVENIOS/Termo_de_Cess&#227;o_Onerosa_de_Uso_n&#186;_001_2021_TJ_8e094.pdf" TargetMode="External"/><Relationship Id="rId95" Type="http://schemas.openxmlformats.org/officeDocument/2006/relationships/hyperlink" Target="https://www.mpam.mp.br/images/Transpar&#234;ncia_2023/Mar&#231;o/NFs/Servi&#231;os/NFS_85_2023_MOVLEADS_830b1.pdf" TargetMode="External"/><Relationship Id="rId22" Type="http://schemas.openxmlformats.org/officeDocument/2006/relationships/hyperlink" Target="https://www.mpam.mp.br/images/Transpar&#234;ncia_2023/Fevereiro/Notas_Fiscais/Servi&#231;os/NFS_4760_2022_JF_043f9.pdf" TargetMode="External"/><Relationship Id="rId27" Type="http://schemas.openxmlformats.org/officeDocument/2006/relationships/hyperlink" Target="https://www.mpam.mp.br/images/1_TA_ao_CT_n.&#186;_035-2021_-_CORREIOS_87d3a.pdf" TargetMode="External"/><Relationship Id="rId43" Type="http://schemas.openxmlformats.org/officeDocument/2006/relationships/hyperlink" Target="https://www.mpam.mp.br/images/Transpar&#234;ncia_2023/Mar&#231;o/NFs/Servi&#231;os/FATURA_0300039295822_2023_OI_98f64.pdf" TargetMode="External"/><Relationship Id="rId48" Type="http://schemas.openxmlformats.org/officeDocument/2006/relationships/hyperlink" Target="https://www.mpam.mp.br/images/4_TA_&#224;_CT_n.&#186;_024-2018_-_MP-PGJ_b7a86.pdf" TargetMode="External"/><Relationship Id="rId64" Type="http://schemas.openxmlformats.org/officeDocument/2006/relationships/hyperlink" Target="https://www.mpam.mp.br/images/2_TA_&#224;_CT_n.&#186;_005-2021_-_MP-PGJ_5538d.pdf" TargetMode="External"/><Relationship Id="rId69" Type="http://schemas.openxmlformats.org/officeDocument/2006/relationships/hyperlink" Target="https://www.mpam.mp.br/images/Transpar&#234;ncia_2023/Mar&#231;o/NFs/Servi&#231;os/FATURA_0300039295821_2023_OI_067e1.pdf" TargetMode="External"/><Relationship Id="rId113" Type="http://schemas.openxmlformats.org/officeDocument/2006/relationships/hyperlink" Target="https://www.mpam.mp.br/images/Transpar&#234;ncia_2023/Mar&#231;o/NFs/Servi&#231;os/NFS_468_2023_DAHORA_5f320.pdf" TargetMode="External"/><Relationship Id="rId118" Type="http://schemas.openxmlformats.org/officeDocument/2006/relationships/hyperlink" Target="https://www.mpam.mp.br/images/2_TA_&#224;_CT_n.&#186;_005-2021_-_MP-PGJ_5538d.pdf" TargetMode="External"/><Relationship Id="rId134" Type="http://schemas.openxmlformats.org/officeDocument/2006/relationships/hyperlink" Target="https://www.mpam.mp.br/images/CT_01-2022-MP-PGJ_b126b.pdf" TargetMode="External"/><Relationship Id="rId139" Type="http://schemas.openxmlformats.org/officeDocument/2006/relationships/hyperlink" Target="https://www.mpam.mp.br/images/Transpar&#234;ncia_2023/Mar&#231;o/NFs/Servi&#231;os/FATURA_57315_2023_OCA_3c335.pdf" TargetMode="External"/><Relationship Id="rId80" Type="http://schemas.openxmlformats.org/officeDocument/2006/relationships/hyperlink" Target="https://www.mpam.mp.br/images/CC_n&#186;_008-2021-MP-PGJ_33452.pdf" TargetMode="External"/><Relationship Id="rId85" Type="http://schemas.openxmlformats.org/officeDocument/2006/relationships/hyperlink" Target="https://www.mpam.mp.br/images/Transpar&#234;ncia_2023/Mar&#231;o/NFs/Servi&#231;os/FATURA_109181120220_2022_COSAMA_0e625.pdf" TargetMode="External"/><Relationship Id="rId12" Type="http://schemas.openxmlformats.org/officeDocument/2006/relationships/hyperlink" Target="https://www.mpam.mp.br/images/Transpar&#234;ncia_2023/Fevereiro/Notas_Fiscais/Servi&#231;os/NFS_1097_2023_EFICAZ_2714f.pdf" TargetMode="External"/><Relationship Id="rId17" Type="http://schemas.openxmlformats.org/officeDocument/2006/relationships/hyperlink" Target="https://www.mpam.mp.br/images/5&#186;_TA_ao_CT_04-2018_-_MPE-PGJ_7a147.pdf" TargetMode="External"/><Relationship Id="rId33" Type="http://schemas.openxmlformats.org/officeDocument/2006/relationships/hyperlink" Target="https://www.mpam.mp.br/images/Transpar&#234;ncia_2023/Mar&#231;o/NFs/Servi&#231;os/NFS_45_2022_M_L_03246.pdf" TargetMode="External"/><Relationship Id="rId38" Type="http://schemas.openxmlformats.org/officeDocument/2006/relationships/hyperlink" Target="https://www.mpam.mp.br/images/2_TA_&#224;_CT_n.&#186;_005-2021_-_MP-PGJ_5538d.pdf" TargetMode="External"/><Relationship Id="rId59" Type="http://schemas.openxmlformats.org/officeDocument/2006/relationships/hyperlink" Target="https://www.mpam.mp.br/images/Transpar&#234;ncia_2023/Mar&#231;o/NFs/Servi&#231;os/NFS_514918_2023_SOFTPLAN_ec5a5.pdf" TargetMode="External"/><Relationship Id="rId103" Type="http://schemas.openxmlformats.org/officeDocument/2006/relationships/hyperlink" Target="https://www.mpam.mp.br/images/Transpar&#234;ncia_2023/Mar&#231;o/NFs/Servi&#231;os/FATURA_0345991343_2023_TELEFONICA_9ce65.pdf" TargetMode="External"/><Relationship Id="rId108" Type="http://schemas.openxmlformats.org/officeDocument/2006/relationships/hyperlink" Target="https://www.mpam.mp.br/images/Contratos/2022/Contrato/CT_25-2022_-_MP-PGJ_8363e.pdf" TargetMode="External"/><Relationship Id="rId124" Type="http://schemas.openxmlformats.org/officeDocument/2006/relationships/hyperlink" Target="https://www.mpam.mp.br/images/3_TA_&#224;_CT_n.&#186;_010-2020_-_MP-PGJ_e1a55.pdf" TargetMode="External"/><Relationship Id="rId129" Type="http://schemas.openxmlformats.org/officeDocument/2006/relationships/hyperlink" Target="https://www.mpam.mp.br/images/Transpar&#234;ncia_2023/Mar&#231;o/NFs/Servi&#231;os/NFS_11389_2023_SIDI_9fcee.pdf" TargetMode="External"/><Relationship Id="rId54" Type="http://schemas.openxmlformats.org/officeDocument/2006/relationships/hyperlink" Target="https://www.mpam.mp.br/images/1_TA_ao_CT_n.&#186;_032-2021_-_MP-PGJ_3f6a6.pdf" TargetMode="External"/><Relationship Id="rId70" Type="http://schemas.openxmlformats.org/officeDocument/2006/relationships/hyperlink" Target="https://www.mpam.mp.br/images/3_TA_&#224;_CT_n.&#186;_018-2019_-_MP-PGJ_bcff4.pdf" TargetMode="External"/><Relationship Id="rId75" Type="http://schemas.openxmlformats.org/officeDocument/2006/relationships/hyperlink" Target="https://www.mpam.mp.br/images/Transpar&#234;ncia_2023/Mar&#231;o/NFs/Servi&#231;os/FATURA_300039294434_2023_OI_8f109.pdf" TargetMode="External"/><Relationship Id="rId91" Type="http://schemas.openxmlformats.org/officeDocument/2006/relationships/hyperlink" Target="https://www.mpam.mp.br/images/Transpar&#234;ncia_2023/Mar&#231;o/NFs/Servi&#231;os/MEMORANDO_27_2023_TJ_190c5.pdf" TargetMode="External"/><Relationship Id="rId96" Type="http://schemas.openxmlformats.org/officeDocument/2006/relationships/hyperlink" Target="https://www.mpam.mp.br/images/CT_16-2022_-_MP-PGJ_2da83.pdf" TargetMode="External"/><Relationship Id="rId140" Type="http://schemas.openxmlformats.org/officeDocument/2006/relationships/hyperlink" Target="https://www.mpam.mp.br/images/CT_16-2022_-_MP-PGJ_2da83.pdf" TargetMode="External"/><Relationship Id="rId145" Type="http://schemas.openxmlformats.org/officeDocument/2006/relationships/hyperlink" Target="https://www.mpam.mp.br/images/Transpar&#234;ncia_2023/Mar&#231;o/NFs/Servi&#231;os/MEMORANDO_38_2023_TJ_2e07a.pdf" TargetMode="External"/><Relationship Id="rId1" Type="http://schemas.openxmlformats.org/officeDocument/2006/relationships/hyperlink" Target="https://www.mpam.mp.br/images/CT_01-2022-MP-PGJ_b126b.pdf" TargetMode="External"/><Relationship Id="rId6" Type="http://schemas.openxmlformats.org/officeDocument/2006/relationships/hyperlink" Target="https://www.mpam.mp.br/images/Transpar&#234;ncia_2023/Fevereiro/Notas_Fiscais/Servi&#231;os/NFS_406_2023_EYES_f9760.pdf" TargetMode="External"/><Relationship Id="rId23" Type="http://schemas.openxmlformats.org/officeDocument/2006/relationships/hyperlink" Target="https://www.mpam.mp.br/images/2&#186;_TA_ao_CT_n&#186;_10-2020_0d5e9.pdf" TargetMode="External"/><Relationship Id="rId28" Type="http://schemas.openxmlformats.org/officeDocument/2006/relationships/hyperlink" Target="https://www.mpam.mp.br/images/Transpar&#234;ncia_2023/Mar&#231;o/NFs/Servi&#231;os/FATURA_65243_2023_CORREIOS_ff9a6.pdf" TargetMode="External"/><Relationship Id="rId49" Type="http://schemas.openxmlformats.org/officeDocument/2006/relationships/hyperlink" Target="https://www.mpam.mp.br/images/Transpar&#234;ncia_2023/Mar&#231;o/NFs/Servi&#231;os/NFS_1985_2023_TN_cc202.pdf" TargetMode="External"/><Relationship Id="rId114" Type="http://schemas.openxmlformats.org/officeDocument/2006/relationships/hyperlink" Target="https://www.mpam.mp.br/images/Transpar&#234;ncia_2023/Mar&#231;o/NFs/Servi&#231;os/NFS_02_2023_TOKYO_7aeee.pdf" TargetMode="External"/><Relationship Id="rId119" Type="http://schemas.openxmlformats.org/officeDocument/2006/relationships/hyperlink" Target="https://www.mpam.mp.br/images/Transpar&#234;ncia_2023/Mar&#231;o/NFs/Servi&#231;os/FATURA_867462-02_2023_AMAZONAS_ENERGIA_1e9d6.pdf" TargetMode="External"/><Relationship Id="rId44" Type="http://schemas.openxmlformats.org/officeDocument/2006/relationships/hyperlink" Target="https://www.mpam.mp.br/images/CT_N&#186;_002-2020-MP-PGJ_ae08b.pdf" TargetMode="External"/><Relationship Id="rId60" Type="http://schemas.openxmlformats.org/officeDocument/2006/relationships/hyperlink" Target="https://www.mpam.mp.br/images/1_TA_&#224;_CT_n.&#186;_019-2021_-_MP_-PGJ_9396e.pdf" TargetMode="External"/><Relationship Id="rId65" Type="http://schemas.openxmlformats.org/officeDocument/2006/relationships/hyperlink" Target="https://www.mpam.mp.br/images/Transpar&#234;ncia_2023/Mar&#231;o/NFs/Servi&#231;os/FATURA__06701022_2023_AMAZONAS_ENERGIA_49a53.pdf" TargetMode="External"/><Relationship Id="rId81" Type="http://schemas.openxmlformats.org/officeDocument/2006/relationships/hyperlink" Target="https://www.mpam.mp.br/images/Transpar&#234;ncia_2023/Mar&#231;o/NFs/Servi&#231;os/FATURA_427312_2023_MANAUS_AMBIENTAL_705f0.pdf" TargetMode="External"/><Relationship Id="rId86" Type="http://schemas.openxmlformats.org/officeDocument/2006/relationships/hyperlink" Target="https://www.mpam.mp.br/images/4&#186;_TA_ao_CT_035-2018-MP-PGJ_59d93.pdf" TargetMode="External"/><Relationship Id="rId130" Type="http://schemas.openxmlformats.org/officeDocument/2006/relationships/hyperlink" Target="https://www.mpam.mp.br/images/CT_01-2022-MP-PGJ_b126b.pdf" TargetMode="External"/><Relationship Id="rId135" Type="http://schemas.openxmlformats.org/officeDocument/2006/relationships/hyperlink" Target="https://www.mpam.mp.br/images/Transpar&#234;ncia_2023/Mar&#231;o/NFs/Servi&#231;os/NFS_1114_2023_EFICAZ_9bec7.pdf" TargetMode="External"/><Relationship Id="rId13" Type="http://schemas.openxmlformats.org/officeDocument/2006/relationships/hyperlink" Target="https://www.mpam.mp.br/images/CT_01-2022-MP-PGJ_b126b.pdf" TargetMode="External"/><Relationship Id="rId18" Type="http://schemas.openxmlformats.org/officeDocument/2006/relationships/hyperlink" Target="https://www.mpam.mp.br/images/Transpar&#234;ncia_2023/Fevereiro/Notas_Fiscais/Servi&#231;os/NFS_4669_2023_ELEVADORES_24315.pdf" TargetMode="External"/><Relationship Id="rId39" Type="http://schemas.openxmlformats.org/officeDocument/2006/relationships/hyperlink" Target="https://www.mpam.mp.br/images/Transpar&#234;ncia_2023/Mar&#231;o/NFs/Servi&#231;os/FATURA_867462_01_2023_AMAZONAS_ENERGIA_c290c.pdf" TargetMode="External"/><Relationship Id="rId109" Type="http://schemas.openxmlformats.org/officeDocument/2006/relationships/hyperlink" Target="https://www.mpam.mp.br/images/Transpar&#234;ncia_2023/Mar&#231;o/NFs/Servi&#231;os/NFS_2620_2023_G_REFRIGERA&#199;&#195;O_1a545.pdf" TargetMode="External"/><Relationship Id="rId34" Type="http://schemas.openxmlformats.org/officeDocument/2006/relationships/hyperlink" Target="https://www.mpam.mp.br/images/1_TA_&#224;_CT_n.&#186;_012-2021_-_MP-PGJ_e4d42.pdf" TargetMode="External"/><Relationship Id="rId50" Type="http://schemas.openxmlformats.org/officeDocument/2006/relationships/hyperlink" Target="https://www.mpam.mp.br/images/CC_n&#186;_008-2021-MP-PGJ_33452.pdf" TargetMode="External"/><Relationship Id="rId55" Type="http://schemas.openxmlformats.org/officeDocument/2006/relationships/hyperlink" Target="https://www.mpam.mp.br/images/Transpar&#234;ncia_2023/Mar&#231;o/NFs/Servi&#231;os/FATURA_0300039293763_2023_OI_26014.pdf" TargetMode="External"/><Relationship Id="rId76" Type="http://schemas.openxmlformats.org/officeDocument/2006/relationships/hyperlink" Target="https://www.mpam.mp.br/images/3_TA_&#224;_CT_n.&#186;_018-2019_-_MP-PGJ_bcff4.pdf" TargetMode="External"/><Relationship Id="rId97" Type="http://schemas.openxmlformats.org/officeDocument/2006/relationships/hyperlink" Target="https://www.mpam.mp.br/images/Transpar&#234;ncia_2023/Mar&#231;o/NFs/Servi&#231;os/FATURA_57754_2023_OCA_f2277.pdf" TargetMode="External"/><Relationship Id="rId104" Type="http://schemas.openxmlformats.org/officeDocument/2006/relationships/hyperlink" Target="https://www.mpam.mp.br/images/Contratos/2022/Aditivos/1&#186;_TA_ao_CT_n&#186;_13-2021_MP-PGJ_8df32.pdf" TargetMode="External"/><Relationship Id="rId120" Type="http://schemas.openxmlformats.org/officeDocument/2006/relationships/hyperlink" Target="https://www.mpam.mp.br/images/3&#186;_TA_ao_CT_02-2019_-_MP-PGJ_92570.pdf" TargetMode="External"/><Relationship Id="rId125" Type="http://schemas.openxmlformats.org/officeDocument/2006/relationships/hyperlink" Target="https://www.mpam.mp.br/images/Transpar&#234;ncia_2023/Mar&#231;o/NFs/Servi&#231;os/NFS_5050_2023_JF_e7cdb.pdf" TargetMode="External"/><Relationship Id="rId141" Type="http://schemas.openxmlformats.org/officeDocument/2006/relationships/hyperlink" Target="https://www.mpam.mp.br/images/Transpar&#234;ncia_2023/Mar&#231;o/NFs/Servi&#231;os/FATURA_57315_2023_OCA_3c335.pdf" TargetMode="External"/><Relationship Id="rId146" Type="http://schemas.openxmlformats.org/officeDocument/2006/relationships/hyperlink" Target="https://www.mpam.mp.br/images/Transpar&#234;ncia_2023/Mar&#231;o/NFs/Servi&#231;os/NFS_4660_2023_VTPRINT_72250.pdf" TargetMode="External"/><Relationship Id="rId7" Type="http://schemas.openxmlformats.org/officeDocument/2006/relationships/hyperlink" Target="https://www.mpam.mp.br/images/CT_n&#186;_001.2021-MP-PGJ_3bc8f.pdf" TargetMode="External"/><Relationship Id="rId71" Type="http://schemas.openxmlformats.org/officeDocument/2006/relationships/hyperlink" Target="https://www.mpam.mp.br/images/Transpar&#234;ncia_2023/Mar&#231;o/NFs/Servi&#231;os/FATURA_300039294434_2023_OI_8f109.pdf" TargetMode="External"/><Relationship Id="rId92" Type="http://schemas.openxmlformats.org/officeDocument/2006/relationships/hyperlink" Target="https://www.mpam.mp.br/images/CT_15-2022_-_MP-PGJ_c1f21.pdf" TargetMode="External"/><Relationship Id="rId2" Type="http://schemas.openxmlformats.org/officeDocument/2006/relationships/hyperlink" Target="https://www.mpam.mp.br/images/Transpar&#234;ncia_2023/Fevereiro/Notas_Fiscais/Servi&#231;os/NFS_1105_2023_EFICAZ_ab651.pdf" TargetMode="External"/><Relationship Id="rId29" Type="http://schemas.openxmlformats.org/officeDocument/2006/relationships/hyperlink" Target="https://www.mpam.mp.br/images/1_TA_&#224;_CT_n.&#186;_012-2021_-_MP-PGJ_e4d42.pdf" TargetMode="External"/><Relationship Id="rId24" Type="http://schemas.openxmlformats.org/officeDocument/2006/relationships/hyperlink" Target="https://www.mpam.mp.br/images/Transpar&#234;ncia_2023/Fevereiro/Notas_Fiscais/Servi&#231;os/NFS_4909_2023_JF_b26a0.pdf" TargetMode="External"/><Relationship Id="rId40" Type="http://schemas.openxmlformats.org/officeDocument/2006/relationships/hyperlink" Target="https://www.mpam.mp.br/images/2_TA_&#224;_CT_n.&#186;_005-2021_-_MP-PGJ_5538d.pdf" TargetMode="External"/><Relationship Id="rId45" Type="http://schemas.openxmlformats.org/officeDocument/2006/relationships/hyperlink" Target="https://www.mpam.mp.br/images/Transpar&#234;ncia_2023/Mar&#231;o/NFs/Servi&#231;os/NFS_10947_2023_SIDI_8bbe1.pdf" TargetMode="External"/><Relationship Id="rId66" Type="http://schemas.openxmlformats.org/officeDocument/2006/relationships/hyperlink" Target="https://www.mpam.mp.br/images/1&#186;_TA_ao_CT_n&#186;_8-2021_-_MP-PGJ_e3290.pdf" TargetMode="External"/><Relationship Id="rId87" Type="http://schemas.openxmlformats.org/officeDocument/2006/relationships/hyperlink" Target="https://www.mpam.mp.br/images/Transpar&#234;ncia_2023/Mar&#231;o/NFs/Servi&#231;os/FATURA_0300039300470_2023_OI_d6f69.pdf" TargetMode="External"/><Relationship Id="rId110" Type="http://schemas.openxmlformats.org/officeDocument/2006/relationships/hyperlink" Target="https://www.mpam.mp.br/images/Contratos/2022/Contrato/CT_25-2022_-_MP-PGJ_8363e.pdf" TargetMode="External"/><Relationship Id="rId115" Type="http://schemas.openxmlformats.org/officeDocument/2006/relationships/hyperlink" Target="https://www.mpam.mp.br/images/CT_33-2022_-_MP-PGJ_f6e8b.pdf" TargetMode="External"/><Relationship Id="rId131" Type="http://schemas.openxmlformats.org/officeDocument/2006/relationships/hyperlink" Target="https://www.mpam.mp.br/images/Transpar&#234;ncia_2023/Mar&#231;o/NFs/Servi&#231;os/NFS_1113_2023_EFICAZ_0c256.pdf" TargetMode="External"/><Relationship Id="rId136" Type="http://schemas.openxmlformats.org/officeDocument/2006/relationships/hyperlink" Target="https://www.mpam.mp.br/images/1_TA_&#224;_CT_n.&#186;_022-2021_-_MP-PGJ_a9a83.pdf" TargetMode="External"/><Relationship Id="rId61" Type="http://schemas.openxmlformats.org/officeDocument/2006/relationships/hyperlink" Target="https://www.mpam.mp.br/images/Transpar&#234;ncia_2023/Mar&#231;o/NFs/Servi&#231;os/NFS_514917_2023_SOFTPLAN_958d0.pdf" TargetMode="External"/><Relationship Id="rId82" Type="http://schemas.openxmlformats.org/officeDocument/2006/relationships/hyperlink" Target="https://www.mpam.mp.br/images/4&#186;_TA_ao_CT_035-2018-MP-PGJ_59d93.pdf" TargetMode="External"/><Relationship Id="rId19" Type="http://schemas.openxmlformats.org/officeDocument/2006/relationships/hyperlink" Target="https://www.mpam.mp.br/images/5&#186;_TA_ao_CT_04-2018_-_MPE-PGJ_7a147.pdf" TargetMode="External"/><Relationship Id="rId14" Type="http://schemas.openxmlformats.org/officeDocument/2006/relationships/hyperlink" Target="https://www.mpam.mp.br/images/Transpar&#234;ncia_2023/Fevereiro/Notas_Fiscais/Servi&#231;os/NFS_1097_2023_EFICAZ_2714f.pdf" TargetMode="External"/><Relationship Id="rId30" Type="http://schemas.openxmlformats.org/officeDocument/2006/relationships/hyperlink" Target="https://www.mpam.mp.br/images/Transpar&#234;ncia_2023/Mar&#231;o/NFs/Servi&#231;os/NFS_33866_2022_PRODAM_5e140.pdf" TargetMode="External"/><Relationship Id="rId35" Type="http://schemas.openxmlformats.org/officeDocument/2006/relationships/hyperlink" Target="https://www.mpam.mp.br/images/Transpar&#234;ncia_2023/Mar&#231;o/NFs/Servi&#231;os/NFS_34606_2023_PRODAM_be33a.pdf" TargetMode="External"/><Relationship Id="rId56" Type="http://schemas.openxmlformats.org/officeDocument/2006/relationships/hyperlink" Target="https://www.mpam.mp.br/images/1_TA_&#224;_CT_n.&#186;_019-2021_-_MP_-PGJ_9396e.pdf" TargetMode="External"/><Relationship Id="rId77" Type="http://schemas.openxmlformats.org/officeDocument/2006/relationships/hyperlink" Target="https://www.mpam.mp.br/images/Transpar&#234;ncia_2023/Mar&#231;o/NFs/Servi&#231;os/FATURA_300039299184_2023_OI_88fa3.pdf" TargetMode="External"/><Relationship Id="rId100" Type="http://schemas.openxmlformats.org/officeDocument/2006/relationships/hyperlink" Target="https://www.mpam.mp.br/images/3_TA_&#224;_CT_n.&#186;_015-2020_-_MP-PGJ_d18fa.pdf" TargetMode="External"/><Relationship Id="rId105" Type="http://schemas.openxmlformats.org/officeDocument/2006/relationships/hyperlink" Target="https://www.mpam.mp.br/images/Transpar&#234;ncia_2023/Mar&#231;o/NFs/Servi&#231;os/NFS_6735_2023_SENCINET_05f31.pdf" TargetMode="External"/><Relationship Id="rId126" Type="http://schemas.openxmlformats.org/officeDocument/2006/relationships/hyperlink" Target="https://www.mpam.mp.br/images/3_TA_&#224;_CT_n.&#186;_010-2020_-_MP-PGJ_e1a55.pdf" TargetMode="External"/><Relationship Id="rId147" Type="http://schemas.openxmlformats.org/officeDocument/2006/relationships/printerSettings" Target="../printerSettings/printerSettings3.bin"/><Relationship Id="rId8" Type="http://schemas.openxmlformats.org/officeDocument/2006/relationships/hyperlink" Target="https://www.mpam.mp.br/images/Transpar&#234;ncia_2023/Fevereiro/Notas_Fiscais/Servi&#231;os/NFS_405_2023_EYES_94301.pdf" TargetMode="External"/><Relationship Id="rId51" Type="http://schemas.openxmlformats.org/officeDocument/2006/relationships/hyperlink" Target="https://www.mpam.mp.br/images/Transpar&#234;ncia_2023/Mar&#231;o/NFs/Servi&#231;os/FATURA_101126_2023_MANAUS_AMBIENTAL_8e497.pdf" TargetMode="External"/><Relationship Id="rId72" Type="http://schemas.openxmlformats.org/officeDocument/2006/relationships/hyperlink" Target="https://www.mpam.mp.br/images/3_TA_&#224;_CT_n.&#186;_018-2019_-_MP-PGJ_bcff4.pdf" TargetMode="External"/><Relationship Id="rId93" Type="http://schemas.openxmlformats.org/officeDocument/2006/relationships/hyperlink" Target="https://www.mpam.mp.br/images/Transpar&#234;ncia_2023/Mar&#231;o/NFs/Servi&#231;os/NFS_1138_2023_4DEAL_c3e7c.pdf" TargetMode="External"/><Relationship Id="rId98" Type="http://schemas.openxmlformats.org/officeDocument/2006/relationships/hyperlink" Target="https://www.mpam.mp.br/images/1_TA_ao_CT_n.&#186;_032-2021_-_MP-PGJ_3f6a6.pdf" TargetMode="External"/><Relationship Id="rId121" Type="http://schemas.openxmlformats.org/officeDocument/2006/relationships/hyperlink" Target="https://www.mpam.mp.br/images/Transpar&#234;ncia_2023/Mar&#231;o/NFs/Servi&#231;os/FATURA_869937-02_2023_AMAZONAS_ENERGIA_8fa1d.pdf" TargetMode="External"/><Relationship Id="rId142" Type="http://schemas.openxmlformats.org/officeDocument/2006/relationships/hyperlink" Target="https://www.mpam.mp.br/images/Contratos/2022/Contrato/CT_25-2022_-_MP-PGJ_8363e.pdf" TargetMode="External"/><Relationship Id="rId3" Type="http://schemas.openxmlformats.org/officeDocument/2006/relationships/hyperlink" Target="https://www.mpam.mp.br/images/1&#186;_TAP_ao_CT_n&#186;_003-2019-MP-PGJ_baade.pdf" TargetMode="External"/><Relationship Id="rId25" Type="http://schemas.openxmlformats.org/officeDocument/2006/relationships/hyperlink" Target="https://www.mpam.mp.br/images/Contratos/2022/Contrato/CT_25-2022_-_MP-PGJ_8363e.pdf" TargetMode="External"/><Relationship Id="rId46" Type="http://schemas.openxmlformats.org/officeDocument/2006/relationships/hyperlink" Target="https://www.mpam.mp.br/images/1_TA_&#224;_CT_n.&#186;_011-2021_-_MP-PGJ_b26e3.pdf" TargetMode="External"/><Relationship Id="rId67" Type="http://schemas.openxmlformats.org/officeDocument/2006/relationships/hyperlink" Target="https://www.mpam.mp.br/images/Transpar&#234;ncia_2023/Mar&#231;o/NFs/Servi&#231;os/NFS_68_2023_CASA_NOVA_59d38.pdf" TargetMode="External"/><Relationship Id="rId116" Type="http://schemas.openxmlformats.org/officeDocument/2006/relationships/hyperlink" Target="https://www.mpam.mp.br/images/Transpar&#234;ncia_2023/Mar&#231;o/NFs/Servi&#231;os/NFS_467_2023_DAHORA_d23ee.pdf" TargetMode="External"/><Relationship Id="rId137" Type="http://schemas.openxmlformats.org/officeDocument/2006/relationships/hyperlink" Target="https://www.mpam.mp.br/images/Transpar&#234;ncia_2023/Mar&#231;o/NFs/Servi&#231;os/NFS_6736_2023_SENCINET_8fd9c.pdf" TargetMode="External"/><Relationship Id="rId20" Type="http://schemas.openxmlformats.org/officeDocument/2006/relationships/hyperlink" Target="https://www.mpam.mp.br/images/Transpar&#234;ncia_2023/Fevereiro/Notas_Fiscais/Servi&#231;os/NFS_4668_2023_ELEVADORES_86d6b.pdf" TargetMode="External"/><Relationship Id="rId41" Type="http://schemas.openxmlformats.org/officeDocument/2006/relationships/hyperlink" Target="https://www.mpam.mp.br/images/Transpar&#234;ncia_2023/Mar&#231;o/NFs/Servi&#231;os/FATURA_867462_01_2023_AMAZONAS_ENERGIA_c290c.pdf" TargetMode="External"/><Relationship Id="rId62" Type="http://schemas.openxmlformats.org/officeDocument/2006/relationships/hyperlink" Target="https://www.mpam.mp.br/images/1_TA_&#224;_CT_n.&#186;_019-2021_-_MP_-PGJ_9396e.pdf" TargetMode="External"/><Relationship Id="rId83" Type="http://schemas.openxmlformats.org/officeDocument/2006/relationships/hyperlink" Target="https://www.mpam.mp.br/images/Transpar&#234;ncia_2023/Mar&#231;o/NFs/Servi&#231;os/FATURA_0300039300469_2023_OI_7ec7e.pdf" TargetMode="External"/><Relationship Id="rId88" Type="http://schemas.openxmlformats.org/officeDocument/2006/relationships/hyperlink" Target="https://www.mpam.mp.br/images/Contratos/2022/Carta_Contrato/CC_05-2022_MP_-_PGJ_596f4.pdf" TargetMode="External"/><Relationship Id="rId111" Type="http://schemas.openxmlformats.org/officeDocument/2006/relationships/hyperlink" Target="https://www.mpam.mp.br/images/Transpar&#234;ncia_2023/Mar&#231;o/NFs/Servi&#231;os/NFS_2620_2023_G_REFRIGERA&#199;&#195;O_1a545.pdf" TargetMode="External"/><Relationship Id="rId132" Type="http://schemas.openxmlformats.org/officeDocument/2006/relationships/hyperlink" Target="https://www.mpam.mp.br/images/CT_01-2022-MP-PGJ_b126b.pdf" TargetMode="External"/><Relationship Id="rId15" Type="http://schemas.openxmlformats.org/officeDocument/2006/relationships/hyperlink" Target="https://www.mpam.mp.br/images/CT_n&#186;_001.2021-MP-PGJ_3bc8f.pdf" TargetMode="External"/><Relationship Id="rId36" Type="http://schemas.openxmlformats.org/officeDocument/2006/relationships/hyperlink" Target="https://www.mpam.mp.br/images/2_TA_&#224;_CT_n.&#186;_005-2021_-_MP-PGJ_5538d.pdf" TargetMode="External"/><Relationship Id="rId57" Type="http://schemas.openxmlformats.org/officeDocument/2006/relationships/hyperlink" Target="https://www.mpam.mp.br/images/Transpar&#234;ncia_2023/Mar&#231;o/NFs/Servi&#231;os/NFS_514919_2023_SOFTPLAN_63a38.pdf" TargetMode="External"/><Relationship Id="rId106" Type="http://schemas.openxmlformats.org/officeDocument/2006/relationships/hyperlink" Target="https://www.mpam.mp.br/images/Contratos/2022/Aditivos/1&#186;_TA_ao_CT_n&#186;_13-2021_MP-PGJ_8df32.pdf" TargetMode="External"/><Relationship Id="rId127" Type="http://schemas.openxmlformats.org/officeDocument/2006/relationships/hyperlink" Target="https://www.mpam.mp.br/images/Transpar&#234;ncia_2023/Mar&#231;o/NFs/Servi&#231;os/NFS_4999_2023_JF_10b82.pdf" TargetMode="External"/><Relationship Id="rId10" Type="http://schemas.openxmlformats.org/officeDocument/2006/relationships/hyperlink" Target="https://www.mpam.mp.br/images/Transpar&#234;ncia_2023/Fevereiro/Notas_Fiscais/Servi&#231;os/NFS_2390_2023_VILA_ea0f4.pdf" TargetMode="External"/><Relationship Id="rId31" Type="http://schemas.openxmlformats.org/officeDocument/2006/relationships/hyperlink" Target="https://www.mpam.mp.br/images/1_TA_ao_CT_n.&#186;_006-2021_-_MP-PGJ_3d1d3.pdf" TargetMode="External"/><Relationship Id="rId52" Type="http://schemas.openxmlformats.org/officeDocument/2006/relationships/hyperlink" Target="https://www.mpam.mp.br/images/1_TA_ao_CT_n.&#186;_032-2021_-_MP-PGJ_3f6a6.pdf" TargetMode="External"/><Relationship Id="rId73" Type="http://schemas.openxmlformats.org/officeDocument/2006/relationships/hyperlink" Target="https://www.mpam.mp.br/images/Transpar&#234;ncia_2023/Mar&#231;o/NFs/Servi&#231;os/FATURA_300039294434_2023_OI_8f109.pdf" TargetMode="External"/><Relationship Id="rId78" Type="http://schemas.openxmlformats.org/officeDocument/2006/relationships/hyperlink" Target="https://www.mpam.mp.br/images/3_TA_&#224;_CT_n.&#186;_018-2019_-_MP-PGJ_bcff4.pdf" TargetMode="External"/><Relationship Id="rId94" Type="http://schemas.openxmlformats.org/officeDocument/2006/relationships/hyperlink" Target="https://www.mpam.mp.br/images/CT_30-2022_-_MP-PGJ_e7dc4.pdf" TargetMode="External"/><Relationship Id="rId99" Type="http://schemas.openxmlformats.org/officeDocument/2006/relationships/hyperlink" Target="https://www.mpam.mp.br/images/Transpar&#234;ncia_2023/Mar&#231;o/NFs/Servi&#231;os/FATURA_300039298521_2023_OI_905e5.pdf" TargetMode="External"/><Relationship Id="rId101" Type="http://schemas.openxmlformats.org/officeDocument/2006/relationships/hyperlink" Target="https://www.mpam.mp.br/images/Transpar&#234;ncia_2023/Mar&#231;o/NFs/Servi&#231;os/NFS_2051017_2023_TRIVALE_90b2d.pdf" TargetMode="External"/><Relationship Id="rId122" Type="http://schemas.openxmlformats.org/officeDocument/2006/relationships/hyperlink" Target="https://www.mpam.mp.br/images/3&#186;_TA_ao_CT_02-2019_-_MP-PGJ_92570.pdf" TargetMode="External"/><Relationship Id="rId143" Type="http://schemas.openxmlformats.org/officeDocument/2006/relationships/hyperlink" Target="https://www.mpam.mp.br/images/Transpar&#234;ncia_2023/Mar&#231;o/NFs/Servi&#231;os/NFS_2667_2023_G_REFRIGERA&#199;&#195;O_df863.pdf" TargetMode="External"/><Relationship Id="rId148" Type="http://schemas.openxmlformats.org/officeDocument/2006/relationships/drawing" Target="../drawings/drawing3.xml"/><Relationship Id="rId4" Type="http://schemas.openxmlformats.org/officeDocument/2006/relationships/hyperlink" Target="https://www.mpam.mp.br/images/Transpar&#234;ncia_2023/Fevereiro/Notas_Fiscais/Servi&#231;os/NFS_34605_2023_PRODAM_b8082.pdf" TargetMode="External"/><Relationship Id="rId9" Type="http://schemas.openxmlformats.org/officeDocument/2006/relationships/hyperlink" Target="https://www.mpam.mp.br/images/4_TA_&#224;_CT_n.&#186;_020-2018_-PGJ-MP_f580a.pdf" TargetMode="External"/><Relationship Id="rId26" Type="http://schemas.openxmlformats.org/officeDocument/2006/relationships/hyperlink" Target="https://www.mpam.mp.br/images/Transpar&#234;ncia_2023/Fevereiro/Notas_Fiscais/Servi&#231;os/NFS_2589_2023_G_REFRIGERA&#199;&#195;O_409c7.pdf" TargetMode="External"/><Relationship Id="rId47" Type="http://schemas.openxmlformats.org/officeDocument/2006/relationships/hyperlink" Target="https://www.mpam.mp.br/images/Transpar&#234;ncia_2023/Mar&#231;o/NFs/Servi&#231;os/NFS_2685_2023_GIBBOR_1997b.pdf" TargetMode="External"/><Relationship Id="rId68" Type="http://schemas.openxmlformats.org/officeDocument/2006/relationships/hyperlink" Target="https://www.mpam.mp.br/images/4&#186;_TA_ao_CT_035-2018-MP-PGJ_59d93.pdf" TargetMode="External"/><Relationship Id="rId89" Type="http://schemas.openxmlformats.org/officeDocument/2006/relationships/hyperlink" Target="https://www.mpam.mp.br/images/Transpar&#234;ncia_2023/Mar&#231;o/NFs/Servi&#231;os/FATURA_237538611_2023_SAAE_ITA_8833b.pdf" TargetMode="External"/><Relationship Id="rId112" Type="http://schemas.openxmlformats.org/officeDocument/2006/relationships/hyperlink" Target="https://www.mpam.mp.br/images/CT_33-2022_-_MP-PGJ_f6e8b.pdf" TargetMode="External"/><Relationship Id="rId133" Type="http://schemas.openxmlformats.org/officeDocument/2006/relationships/hyperlink" Target="https://www.mpam.mp.br/images/Transpar&#234;ncia_2023/Mar&#231;o/NFs/Servi&#231;os/NFS_1114_2023_EFICAZ_9bec7.pdf" TargetMode="External"/><Relationship Id="rId16" Type="http://schemas.openxmlformats.org/officeDocument/2006/relationships/hyperlink" Target="https://www.mpam.mp.br/images/Transpar&#234;ncia_2023/Fevereiro/Notas_Fiscais/Servi&#231;os/NFS_7_2023_EYES_3ba6e.pdf" TargetMode="External"/><Relationship Id="rId37" Type="http://schemas.openxmlformats.org/officeDocument/2006/relationships/hyperlink" Target="https://www.mpam.mp.br/images/Transpar&#234;ncia_2023/Mar&#231;o/NFs/Servi&#231;os/FATURA_867462_01_2023_AMAZONAS_ENERGIA_c290c.pdf" TargetMode="External"/><Relationship Id="rId58" Type="http://schemas.openxmlformats.org/officeDocument/2006/relationships/hyperlink" Target="https://www.mpam.mp.br/images/1_TA_&#224;_CT_n.&#186;_019-2021_-_MP_-PGJ_9396e.pdf" TargetMode="External"/><Relationship Id="rId79" Type="http://schemas.openxmlformats.org/officeDocument/2006/relationships/hyperlink" Target="https://www.mpam.mp.br/images/Transpar&#234;ncia_2023/Mar&#231;o/NFs/Servi&#231;os/FATURA_300039299184_2023_OI_88fa3.pdf" TargetMode="External"/><Relationship Id="rId102" Type="http://schemas.openxmlformats.org/officeDocument/2006/relationships/hyperlink" Target="https://www.mpam.mp.br/images/4_TA_&#224;_CT_n.&#186;_011-2018_-_MP-PGJ_b5ccc.pdf" TargetMode="External"/><Relationship Id="rId123" Type="http://schemas.openxmlformats.org/officeDocument/2006/relationships/hyperlink" Target="https://www.mpam.mp.br/images/Transpar&#234;ncia_2023/Mar&#231;o/NFs/Servi&#231;os/FATURA_869937-02_2023_AMAZONAS_ENERGIA_8fa1d.pdf" TargetMode="External"/><Relationship Id="rId144" Type="http://schemas.openxmlformats.org/officeDocument/2006/relationships/hyperlink" Target="https://www.mpam.mp.br/images/Contratos/2021/CONVENIOS/Termo_de_Cess&#227;o_Onerosa_de_Uso_n&#186;_001_2021_TJ_8e094.pdf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s://www.mpam.mp.br/images/Transpar&#234;ncia_2023/Mar&#231;o/NFs/Obras/NFS_27_2022_THEOTO_cb1b6.pdf" TargetMode="External"/><Relationship Id="rId1" Type="http://schemas.openxmlformats.org/officeDocument/2006/relationships/hyperlink" Target="https://www.mpam.mp.br/images/CT_02-2022_-_MP-PGJ_d826e.pdf" TargetMode="External"/><Relationship Id="rId4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1"/>
  <sheetViews>
    <sheetView zoomScale="85" zoomScaleNormal="85" workbookViewId="0">
      <selection activeCell="K9" sqref="K9"/>
    </sheetView>
  </sheetViews>
  <sheetFormatPr defaultColWidth="8.7109375" defaultRowHeight="15"/>
  <cols>
    <col min="1" max="1" width="13.7109375" customWidth="1"/>
    <col min="2" max="2" width="14.7109375" customWidth="1"/>
    <col min="3" max="3" width="17.7109375" customWidth="1"/>
    <col min="4" max="4" width="45.28515625" customWidth="1"/>
    <col min="5" max="5" width="29.5703125" customWidth="1"/>
    <col min="6" max="6" width="18.7109375" style="5" customWidth="1"/>
    <col min="7" max="7" width="16.42578125" customWidth="1"/>
    <col min="8" max="8" width="13" hidden="1" customWidth="1"/>
    <col min="9" max="9" width="17" hidden="1" customWidth="1"/>
    <col min="10" max="10" width="20.85546875" customWidth="1"/>
    <col min="11" max="11" width="14.85546875" customWidth="1"/>
    <col min="12" max="12" width="22.140625" customWidth="1"/>
    <col min="13" max="13" width="19" customWidth="1"/>
  </cols>
  <sheetData>
    <row r="1" spans="1:13" ht="76.5" customHeight="1">
      <c r="C1" s="6"/>
      <c r="D1" s="6"/>
      <c r="G1" s="7"/>
      <c r="H1" s="7"/>
      <c r="I1" s="7"/>
      <c r="J1" s="6"/>
    </row>
    <row r="2" spans="1:13" ht="18">
      <c r="A2" s="4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pans="1:13" ht="20.25">
      <c r="A3" s="8" t="s">
        <v>1</v>
      </c>
      <c r="B3" s="8"/>
      <c r="C3" s="8"/>
      <c r="D3" s="8"/>
      <c r="E3" s="8"/>
      <c r="G3" s="7"/>
      <c r="H3" s="7"/>
      <c r="I3" s="7"/>
      <c r="J3" s="6"/>
    </row>
    <row r="4" spans="1:13" ht="20.25">
      <c r="A4" s="8"/>
      <c r="B4" s="8"/>
      <c r="C4" s="9"/>
      <c r="D4" s="10"/>
      <c r="E4" s="8"/>
      <c r="G4" s="7"/>
      <c r="H4" s="7"/>
      <c r="I4" s="7"/>
      <c r="J4" s="6"/>
    </row>
    <row r="5" spans="1:13" ht="18">
      <c r="A5" s="11" t="s">
        <v>2</v>
      </c>
      <c r="B5" s="12"/>
      <c r="C5" s="13"/>
      <c r="D5" s="14"/>
      <c r="E5" s="15"/>
      <c r="G5" s="7"/>
      <c r="H5" s="7"/>
      <c r="I5" s="7"/>
      <c r="J5" s="6"/>
    </row>
    <row r="6" spans="1:13" ht="31.5">
      <c r="A6" s="16" t="s">
        <v>3</v>
      </c>
      <c r="B6" s="16" t="s">
        <v>4</v>
      </c>
      <c r="C6" s="17" t="s">
        <v>5</v>
      </c>
      <c r="D6" s="17" t="s">
        <v>6</v>
      </c>
      <c r="E6" s="17" t="s">
        <v>7</v>
      </c>
      <c r="F6" s="16" t="s">
        <v>8</v>
      </c>
      <c r="G6" s="16" t="s">
        <v>9</v>
      </c>
      <c r="H6" s="18" t="s">
        <v>10</v>
      </c>
      <c r="I6" s="18" t="s">
        <v>11</v>
      </c>
      <c r="J6" s="17" t="s">
        <v>12</v>
      </c>
      <c r="K6" s="17" t="s">
        <v>13</v>
      </c>
      <c r="L6" s="19" t="s">
        <v>14</v>
      </c>
      <c r="M6" s="17" t="s">
        <v>15</v>
      </c>
    </row>
    <row r="7" spans="1:13" ht="120">
      <c r="A7" s="20" t="s">
        <v>16</v>
      </c>
      <c r="B7" s="21">
        <v>1</v>
      </c>
      <c r="C7" s="22">
        <v>5808979000142</v>
      </c>
      <c r="D7" s="23" t="s">
        <v>17</v>
      </c>
      <c r="E7" s="24" t="s">
        <v>18</v>
      </c>
      <c r="F7" s="25" t="s">
        <v>19</v>
      </c>
      <c r="G7" s="26">
        <v>44972</v>
      </c>
      <c r="H7" s="27" t="s">
        <v>20</v>
      </c>
      <c r="I7" s="28">
        <v>2220</v>
      </c>
      <c r="J7" s="29">
        <v>44991</v>
      </c>
      <c r="K7" s="23" t="s">
        <v>21</v>
      </c>
      <c r="L7" s="28">
        <v>2220</v>
      </c>
      <c r="M7" s="27" t="s">
        <v>22</v>
      </c>
    </row>
    <row r="8" spans="1:13" ht="120">
      <c r="A8" s="20" t="s">
        <v>16</v>
      </c>
      <c r="B8" s="21">
        <v>2</v>
      </c>
      <c r="C8" s="22">
        <v>12713709000113</v>
      </c>
      <c r="D8" s="23" t="s">
        <v>23</v>
      </c>
      <c r="E8" s="24" t="s">
        <v>24</v>
      </c>
      <c r="F8" s="25" t="s">
        <v>25</v>
      </c>
      <c r="G8" s="26">
        <v>44972</v>
      </c>
      <c r="H8" s="27" t="s">
        <v>26</v>
      </c>
      <c r="I8" s="28">
        <v>14750</v>
      </c>
      <c r="J8" s="29">
        <v>44991</v>
      </c>
      <c r="K8" s="23" t="s">
        <v>21</v>
      </c>
      <c r="L8" s="28">
        <v>14750</v>
      </c>
      <c r="M8" s="27" t="s">
        <v>27</v>
      </c>
    </row>
    <row r="9" spans="1:13" ht="105">
      <c r="A9" s="20" t="s">
        <v>16</v>
      </c>
      <c r="B9" s="21">
        <v>3</v>
      </c>
      <c r="C9" s="22">
        <v>3987907000184</v>
      </c>
      <c r="D9" s="23" t="s">
        <v>28</v>
      </c>
      <c r="E9" s="24" t="s">
        <v>29</v>
      </c>
      <c r="F9" s="25" t="s">
        <v>30</v>
      </c>
      <c r="G9" s="26">
        <v>44972</v>
      </c>
      <c r="H9" s="27" t="s">
        <v>31</v>
      </c>
      <c r="I9" s="30">
        <v>530</v>
      </c>
      <c r="J9" s="29">
        <v>44991</v>
      </c>
      <c r="K9" s="23" t="s">
        <v>21</v>
      </c>
      <c r="L9" s="30">
        <v>530</v>
      </c>
      <c r="M9" s="27" t="s">
        <v>32</v>
      </c>
    </row>
    <row r="10" spans="1:13" ht="105">
      <c r="A10" s="20" t="s">
        <v>16</v>
      </c>
      <c r="B10" s="21">
        <v>4</v>
      </c>
      <c r="C10" s="22">
        <v>15724019000158</v>
      </c>
      <c r="D10" s="23" t="s">
        <v>33</v>
      </c>
      <c r="E10" s="24" t="s">
        <v>34</v>
      </c>
      <c r="F10" s="25" t="s">
        <v>35</v>
      </c>
      <c r="G10" s="26">
        <v>44972</v>
      </c>
      <c r="H10" s="27" t="s">
        <v>36</v>
      </c>
      <c r="I10" s="28">
        <v>3039.5</v>
      </c>
      <c r="J10" s="29">
        <v>44991</v>
      </c>
      <c r="K10" s="23" t="s">
        <v>21</v>
      </c>
      <c r="L10" s="28">
        <v>3039.5</v>
      </c>
      <c r="M10" s="27" t="s">
        <v>37</v>
      </c>
    </row>
    <row r="11" spans="1:13" ht="120">
      <c r="A11" s="20" t="s">
        <v>16</v>
      </c>
      <c r="B11" s="21">
        <v>5</v>
      </c>
      <c r="C11" s="22">
        <v>32674351000174</v>
      </c>
      <c r="D11" s="23" t="s">
        <v>38</v>
      </c>
      <c r="E11" s="31" t="s">
        <v>39</v>
      </c>
      <c r="F11" s="25" t="s">
        <v>40</v>
      </c>
      <c r="G11" s="26">
        <v>44972</v>
      </c>
      <c r="H11" s="27" t="s">
        <v>41</v>
      </c>
      <c r="I11" s="28">
        <v>289333.5</v>
      </c>
      <c r="J11" s="29">
        <v>44991</v>
      </c>
      <c r="K11" s="23" t="s">
        <v>21</v>
      </c>
      <c r="L11" s="28">
        <v>289333.5</v>
      </c>
      <c r="M11" s="27" t="s">
        <v>42</v>
      </c>
    </row>
    <row r="12" spans="1:13" ht="105">
      <c r="A12" s="20" t="s">
        <v>16</v>
      </c>
      <c r="B12" s="21">
        <v>6</v>
      </c>
      <c r="C12" s="22">
        <v>36521392000181</v>
      </c>
      <c r="D12" s="23" t="s">
        <v>43</v>
      </c>
      <c r="E12" s="24" t="s">
        <v>44</v>
      </c>
      <c r="F12" s="25" t="s">
        <v>45</v>
      </c>
      <c r="G12" s="26">
        <v>44973</v>
      </c>
      <c r="H12" s="27" t="s">
        <v>46</v>
      </c>
      <c r="I12" s="28">
        <v>1582.57</v>
      </c>
      <c r="J12" s="29">
        <v>44992</v>
      </c>
      <c r="K12" s="23" t="s">
        <v>21</v>
      </c>
      <c r="L12" s="28">
        <v>1582.57</v>
      </c>
      <c r="M12" s="27" t="s">
        <v>47</v>
      </c>
    </row>
    <row r="13" spans="1:13" ht="135">
      <c r="A13" s="20" t="s">
        <v>48</v>
      </c>
      <c r="B13" s="21">
        <v>7</v>
      </c>
      <c r="C13" s="32">
        <v>37722924000101</v>
      </c>
      <c r="D13" s="33" t="s">
        <v>49</v>
      </c>
      <c r="E13" s="34" t="s">
        <v>50</v>
      </c>
      <c r="F13" s="25" t="s">
        <v>51</v>
      </c>
      <c r="G13" s="26">
        <v>44987</v>
      </c>
      <c r="H13" s="27" t="s">
        <v>52</v>
      </c>
      <c r="I13" s="28">
        <v>548.20000000000005</v>
      </c>
      <c r="J13" s="26">
        <v>44991</v>
      </c>
      <c r="K13" s="23" t="s">
        <v>53</v>
      </c>
      <c r="L13" s="28">
        <v>548.20000000000005</v>
      </c>
      <c r="M13" s="27" t="s">
        <v>54</v>
      </c>
    </row>
    <row r="14" spans="1:13" ht="150">
      <c r="A14" s="20" t="s">
        <v>48</v>
      </c>
      <c r="B14" s="21">
        <v>8</v>
      </c>
      <c r="C14" s="32">
        <v>12980808000161</v>
      </c>
      <c r="D14" s="33" t="s">
        <v>55</v>
      </c>
      <c r="E14" s="35" t="s">
        <v>56</v>
      </c>
      <c r="F14" s="25" t="s">
        <v>57</v>
      </c>
      <c r="G14" s="26">
        <v>44987</v>
      </c>
      <c r="H14" s="27" t="s">
        <v>58</v>
      </c>
      <c r="I14" s="30">
        <v>12712</v>
      </c>
      <c r="J14" s="26">
        <v>44991</v>
      </c>
      <c r="K14" s="23" t="s">
        <v>53</v>
      </c>
      <c r="L14" s="30">
        <v>12712</v>
      </c>
      <c r="M14" s="27" t="s">
        <v>59</v>
      </c>
    </row>
    <row r="15" spans="1:13" ht="105">
      <c r="A15" s="20" t="s">
        <v>48</v>
      </c>
      <c r="B15" s="21">
        <v>9</v>
      </c>
      <c r="C15" s="32">
        <v>37722924000101</v>
      </c>
      <c r="D15" s="33" t="s">
        <v>49</v>
      </c>
      <c r="E15" s="35" t="s">
        <v>60</v>
      </c>
      <c r="F15" s="25" t="s">
        <v>61</v>
      </c>
      <c r="G15" s="26">
        <v>44987</v>
      </c>
      <c r="H15" s="27" t="s">
        <v>62</v>
      </c>
      <c r="I15" s="28">
        <v>4321.2</v>
      </c>
      <c r="J15" s="26">
        <v>44991</v>
      </c>
      <c r="K15" s="23" t="s">
        <v>53</v>
      </c>
      <c r="L15" s="28">
        <v>4321.2</v>
      </c>
      <c r="M15" s="27" t="s">
        <v>63</v>
      </c>
    </row>
    <row r="16" spans="1:13" ht="120">
      <c r="A16" s="20" t="s">
        <v>48</v>
      </c>
      <c r="B16" s="21">
        <v>10</v>
      </c>
      <c r="C16" s="22">
        <v>3987907000184</v>
      </c>
      <c r="D16" s="23" t="s">
        <v>28</v>
      </c>
      <c r="E16" s="35" t="s">
        <v>64</v>
      </c>
      <c r="F16" s="25" t="s">
        <v>65</v>
      </c>
      <c r="G16" s="26">
        <v>44987</v>
      </c>
      <c r="H16" s="27" t="s">
        <v>66</v>
      </c>
      <c r="I16" s="28">
        <v>3065.2</v>
      </c>
      <c r="J16" s="26">
        <v>44991</v>
      </c>
      <c r="K16" s="23" t="s">
        <v>53</v>
      </c>
      <c r="L16" s="28">
        <v>3065.2</v>
      </c>
      <c r="M16" s="27" t="s">
        <v>67</v>
      </c>
    </row>
    <row r="17" spans="1:13" ht="120">
      <c r="A17" s="20" t="s">
        <v>48</v>
      </c>
      <c r="B17" s="21">
        <v>11</v>
      </c>
      <c r="C17" s="22">
        <v>4646337000121</v>
      </c>
      <c r="D17" s="23" t="s">
        <v>68</v>
      </c>
      <c r="E17" s="34" t="s">
        <v>69</v>
      </c>
      <c r="F17" s="25" t="s">
        <v>70</v>
      </c>
      <c r="G17" s="26">
        <v>44987</v>
      </c>
      <c r="H17" s="27" t="s">
        <v>71</v>
      </c>
      <c r="I17" s="28">
        <v>1140</v>
      </c>
      <c r="J17" s="26">
        <v>44991</v>
      </c>
      <c r="K17" s="23" t="s">
        <v>53</v>
      </c>
      <c r="L17" s="28">
        <v>1140</v>
      </c>
      <c r="M17" s="27" t="s">
        <v>72</v>
      </c>
    </row>
    <row r="18" spans="1:13" ht="150">
      <c r="A18" s="20" t="s">
        <v>48</v>
      </c>
      <c r="B18" s="21">
        <v>12</v>
      </c>
      <c r="C18" s="22">
        <v>34354190000167</v>
      </c>
      <c r="D18" s="23" t="s">
        <v>73</v>
      </c>
      <c r="E18" s="34" t="s">
        <v>74</v>
      </c>
      <c r="F18" s="25" t="s">
        <v>75</v>
      </c>
      <c r="G18" s="26">
        <v>44988</v>
      </c>
      <c r="H18" s="27" t="s">
        <v>76</v>
      </c>
      <c r="I18" s="28">
        <v>4993.5</v>
      </c>
      <c r="J18" s="26">
        <v>44991</v>
      </c>
      <c r="K18" s="23" t="s">
        <v>53</v>
      </c>
      <c r="L18" s="28">
        <v>4993.5</v>
      </c>
      <c r="M18" s="27" t="s">
        <v>77</v>
      </c>
    </row>
    <row r="19" spans="1:13" ht="120">
      <c r="A19" s="20" t="s">
        <v>48</v>
      </c>
      <c r="B19" s="21">
        <v>13</v>
      </c>
      <c r="C19" s="22">
        <v>10847885000112</v>
      </c>
      <c r="D19" s="23" t="s">
        <v>78</v>
      </c>
      <c r="E19" s="34" t="s">
        <v>79</v>
      </c>
      <c r="F19" s="25" t="s">
        <v>80</v>
      </c>
      <c r="G19" s="26">
        <v>44988</v>
      </c>
      <c r="H19" s="27" t="s">
        <v>81</v>
      </c>
      <c r="I19" s="28">
        <v>292.5</v>
      </c>
      <c r="J19" s="26">
        <v>44991</v>
      </c>
      <c r="K19" s="23" t="s">
        <v>53</v>
      </c>
      <c r="L19" s="28">
        <v>292.5</v>
      </c>
      <c r="M19" s="27" t="s">
        <v>82</v>
      </c>
    </row>
    <row r="20" spans="1:13" ht="120">
      <c r="A20" s="20" t="s">
        <v>48</v>
      </c>
      <c r="B20" s="21">
        <v>14</v>
      </c>
      <c r="C20" s="22">
        <v>64106552000161</v>
      </c>
      <c r="D20" s="23" t="s">
        <v>83</v>
      </c>
      <c r="E20" s="34" t="s">
        <v>84</v>
      </c>
      <c r="F20" s="25" t="s">
        <v>85</v>
      </c>
      <c r="G20" s="26">
        <v>44988</v>
      </c>
      <c r="H20" s="27" t="s">
        <v>86</v>
      </c>
      <c r="I20" s="28">
        <v>26391.33</v>
      </c>
      <c r="J20" s="26">
        <v>44991</v>
      </c>
      <c r="K20" s="23" t="s">
        <v>53</v>
      </c>
      <c r="L20" s="28">
        <v>26391.33</v>
      </c>
      <c r="M20" s="27" t="s">
        <v>87</v>
      </c>
    </row>
    <row r="21" spans="1:13" ht="135">
      <c r="A21" s="20" t="s">
        <v>48</v>
      </c>
      <c r="B21" s="21">
        <v>15</v>
      </c>
      <c r="C21" s="22">
        <v>23032014000192</v>
      </c>
      <c r="D21" s="23" t="s">
        <v>88</v>
      </c>
      <c r="E21" s="31" t="s">
        <v>89</v>
      </c>
      <c r="F21" s="25" t="s">
        <v>90</v>
      </c>
      <c r="G21" s="26">
        <v>44988</v>
      </c>
      <c r="H21" s="27" t="s">
        <v>91</v>
      </c>
      <c r="I21" s="28">
        <v>1028.1600000000001</v>
      </c>
      <c r="J21" s="26">
        <v>44991</v>
      </c>
      <c r="K21" s="23" t="s">
        <v>53</v>
      </c>
      <c r="L21" s="28">
        <v>1028.1600000000001</v>
      </c>
      <c r="M21" s="27" t="s">
        <v>92</v>
      </c>
    </row>
    <row r="22" spans="1:13" ht="150">
      <c r="A22" s="20" t="s">
        <v>48</v>
      </c>
      <c r="B22" s="21">
        <v>16</v>
      </c>
      <c r="C22" s="22">
        <v>38504819000169</v>
      </c>
      <c r="D22" s="23" t="s">
        <v>93</v>
      </c>
      <c r="E22" s="34" t="s">
        <v>94</v>
      </c>
      <c r="F22" s="25" t="s">
        <v>95</v>
      </c>
      <c r="G22" s="26">
        <v>44988</v>
      </c>
      <c r="H22" s="27" t="s">
        <v>96</v>
      </c>
      <c r="I22" s="28">
        <v>1950</v>
      </c>
      <c r="J22" s="26">
        <v>44991</v>
      </c>
      <c r="K22" s="23" t="s">
        <v>53</v>
      </c>
      <c r="L22" s="28">
        <v>1950</v>
      </c>
      <c r="M22" s="27" t="s">
        <v>97</v>
      </c>
    </row>
    <row r="23" spans="1:13" ht="135">
      <c r="A23" s="20" t="s">
        <v>48</v>
      </c>
      <c r="B23" s="21">
        <v>17</v>
      </c>
      <c r="C23" s="22">
        <v>29106687000126</v>
      </c>
      <c r="D23" s="23" t="s">
        <v>98</v>
      </c>
      <c r="E23" s="34" t="s">
        <v>99</v>
      </c>
      <c r="F23" s="25" t="s">
        <v>100</v>
      </c>
      <c r="G23" s="26">
        <v>44988</v>
      </c>
      <c r="H23" s="27" t="s">
        <v>101</v>
      </c>
      <c r="I23" s="28">
        <v>29375</v>
      </c>
      <c r="J23" s="26">
        <v>44991</v>
      </c>
      <c r="K23" s="23" t="s">
        <v>53</v>
      </c>
      <c r="L23" s="28">
        <v>29375</v>
      </c>
      <c r="M23" s="27" t="s">
        <v>102</v>
      </c>
    </row>
    <row r="24" spans="1:13" ht="135">
      <c r="A24" s="20" t="s">
        <v>48</v>
      </c>
      <c r="B24" s="21">
        <v>18</v>
      </c>
      <c r="C24" s="22">
        <v>5778325000547</v>
      </c>
      <c r="D24" s="23" t="s">
        <v>103</v>
      </c>
      <c r="E24" s="31" t="s">
        <v>104</v>
      </c>
      <c r="F24" s="25" t="s">
        <v>105</v>
      </c>
      <c r="G24" s="26">
        <v>44992</v>
      </c>
      <c r="H24" s="27" t="s">
        <v>106</v>
      </c>
      <c r="I24" s="28">
        <v>4082800</v>
      </c>
      <c r="J24" s="26">
        <v>44993</v>
      </c>
      <c r="K24" s="23" t="s">
        <v>53</v>
      </c>
      <c r="L24" s="28">
        <v>4082800</v>
      </c>
      <c r="M24" s="27" t="s">
        <v>107</v>
      </c>
    </row>
    <row r="25" spans="1:13" ht="135">
      <c r="A25" s="20" t="s">
        <v>48</v>
      </c>
      <c r="B25" s="21">
        <v>19</v>
      </c>
      <c r="C25" s="22">
        <v>5778325000547</v>
      </c>
      <c r="D25" s="23" t="s">
        <v>103</v>
      </c>
      <c r="E25" s="31" t="s">
        <v>108</v>
      </c>
      <c r="F25" s="36" t="s">
        <v>109</v>
      </c>
      <c r="G25" s="26">
        <v>44992</v>
      </c>
      <c r="H25" s="27" t="s">
        <v>110</v>
      </c>
      <c r="I25" s="30">
        <v>47200</v>
      </c>
      <c r="J25" s="29" t="s">
        <v>111</v>
      </c>
      <c r="K25" s="23" t="s">
        <v>112</v>
      </c>
      <c r="L25" s="29" t="s">
        <v>111</v>
      </c>
      <c r="M25" s="27" t="s">
        <v>107</v>
      </c>
    </row>
    <row r="26" spans="1:13" ht="120">
      <c r="A26" s="20" t="s">
        <v>48</v>
      </c>
      <c r="B26" s="21">
        <v>20</v>
      </c>
      <c r="C26" s="22">
        <v>4003942000184</v>
      </c>
      <c r="D26" s="23" t="s">
        <v>113</v>
      </c>
      <c r="E26" s="34" t="s">
        <v>114</v>
      </c>
      <c r="F26" s="25" t="s">
        <v>115</v>
      </c>
      <c r="G26" s="26">
        <v>44992</v>
      </c>
      <c r="H26" s="27" t="s">
        <v>116</v>
      </c>
      <c r="I26" s="28">
        <v>2387.52</v>
      </c>
      <c r="J26" s="26">
        <v>44993</v>
      </c>
      <c r="K26" s="23" t="s">
        <v>53</v>
      </c>
      <c r="L26" s="28">
        <v>2387.52</v>
      </c>
      <c r="M26" s="27" t="s">
        <v>117</v>
      </c>
    </row>
    <row r="27" spans="1:13" ht="135">
      <c r="A27" s="20" t="s">
        <v>48</v>
      </c>
      <c r="B27" s="21">
        <v>21</v>
      </c>
      <c r="C27" s="22">
        <v>4003942000184</v>
      </c>
      <c r="D27" s="23" t="s">
        <v>113</v>
      </c>
      <c r="E27" s="34" t="s">
        <v>118</v>
      </c>
      <c r="F27" s="25" t="s">
        <v>119</v>
      </c>
      <c r="G27" s="26">
        <v>44992</v>
      </c>
      <c r="H27" s="27" t="s">
        <v>120</v>
      </c>
      <c r="I27" s="28">
        <v>648.96</v>
      </c>
      <c r="J27" s="26">
        <v>44993</v>
      </c>
      <c r="K27" s="23" t="s">
        <v>53</v>
      </c>
      <c r="L27" s="28">
        <v>648.96</v>
      </c>
      <c r="M27" s="27" t="s">
        <v>121</v>
      </c>
    </row>
    <row r="28" spans="1:13" ht="135">
      <c r="A28" s="20" t="s">
        <v>48</v>
      </c>
      <c r="B28" s="21">
        <v>22</v>
      </c>
      <c r="C28" s="22">
        <v>1631853000194</v>
      </c>
      <c r="D28" s="23" t="s">
        <v>122</v>
      </c>
      <c r="E28" s="34" t="s">
        <v>123</v>
      </c>
      <c r="F28" s="25" t="s">
        <v>124</v>
      </c>
      <c r="G28" s="26">
        <v>44992</v>
      </c>
      <c r="H28" s="27" t="s">
        <v>125</v>
      </c>
      <c r="I28" s="30">
        <v>676.8</v>
      </c>
      <c r="J28" s="26">
        <v>44993</v>
      </c>
      <c r="K28" s="23" t="s">
        <v>53</v>
      </c>
      <c r="L28" s="30">
        <v>676.8</v>
      </c>
      <c r="M28" s="27" t="s">
        <v>126</v>
      </c>
    </row>
    <row r="29" spans="1:13" ht="135">
      <c r="A29" s="20" t="s">
        <v>48</v>
      </c>
      <c r="B29" s="21">
        <v>23</v>
      </c>
      <c r="C29" s="22">
        <v>37722924000101</v>
      </c>
      <c r="D29" s="23" t="s">
        <v>49</v>
      </c>
      <c r="E29" s="34" t="s">
        <v>127</v>
      </c>
      <c r="F29" s="25" t="s">
        <v>128</v>
      </c>
      <c r="G29" s="26">
        <v>44993</v>
      </c>
      <c r="H29" s="27" t="s">
        <v>129</v>
      </c>
      <c r="I29" s="28">
        <v>1347</v>
      </c>
      <c r="J29" s="26">
        <v>44993</v>
      </c>
      <c r="K29" s="23" t="s">
        <v>53</v>
      </c>
      <c r="L29" s="28">
        <v>1347</v>
      </c>
      <c r="M29" s="27" t="s">
        <v>130</v>
      </c>
    </row>
    <row r="30" spans="1:13" ht="105">
      <c r="A30" s="20" t="s">
        <v>48</v>
      </c>
      <c r="B30" s="21">
        <v>24</v>
      </c>
      <c r="C30" s="22">
        <v>27985750000116</v>
      </c>
      <c r="D30" s="23" t="s">
        <v>131</v>
      </c>
      <c r="E30" s="31" t="s">
        <v>132</v>
      </c>
      <c r="F30" s="25" t="s">
        <v>133</v>
      </c>
      <c r="G30" s="26">
        <v>44993</v>
      </c>
      <c r="H30" s="27" t="s">
        <v>134</v>
      </c>
      <c r="I30" s="28">
        <v>2005.86</v>
      </c>
      <c r="J30" s="26">
        <v>44993</v>
      </c>
      <c r="K30" s="23" t="s">
        <v>53</v>
      </c>
      <c r="L30" s="28">
        <v>2005.86</v>
      </c>
      <c r="M30" s="27" t="s">
        <v>135</v>
      </c>
    </row>
    <row r="31" spans="1:13" ht="135">
      <c r="A31" s="20" t="s">
        <v>48</v>
      </c>
      <c r="B31" s="21">
        <v>25</v>
      </c>
      <c r="C31" s="22">
        <v>14024658000652</v>
      </c>
      <c r="D31" s="23" t="s">
        <v>136</v>
      </c>
      <c r="E31" s="34" t="s">
        <v>137</v>
      </c>
      <c r="F31" s="25" t="s">
        <v>138</v>
      </c>
      <c r="G31" s="26">
        <v>44994</v>
      </c>
      <c r="H31" s="27" t="s">
        <v>139</v>
      </c>
      <c r="I31" s="28">
        <v>26500</v>
      </c>
      <c r="J31" s="26">
        <v>44998</v>
      </c>
      <c r="K31" s="23" t="s">
        <v>53</v>
      </c>
      <c r="L31" s="28">
        <v>26500</v>
      </c>
      <c r="M31" s="27" t="s">
        <v>140</v>
      </c>
    </row>
    <row r="32" spans="1:13" ht="120">
      <c r="A32" s="20" t="s">
        <v>48</v>
      </c>
      <c r="B32" s="21">
        <v>26</v>
      </c>
      <c r="C32" s="22">
        <v>37722924000101</v>
      </c>
      <c r="D32" s="23" t="s">
        <v>141</v>
      </c>
      <c r="E32" s="34" t="s">
        <v>142</v>
      </c>
      <c r="F32" s="25" t="s">
        <v>143</v>
      </c>
      <c r="G32" s="26">
        <v>44994</v>
      </c>
      <c r="H32" s="27" t="s">
        <v>144</v>
      </c>
      <c r="I32" s="28">
        <v>1347</v>
      </c>
      <c r="J32" s="26">
        <v>44998</v>
      </c>
      <c r="K32" s="23" t="s">
        <v>53</v>
      </c>
      <c r="L32" s="28">
        <v>1347</v>
      </c>
      <c r="M32" s="27" t="s">
        <v>145</v>
      </c>
    </row>
    <row r="33" spans="1:13" ht="120">
      <c r="A33" s="20" t="s">
        <v>48</v>
      </c>
      <c r="B33" s="21">
        <v>27</v>
      </c>
      <c r="C33" s="22">
        <v>5207424000145</v>
      </c>
      <c r="D33" s="23" t="s">
        <v>146</v>
      </c>
      <c r="E33" s="34" t="s">
        <v>147</v>
      </c>
      <c r="F33" s="25" t="s">
        <v>148</v>
      </c>
      <c r="G33" s="26">
        <v>44999</v>
      </c>
      <c r="H33" s="27" t="s">
        <v>149</v>
      </c>
      <c r="I33" s="28">
        <v>1489</v>
      </c>
      <c r="J33" s="26">
        <v>45000</v>
      </c>
      <c r="K33" s="23" t="s">
        <v>53</v>
      </c>
      <c r="L33" s="28">
        <v>1489</v>
      </c>
      <c r="M33" s="27" t="s">
        <v>150</v>
      </c>
    </row>
    <row r="34" spans="1:13" ht="135">
      <c r="A34" s="20" t="s">
        <v>48</v>
      </c>
      <c r="B34" s="21">
        <v>28</v>
      </c>
      <c r="C34" s="22">
        <v>32674351000174</v>
      </c>
      <c r="D34" s="23" t="s">
        <v>38</v>
      </c>
      <c r="E34" s="34" t="s">
        <v>151</v>
      </c>
      <c r="F34" s="25" t="s">
        <v>152</v>
      </c>
      <c r="G34" s="26">
        <v>44999</v>
      </c>
      <c r="H34" s="27" t="s">
        <v>153</v>
      </c>
      <c r="I34" s="28">
        <v>13680</v>
      </c>
      <c r="J34" s="26">
        <v>45000</v>
      </c>
      <c r="K34" s="23" t="s">
        <v>53</v>
      </c>
      <c r="L34" s="28">
        <v>13680</v>
      </c>
      <c r="M34" s="27" t="s">
        <v>154</v>
      </c>
    </row>
    <row r="35" spans="1:13" ht="135">
      <c r="A35" s="20" t="s">
        <v>48</v>
      </c>
      <c r="B35" s="21">
        <v>29</v>
      </c>
      <c r="C35" s="22">
        <v>23318893000113</v>
      </c>
      <c r="D35" s="23" t="s">
        <v>155</v>
      </c>
      <c r="E35" s="34" t="s">
        <v>156</v>
      </c>
      <c r="F35" s="25" t="s">
        <v>157</v>
      </c>
      <c r="G35" s="26">
        <v>44999</v>
      </c>
      <c r="H35" s="27" t="s">
        <v>158</v>
      </c>
      <c r="I35" s="28">
        <v>5101</v>
      </c>
      <c r="J35" s="26">
        <v>45000</v>
      </c>
      <c r="K35" s="23" t="s">
        <v>53</v>
      </c>
      <c r="L35" s="28">
        <v>5101</v>
      </c>
      <c r="M35" s="27" t="s">
        <v>154</v>
      </c>
    </row>
    <row r="36" spans="1:13" ht="135">
      <c r="A36" s="20" t="s">
        <v>48</v>
      </c>
      <c r="B36" s="21">
        <v>30</v>
      </c>
      <c r="C36" s="22">
        <v>27985750000116</v>
      </c>
      <c r="D36" s="23" t="s">
        <v>131</v>
      </c>
      <c r="E36" s="34" t="s">
        <v>159</v>
      </c>
      <c r="F36" s="25" t="s">
        <v>160</v>
      </c>
      <c r="G36" s="26">
        <v>45015</v>
      </c>
      <c r="H36" s="27" t="s">
        <v>161</v>
      </c>
      <c r="I36" s="28">
        <v>4203.3999999999996</v>
      </c>
      <c r="J36" s="29" t="s">
        <v>111</v>
      </c>
      <c r="K36" s="23" t="s">
        <v>53</v>
      </c>
      <c r="L36" s="29" t="s">
        <v>111</v>
      </c>
      <c r="M36" s="27" t="s">
        <v>162</v>
      </c>
    </row>
    <row r="37" spans="1:13" ht="120">
      <c r="A37" s="20" t="s">
        <v>48</v>
      </c>
      <c r="B37" s="21">
        <v>31</v>
      </c>
      <c r="C37" s="22">
        <v>10855056000181</v>
      </c>
      <c r="D37" s="23" t="s">
        <v>163</v>
      </c>
      <c r="E37" s="34" t="s">
        <v>164</v>
      </c>
      <c r="F37" s="25" t="s">
        <v>165</v>
      </c>
      <c r="G37" s="26">
        <v>45015</v>
      </c>
      <c r="H37" s="27" t="s">
        <v>166</v>
      </c>
      <c r="I37" s="28">
        <v>640</v>
      </c>
      <c r="J37" s="29" t="s">
        <v>111</v>
      </c>
      <c r="K37" s="23" t="s">
        <v>53</v>
      </c>
      <c r="L37" s="29" t="s">
        <v>111</v>
      </c>
      <c r="M37" s="27" t="s">
        <v>167</v>
      </c>
    </row>
    <row r="38" spans="1:13" ht="105">
      <c r="A38" s="20" t="s">
        <v>48</v>
      </c>
      <c r="B38" s="21">
        <v>32</v>
      </c>
      <c r="C38" s="22">
        <v>10855056000181</v>
      </c>
      <c r="D38" s="23" t="s">
        <v>163</v>
      </c>
      <c r="E38" s="34" t="s">
        <v>168</v>
      </c>
      <c r="F38" s="25" t="s">
        <v>169</v>
      </c>
      <c r="G38" s="26">
        <v>45015</v>
      </c>
      <c r="H38" s="27" t="s">
        <v>170</v>
      </c>
      <c r="I38" s="28">
        <v>640</v>
      </c>
      <c r="J38" s="29" t="s">
        <v>111</v>
      </c>
      <c r="K38" s="23" t="s">
        <v>53</v>
      </c>
      <c r="L38" s="29" t="s">
        <v>111</v>
      </c>
      <c r="M38" s="27" t="s">
        <v>171</v>
      </c>
    </row>
    <row r="39" spans="1:13" ht="105">
      <c r="A39" s="20" t="s">
        <v>48</v>
      </c>
      <c r="B39" s="21">
        <v>33</v>
      </c>
      <c r="C39" s="22">
        <v>5207424000145</v>
      </c>
      <c r="D39" s="23" t="s">
        <v>146</v>
      </c>
      <c r="E39" s="34" t="s">
        <v>172</v>
      </c>
      <c r="F39" s="25" t="s">
        <v>173</v>
      </c>
      <c r="G39" s="26">
        <v>45015</v>
      </c>
      <c r="H39" s="27" t="s">
        <v>174</v>
      </c>
      <c r="I39" s="28">
        <v>1489</v>
      </c>
      <c r="J39" s="29" t="s">
        <v>111</v>
      </c>
      <c r="K39" s="23" t="s">
        <v>53</v>
      </c>
      <c r="L39" s="29" t="s">
        <v>111</v>
      </c>
      <c r="M39" s="27" t="s">
        <v>175</v>
      </c>
    </row>
    <row r="40" spans="1:13" ht="105">
      <c r="A40" s="20" t="s">
        <v>48</v>
      </c>
      <c r="B40" s="21">
        <v>34</v>
      </c>
      <c r="C40" s="22">
        <v>5207424000145</v>
      </c>
      <c r="D40" s="23" t="s">
        <v>146</v>
      </c>
      <c r="E40" s="34" t="s">
        <v>176</v>
      </c>
      <c r="F40" s="25" t="s">
        <v>177</v>
      </c>
      <c r="G40" s="26">
        <v>45015</v>
      </c>
      <c r="H40" s="27" t="s">
        <v>178</v>
      </c>
      <c r="I40" s="30">
        <v>1489</v>
      </c>
      <c r="J40" s="29" t="s">
        <v>111</v>
      </c>
      <c r="K40" s="23" t="s">
        <v>53</v>
      </c>
      <c r="L40" s="29" t="s">
        <v>111</v>
      </c>
      <c r="M40" s="27" t="s">
        <v>179</v>
      </c>
    </row>
    <row r="41" spans="1:13" ht="105">
      <c r="A41" s="20" t="s">
        <v>48</v>
      </c>
      <c r="B41" s="21">
        <v>35</v>
      </c>
      <c r="C41" s="22">
        <v>5207424000145</v>
      </c>
      <c r="D41" s="23" t="s">
        <v>146</v>
      </c>
      <c r="E41" s="34" t="s">
        <v>180</v>
      </c>
      <c r="F41" s="25" t="s">
        <v>181</v>
      </c>
      <c r="G41" s="26">
        <v>45015</v>
      </c>
      <c r="H41" s="27" t="s">
        <v>182</v>
      </c>
      <c r="I41" s="28">
        <v>1489</v>
      </c>
      <c r="J41" s="29" t="s">
        <v>111</v>
      </c>
      <c r="K41" s="23" t="s">
        <v>53</v>
      </c>
      <c r="L41" s="29" t="s">
        <v>111</v>
      </c>
      <c r="M41" s="27" t="s">
        <v>183</v>
      </c>
    </row>
    <row r="42" spans="1:13" ht="105">
      <c r="A42" s="20" t="s">
        <v>48</v>
      </c>
      <c r="B42" s="21">
        <v>36</v>
      </c>
      <c r="C42" s="22">
        <v>5207424000145</v>
      </c>
      <c r="D42" s="23" t="s">
        <v>146</v>
      </c>
      <c r="E42" s="34" t="s">
        <v>184</v>
      </c>
      <c r="F42" s="25" t="s">
        <v>185</v>
      </c>
      <c r="G42" s="26">
        <v>45015</v>
      </c>
      <c r="H42" s="27" t="s">
        <v>186</v>
      </c>
      <c r="I42" s="30">
        <v>1489</v>
      </c>
      <c r="J42" s="29" t="s">
        <v>111</v>
      </c>
      <c r="K42" s="23" t="s">
        <v>53</v>
      </c>
      <c r="L42" s="29" t="s">
        <v>111</v>
      </c>
      <c r="M42" s="27" t="s">
        <v>187</v>
      </c>
    </row>
    <row r="43" spans="1:13" ht="105">
      <c r="A43" s="20" t="s">
        <v>48</v>
      </c>
      <c r="B43" s="21">
        <v>37</v>
      </c>
      <c r="C43" s="22">
        <v>5207424000145</v>
      </c>
      <c r="D43" s="23" t="s">
        <v>146</v>
      </c>
      <c r="E43" s="34" t="s">
        <v>188</v>
      </c>
      <c r="F43" s="25" t="s">
        <v>189</v>
      </c>
      <c r="G43" s="26">
        <v>45015</v>
      </c>
      <c r="H43" s="27" t="s">
        <v>190</v>
      </c>
      <c r="I43" s="28">
        <v>1489</v>
      </c>
      <c r="J43" s="29" t="s">
        <v>111</v>
      </c>
      <c r="K43" s="23" t="s">
        <v>53</v>
      </c>
      <c r="L43" s="29" t="s">
        <v>111</v>
      </c>
      <c r="M43" s="27" t="s">
        <v>191</v>
      </c>
    </row>
    <row r="44" spans="1:13" ht="105">
      <c r="A44" s="20" t="s">
        <v>48</v>
      </c>
      <c r="B44" s="21">
        <v>38</v>
      </c>
      <c r="C44" s="22">
        <v>42545548000167</v>
      </c>
      <c r="D44" s="23" t="s">
        <v>192</v>
      </c>
      <c r="E44" s="34" t="s">
        <v>193</v>
      </c>
      <c r="F44" s="25" t="s">
        <v>194</v>
      </c>
      <c r="G44" s="26">
        <v>45015</v>
      </c>
      <c r="H44" s="27" t="s">
        <v>195</v>
      </c>
      <c r="I44" s="28">
        <v>4316.55</v>
      </c>
      <c r="J44" s="29" t="s">
        <v>111</v>
      </c>
      <c r="K44" s="23" t="s">
        <v>53</v>
      </c>
      <c r="L44" s="29" t="s">
        <v>111</v>
      </c>
      <c r="M44" s="27" t="s">
        <v>196</v>
      </c>
    </row>
    <row r="45" spans="1:13" ht="105">
      <c r="A45" s="20" t="s">
        <v>48</v>
      </c>
      <c r="B45" s="21">
        <v>39</v>
      </c>
      <c r="C45" s="22">
        <v>42545548000167</v>
      </c>
      <c r="D45" s="23" t="s">
        <v>192</v>
      </c>
      <c r="E45" s="34" t="s">
        <v>197</v>
      </c>
      <c r="F45" s="25" t="s">
        <v>198</v>
      </c>
      <c r="G45" s="26">
        <v>45015</v>
      </c>
      <c r="H45" s="27" t="s">
        <v>199</v>
      </c>
      <c r="I45" s="28">
        <v>5755.8</v>
      </c>
      <c r="J45" s="29" t="s">
        <v>111</v>
      </c>
      <c r="K45" s="23" t="s">
        <v>53</v>
      </c>
      <c r="L45" s="29" t="s">
        <v>111</v>
      </c>
      <c r="M45" s="27" t="s">
        <v>200</v>
      </c>
    </row>
    <row r="46" spans="1:13" ht="120">
      <c r="A46" s="20" t="s">
        <v>48</v>
      </c>
      <c r="B46" s="21">
        <v>40</v>
      </c>
      <c r="C46" s="22">
        <v>30746178000147</v>
      </c>
      <c r="D46" s="23" t="s">
        <v>201</v>
      </c>
      <c r="E46" s="34" t="s">
        <v>202</v>
      </c>
      <c r="F46" s="25" t="s">
        <v>203</v>
      </c>
      <c r="G46" s="26">
        <v>45015</v>
      </c>
      <c r="H46" s="27" t="s">
        <v>204</v>
      </c>
      <c r="I46" s="28">
        <v>589</v>
      </c>
      <c r="J46" s="29" t="s">
        <v>111</v>
      </c>
      <c r="K46" s="23" t="s">
        <v>53</v>
      </c>
      <c r="L46" s="29" t="s">
        <v>111</v>
      </c>
      <c r="M46" s="27" t="s">
        <v>205</v>
      </c>
    </row>
    <row r="47" spans="1:13" ht="120">
      <c r="A47" s="20" t="s">
        <v>48</v>
      </c>
      <c r="B47" s="21">
        <v>41</v>
      </c>
      <c r="C47" s="22">
        <v>30746178000147</v>
      </c>
      <c r="D47" s="23" t="s">
        <v>201</v>
      </c>
      <c r="E47" s="34" t="s">
        <v>206</v>
      </c>
      <c r="F47" s="25" t="s">
        <v>207</v>
      </c>
      <c r="G47" s="26">
        <v>45015</v>
      </c>
      <c r="H47" s="27" t="s">
        <v>208</v>
      </c>
      <c r="I47" s="28">
        <v>960</v>
      </c>
      <c r="J47" s="29" t="s">
        <v>111</v>
      </c>
      <c r="K47" s="23" t="s">
        <v>53</v>
      </c>
      <c r="L47" s="29" t="s">
        <v>111</v>
      </c>
      <c r="M47" s="27" t="s">
        <v>209</v>
      </c>
    </row>
    <row r="48" spans="1:13" ht="120">
      <c r="A48" s="20" t="s">
        <v>48</v>
      </c>
      <c r="B48" s="21">
        <v>42</v>
      </c>
      <c r="C48" s="22">
        <v>30746178000147</v>
      </c>
      <c r="D48" s="23" t="s">
        <v>201</v>
      </c>
      <c r="E48" s="34" t="s">
        <v>210</v>
      </c>
      <c r="F48" s="25" t="s">
        <v>211</v>
      </c>
      <c r="G48" s="26">
        <v>45015</v>
      </c>
      <c r="H48" s="27" t="s">
        <v>212</v>
      </c>
      <c r="I48" s="28">
        <v>2880</v>
      </c>
      <c r="J48" s="29" t="s">
        <v>111</v>
      </c>
      <c r="K48" s="23" t="s">
        <v>53</v>
      </c>
      <c r="L48" s="29" t="s">
        <v>111</v>
      </c>
      <c r="M48" s="27" t="s">
        <v>213</v>
      </c>
    </row>
    <row r="49" spans="1:13" ht="120">
      <c r="A49" s="20" t="s">
        <v>48</v>
      </c>
      <c r="B49" s="21">
        <v>43</v>
      </c>
      <c r="C49" s="22">
        <v>30746178000147</v>
      </c>
      <c r="D49" s="23" t="s">
        <v>201</v>
      </c>
      <c r="E49" s="34" t="s">
        <v>214</v>
      </c>
      <c r="F49" s="25" t="s">
        <v>215</v>
      </c>
      <c r="G49" s="26">
        <v>45015</v>
      </c>
      <c r="H49" s="27" t="s">
        <v>216</v>
      </c>
      <c r="I49" s="28">
        <v>960</v>
      </c>
      <c r="J49" s="29" t="s">
        <v>111</v>
      </c>
      <c r="K49" s="23" t="s">
        <v>53</v>
      </c>
      <c r="L49" s="29" t="s">
        <v>111</v>
      </c>
      <c r="M49" s="27" t="s">
        <v>217</v>
      </c>
    </row>
    <row r="50" spans="1:13" ht="120">
      <c r="A50" s="20" t="s">
        <v>48</v>
      </c>
      <c r="B50" s="21">
        <v>44</v>
      </c>
      <c r="C50" s="22">
        <v>30746178000147</v>
      </c>
      <c r="D50" s="23" t="s">
        <v>201</v>
      </c>
      <c r="E50" s="34" t="s">
        <v>218</v>
      </c>
      <c r="F50" s="25" t="s">
        <v>219</v>
      </c>
      <c r="G50" s="26">
        <v>45015</v>
      </c>
      <c r="H50" s="27" t="s">
        <v>220</v>
      </c>
      <c r="I50" s="30">
        <v>589</v>
      </c>
      <c r="J50" s="29" t="s">
        <v>111</v>
      </c>
      <c r="K50" s="23" t="s">
        <v>53</v>
      </c>
      <c r="L50" s="29" t="s">
        <v>111</v>
      </c>
      <c r="M50" s="27" t="s">
        <v>221</v>
      </c>
    </row>
    <row r="51" spans="1:13" ht="120">
      <c r="A51" s="20" t="s">
        <v>48</v>
      </c>
      <c r="B51" s="21">
        <v>45</v>
      </c>
      <c r="C51" s="22">
        <v>30746178000147</v>
      </c>
      <c r="D51" s="23" t="s">
        <v>201</v>
      </c>
      <c r="E51" s="34" t="s">
        <v>222</v>
      </c>
      <c r="F51" s="25" t="s">
        <v>223</v>
      </c>
      <c r="G51" s="26">
        <v>45015</v>
      </c>
      <c r="H51" s="27" t="s">
        <v>224</v>
      </c>
      <c r="I51" s="28">
        <v>1178</v>
      </c>
      <c r="J51" s="29" t="s">
        <v>111</v>
      </c>
      <c r="K51" s="23" t="s">
        <v>53</v>
      </c>
      <c r="L51" s="29" t="s">
        <v>111</v>
      </c>
      <c r="M51" s="27" t="s">
        <v>225</v>
      </c>
    </row>
    <row r="52" spans="1:13" ht="120">
      <c r="A52" s="20" t="s">
        <v>48</v>
      </c>
      <c r="B52" s="21">
        <v>46</v>
      </c>
      <c r="C52" s="22">
        <v>30746178000147</v>
      </c>
      <c r="D52" s="23" t="s">
        <v>201</v>
      </c>
      <c r="E52" s="34" t="s">
        <v>226</v>
      </c>
      <c r="F52" s="25" t="s">
        <v>227</v>
      </c>
      <c r="G52" s="26">
        <v>45015</v>
      </c>
      <c r="H52" s="27" t="s">
        <v>228</v>
      </c>
      <c r="I52" s="28">
        <v>589</v>
      </c>
      <c r="J52" s="29" t="s">
        <v>111</v>
      </c>
      <c r="K52" s="23" t="s">
        <v>53</v>
      </c>
      <c r="L52" s="29" t="s">
        <v>111</v>
      </c>
      <c r="M52" s="27" t="s">
        <v>229</v>
      </c>
    </row>
    <row r="53" spans="1:13" ht="105">
      <c r="A53" s="20" t="s">
        <v>48</v>
      </c>
      <c r="B53" s="21">
        <v>47</v>
      </c>
      <c r="C53" s="22">
        <v>30746178000147</v>
      </c>
      <c r="D53" s="23" t="s">
        <v>201</v>
      </c>
      <c r="E53" s="34" t="s">
        <v>230</v>
      </c>
      <c r="F53" s="25" t="s">
        <v>231</v>
      </c>
      <c r="G53" s="26">
        <v>45015</v>
      </c>
      <c r="H53" s="27" t="s">
        <v>232</v>
      </c>
      <c r="I53" s="28">
        <v>2356</v>
      </c>
      <c r="J53" s="29" t="s">
        <v>111</v>
      </c>
      <c r="K53" s="23" t="s">
        <v>53</v>
      </c>
      <c r="L53" s="29" t="s">
        <v>111</v>
      </c>
      <c r="M53" s="27" t="s">
        <v>233</v>
      </c>
    </row>
    <row r="54" spans="1:13" ht="135">
      <c r="A54" s="20" t="s">
        <v>48</v>
      </c>
      <c r="B54" s="21">
        <v>48</v>
      </c>
      <c r="C54" s="22">
        <v>30746178000147</v>
      </c>
      <c r="D54" s="23" t="s">
        <v>201</v>
      </c>
      <c r="E54" s="34" t="s">
        <v>234</v>
      </c>
      <c r="F54" s="25" t="s">
        <v>235</v>
      </c>
      <c r="G54" s="26">
        <v>45015</v>
      </c>
      <c r="H54" s="27" t="s">
        <v>236</v>
      </c>
      <c r="I54" s="30">
        <v>2356</v>
      </c>
      <c r="J54" s="29" t="s">
        <v>111</v>
      </c>
      <c r="K54" s="23" t="s">
        <v>53</v>
      </c>
      <c r="L54" s="29" t="s">
        <v>111</v>
      </c>
      <c r="M54" s="27" t="s">
        <v>237</v>
      </c>
    </row>
    <row r="55" spans="1:13" ht="105">
      <c r="A55" s="20" t="s">
        <v>48</v>
      </c>
      <c r="B55" s="21">
        <v>49</v>
      </c>
      <c r="C55" s="22">
        <v>30746178000147</v>
      </c>
      <c r="D55" s="23" t="s">
        <v>201</v>
      </c>
      <c r="E55" s="34" t="s">
        <v>238</v>
      </c>
      <c r="F55" s="25" t="s">
        <v>239</v>
      </c>
      <c r="G55" s="26">
        <v>45015</v>
      </c>
      <c r="H55" s="27" t="s">
        <v>240</v>
      </c>
      <c r="I55" s="28">
        <v>650</v>
      </c>
      <c r="J55" s="29" t="s">
        <v>111</v>
      </c>
      <c r="K55" s="23" t="s">
        <v>53</v>
      </c>
      <c r="L55" s="29" t="s">
        <v>111</v>
      </c>
      <c r="M55" s="27" t="s">
        <v>241</v>
      </c>
    </row>
    <row r="56" spans="1:13" ht="120">
      <c r="A56" s="20" t="s">
        <v>48</v>
      </c>
      <c r="B56" s="21">
        <v>50</v>
      </c>
      <c r="C56" s="22">
        <v>30746178000147</v>
      </c>
      <c r="D56" s="23" t="s">
        <v>201</v>
      </c>
      <c r="E56" s="34" t="s">
        <v>242</v>
      </c>
      <c r="F56" s="25" t="s">
        <v>243</v>
      </c>
      <c r="G56" s="26">
        <v>45015</v>
      </c>
      <c r="H56" s="27" t="s">
        <v>244</v>
      </c>
      <c r="I56" s="28">
        <v>2306</v>
      </c>
      <c r="J56" s="29" t="s">
        <v>111</v>
      </c>
      <c r="K56" s="23" t="s">
        <v>53</v>
      </c>
      <c r="L56" s="29" t="s">
        <v>111</v>
      </c>
      <c r="M56" s="27" t="s">
        <v>245</v>
      </c>
    </row>
    <row r="57" spans="1:13" ht="105">
      <c r="A57" s="20" t="s">
        <v>48</v>
      </c>
      <c r="B57" s="21">
        <v>51</v>
      </c>
      <c r="C57" s="22">
        <v>30746178000147</v>
      </c>
      <c r="D57" s="23" t="s">
        <v>201</v>
      </c>
      <c r="E57" s="34" t="s">
        <v>246</v>
      </c>
      <c r="F57" s="25" t="s">
        <v>247</v>
      </c>
      <c r="G57" s="26">
        <v>45015</v>
      </c>
      <c r="H57" s="27" t="s">
        <v>248</v>
      </c>
      <c r="I57" s="28">
        <v>540</v>
      </c>
      <c r="J57" s="29" t="s">
        <v>111</v>
      </c>
      <c r="K57" s="23" t="s">
        <v>53</v>
      </c>
      <c r="L57" s="29" t="s">
        <v>111</v>
      </c>
      <c r="M57" s="27" t="s">
        <v>249</v>
      </c>
    </row>
    <row r="58" spans="1:13" ht="120">
      <c r="A58" s="20" t="s">
        <v>48</v>
      </c>
      <c r="B58" s="21">
        <v>52</v>
      </c>
      <c r="C58" s="22">
        <v>30746178000147</v>
      </c>
      <c r="D58" s="23" t="s">
        <v>201</v>
      </c>
      <c r="E58" s="34" t="s">
        <v>250</v>
      </c>
      <c r="F58" s="25" t="s">
        <v>251</v>
      </c>
      <c r="G58" s="26">
        <v>45015</v>
      </c>
      <c r="H58" s="27" t="s">
        <v>252</v>
      </c>
      <c r="I58" s="28">
        <v>5645</v>
      </c>
      <c r="J58" s="29" t="s">
        <v>111</v>
      </c>
      <c r="K58" s="23" t="s">
        <v>53</v>
      </c>
      <c r="L58" s="29" t="s">
        <v>111</v>
      </c>
      <c r="M58" s="27" t="s">
        <v>253</v>
      </c>
    </row>
    <row r="59" spans="1:13" ht="120">
      <c r="A59" s="20" t="s">
        <v>48</v>
      </c>
      <c r="B59" s="21">
        <v>53</v>
      </c>
      <c r="C59" s="22">
        <v>30746178000147</v>
      </c>
      <c r="D59" s="23" t="s">
        <v>201</v>
      </c>
      <c r="E59" s="34" t="s">
        <v>254</v>
      </c>
      <c r="F59" s="25" t="s">
        <v>255</v>
      </c>
      <c r="G59" s="26">
        <v>45015</v>
      </c>
      <c r="H59" s="27" t="s">
        <v>256</v>
      </c>
      <c r="I59" s="28">
        <v>6917</v>
      </c>
      <c r="J59" s="29" t="s">
        <v>111</v>
      </c>
      <c r="K59" s="23" t="s">
        <v>53</v>
      </c>
      <c r="L59" s="29" t="s">
        <v>111</v>
      </c>
      <c r="M59" s="27" t="s">
        <v>257</v>
      </c>
    </row>
    <row r="60" spans="1:13" ht="105">
      <c r="A60" s="20" t="s">
        <v>48</v>
      </c>
      <c r="B60" s="21">
        <v>54</v>
      </c>
      <c r="C60" s="22">
        <v>30746178000147</v>
      </c>
      <c r="D60" s="23" t="s">
        <v>201</v>
      </c>
      <c r="E60" s="34" t="s">
        <v>258</v>
      </c>
      <c r="F60" s="25" t="s">
        <v>259</v>
      </c>
      <c r="G60" s="26">
        <v>45015</v>
      </c>
      <c r="H60" s="27" t="s">
        <v>260</v>
      </c>
      <c r="I60" s="28">
        <v>2258</v>
      </c>
      <c r="J60" s="29" t="s">
        <v>111</v>
      </c>
      <c r="K60" s="23" t="s">
        <v>53</v>
      </c>
      <c r="L60" s="29" t="s">
        <v>111</v>
      </c>
      <c r="M60" s="27" t="s">
        <v>261</v>
      </c>
    </row>
    <row r="61" spans="1:13" ht="105">
      <c r="A61" s="20" t="s">
        <v>48</v>
      </c>
      <c r="B61" s="21">
        <v>55</v>
      </c>
      <c r="C61" s="22">
        <v>30746178000147</v>
      </c>
      <c r="D61" s="23" t="s">
        <v>201</v>
      </c>
      <c r="E61" s="34" t="s">
        <v>262</v>
      </c>
      <c r="F61" s="25" t="s">
        <v>263</v>
      </c>
      <c r="G61" s="26">
        <v>45015</v>
      </c>
      <c r="H61" s="27" t="s">
        <v>264</v>
      </c>
      <c r="I61" s="28">
        <v>510</v>
      </c>
      <c r="J61" s="29" t="s">
        <v>111</v>
      </c>
      <c r="K61" s="23" t="s">
        <v>53</v>
      </c>
      <c r="L61" s="29" t="s">
        <v>111</v>
      </c>
      <c r="M61" s="27" t="s">
        <v>265</v>
      </c>
    </row>
    <row r="62" spans="1:13" ht="120">
      <c r="A62" s="20" t="s">
        <v>48</v>
      </c>
      <c r="B62" s="21">
        <v>56</v>
      </c>
      <c r="C62" s="22">
        <v>3987907000184</v>
      </c>
      <c r="D62" s="23" t="s">
        <v>28</v>
      </c>
      <c r="E62" s="34" t="s">
        <v>266</v>
      </c>
      <c r="F62" s="25" t="s">
        <v>267</v>
      </c>
      <c r="G62" s="26">
        <v>45015</v>
      </c>
      <c r="H62" s="27" t="s">
        <v>268</v>
      </c>
      <c r="I62" s="28">
        <v>530</v>
      </c>
      <c r="J62" s="29" t="s">
        <v>111</v>
      </c>
      <c r="K62" s="23" t="s">
        <v>53</v>
      </c>
      <c r="L62" s="29" t="s">
        <v>111</v>
      </c>
      <c r="M62" s="27" t="s">
        <v>269</v>
      </c>
    </row>
    <row r="63" spans="1:13" ht="120">
      <c r="A63" s="20" t="s">
        <v>48</v>
      </c>
      <c r="B63" s="21">
        <v>57</v>
      </c>
      <c r="C63" s="22">
        <v>1319640000121</v>
      </c>
      <c r="D63" s="23" t="s">
        <v>270</v>
      </c>
      <c r="E63" s="34" t="s">
        <v>271</v>
      </c>
      <c r="F63" s="25" t="s">
        <v>272</v>
      </c>
      <c r="G63" s="26">
        <v>45015</v>
      </c>
      <c r="H63" s="27" t="s">
        <v>273</v>
      </c>
      <c r="I63" s="28">
        <v>58000</v>
      </c>
      <c r="J63" s="29" t="s">
        <v>111</v>
      </c>
      <c r="K63" s="23" t="s">
        <v>53</v>
      </c>
      <c r="L63" s="29" t="s">
        <v>111</v>
      </c>
      <c r="M63" s="27" t="s">
        <v>274</v>
      </c>
    </row>
    <row r="64" spans="1:13" ht="120">
      <c r="A64" s="20" t="s">
        <v>48</v>
      </c>
      <c r="B64" s="21">
        <v>58</v>
      </c>
      <c r="C64" s="22">
        <v>10614075000116</v>
      </c>
      <c r="D64" s="23" t="s">
        <v>275</v>
      </c>
      <c r="E64" s="34" t="s">
        <v>276</v>
      </c>
      <c r="F64" s="25" t="s">
        <v>277</v>
      </c>
      <c r="G64" s="26">
        <v>45015</v>
      </c>
      <c r="H64" s="27" t="s">
        <v>278</v>
      </c>
      <c r="I64" s="28">
        <v>3792.72</v>
      </c>
      <c r="J64" s="29" t="s">
        <v>111</v>
      </c>
      <c r="K64" s="23" t="s">
        <v>53</v>
      </c>
      <c r="L64" s="29" t="s">
        <v>111</v>
      </c>
      <c r="M64" s="27" t="s">
        <v>279</v>
      </c>
    </row>
    <row r="65" spans="1:13" ht="120">
      <c r="A65" s="20" t="s">
        <v>48</v>
      </c>
      <c r="B65" s="21">
        <v>59</v>
      </c>
      <c r="C65" s="22">
        <v>41394384000151</v>
      </c>
      <c r="D65" s="23" t="s">
        <v>280</v>
      </c>
      <c r="E65" s="34" t="s">
        <v>281</v>
      </c>
      <c r="F65" s="25" t="s">
        <v>282</v>
      </c>
      <c r="G65" s="26">
        <v>45016</v>
      </c>
      <c r="H65" s="27" t="s">
        <v>283</v>
      </c>
      <c r="I65" s="28">
        <v>1646.64</v>
      </c>
      <c r="J65" s="29" t="s">
        <v>111</v>
      </c>
      <c r="K65" s="23" t="s">
        <v>53</v>
      </c>
      <c r="L65" s="29" t="s">
        <v>111</v>
      </c>
      <c r="M65" s="27" t="s">
        <v>284</v>
      </c>
    </row>
    <row r="66" spans="1:13" ht="105">
      <c r="A66" s="20" t="s">
        <v>48</v>
      </c>
      <c r="B66" s="21">
        <v>60</v>
      </c>
      <c r="C66" s="22">
        <v>9247906000180</v>
      </c>
      <c r="D66" s="23" t="s">
        <v>285</v>
      </c>
      <c r="E66" s="34" t="s">
        <v>286</v>
      </c>
      <c r="F66" s="25" t="s">
        <v>287</v>
      </c>
      <c r="G66" s="26">
        <v>45016</v>
      </c>
      <c r="H66" s="27" t="s">
        <v>288</v>
      </c>
      <c r="I66" s="28">
        <v>4077</v>
      </c>
      <c r="J66" s="29" t="s">
        <v>111</v>
      </c>
      <c r="K66" s="23" t="s">
        <v>53</v>
      </c>
      <c r="L66" s="29" t="s">
        <v>111</v>
      </c>
      <c r="M66" s="27" t="s">
        <v>289</v>
      </c>
    </row>
    <row r="67" spans="1:13" ht="15" customHeight="1">
      <c r="A67" s="37" t="s">
        <v>290</v>
      </c>
      <c r="B67" s="37"/>
      <c r="C67" s="37"/>
      <c r="D67" s="7"/>
      <c r="G67" s="38"/>
      <c r="H67" s="38"/>
      <c r="I67" s="38"/>
      <c r="J67" s="6"/>
      <c r="K67" s="7"/>
      <c r="M67" s="39"/>
    </row>
    <row r="68" spans="1:13" ht="15" customHeight="1">
      <c r="A68" s="40" t="s">
        <v>291</v>
      </c>
      <c r="B68" s="41"/>
      <c r="C68" s="7"/>
      <c r="D68" s="6"/>
      <c r="G68" s="7"/>
      <c r="H68" s="7"/>
      <c r="I68" s="7"/>
      <c r="J68" s="6"/>
    </row>
    <row r="69" spans="1:13" ht="15" customHeight="1">
      <c r="A69" s="42" t="s">
        <v>292</v>
      </c>
      <c r="B69" s="42"/>
      <c r="C69" s="42"/>
      <c r="D69" s="42"/>
    </row>
    <row r="70" spans="1:13" ht="15" customHeight="1">
      <c r="A70" s="42" t="s">
        <v>293</v>
      </c>
      <c r="B70" s="42"/>
      <c r="C70" s="42"/>
      <c r="D70" s="42"/>
    </row>
    <row r="71" spans="1:13" ht="15" customHeight="1">
      <c r="A71" s="42" t="s">
        <v>294</v>
      </c>
      <c r="B71" s="42"/>
      <c r="C71" s="42"/>
      <c r="D71" s="6"/>
    </row>
  </sheetData>
  <mergeCells count="1">
    <mergeCell ref="A2:M2"/>
  </mergeCells>
  <conditionalFormatting sqref="C7:C62">
    <cfRule type="cellIs" dxfId="5" priority="2" operator="between">
      <formula>111111111</formula>
      <formula>99999999999</formula>
    </cfRule>
    <cfRule type="cellIs" dxfId="4" priority="3" operator="between">
      <formula>111111111111</formula>
      <formula>99999999999999</formula>
    </cfRule>
  </conditionalFormatting>
  <conditionalFormatting sqref="C63:C66">
    <cfRule type="cellIs" dxfId="3" priority="4" operator="between">
      <formula>111111111</formula>
      <formula>99999999999</formula>
    </cfRule>
    <cfRule type="cellIs" dxfId="2" priority="5" operator="between">
      <formula>111111111111</formula>
      <formula>99999999999999</formula>
    </cfRule>
  </conditionalFormatting>
  <hyperlinks>
    <hyperlink ref="F7" r:id="rId1"/>
    <hyperlink ref="F8" r:id="rId2"/>
    <hyperlink ref="F9" r:id="rId3"/>
    <hyperlink ref="F10" r:id="rId4"/>
    <hyperlink ref="E11" r:id="rId5"/>
    <hyperlink ref="F11" r:id="rId6"/>
    <hyperlink ref="F12" r:id="rId7"/>
    <hyperlink ref="F13" r:id="rId8"/>
    <hyperlink ref="F14" r:id="rId9"/>
    <hyperlink ref="F15" r:id="rId10"/>
    <hyperlink ref="F16" r:id="rId11"/>
    <hyperlink ref="F17" r:id="rId12"/>
    <hyperlink ref="F18" r:id="rId13"/>
    <hyperlink ref="F19" r:id="rId14"/>
    <hyperlink ref="F20" r:id="rId15"/>
    <hyperlink ref="E21" r:id="rId16"/>
    <hyperlink ref="F21" r:id="rId17"/>
    <hyperlink ref="F22" r:id="rId18"/>
    <hyperlink ref="F23" r:id="rId19"/>
    <hyperlink ref="E24" r:id="rId20"/>
    <hyperlink ref="F24" r:id="rId21"/>
    <hyperlink ref="E25" r:id="rId22"/>
    <hyperlink ref="F25" r:id="rId23"/>
    <hyperlink ref="F26" r:id="rId24"/>
    <hyperlink ref="F27" r:id="rId25"/>
    <hyperlink ref="F28" r:id="rId26"/>
    <hyperlink ref="F29" r:id="rId27"/>
    <hyperlink ref="E30" r:id="rId28"/>
    <hyperlink ref="F30" r:id="rId29"/>
    <hyperlink ref="F31" r:id="rId30"/>
    <hyperlink ref="F32" r:id="rId31"/>
    <hyperlink ref="F33" r:id="rId32"/>
    <hyperlink ref="F34" r:id="rId33"/>
    <hyperlink ref="F35" r:id="rId34"/>
    <hyperlink ref="F36" r:id="rId35"/>
    <hyperlink ref="F37" r:id="rId36"/>
    <hyperlink ref="F38" r:id="rId37"/>
    <hyperlink ref="F39" r:id="rId38"/>
    <hyperlink ref="F40" r:id="rId39"/>
    <hyperlink ref="F41" r:id="rId40"/>
    <hyperlink ref="F42" r:id="rId41"/>
    <hyperlink ref="F43" r:id="rId42"/>
    <hyperlink ref="F44" r:id="rId43"/>
    <hyperlink ref="F45" r:id="rId44"/>
    <hyperlink ref="F46" r:id="rId45"/>
    <hyperlink ref="F47" r:id="rId46"/>
    <hyperlink ref="F48" r:id="rId47"/>
    <hyperlink ref="F49" r:id="rId48"/>
    <hyperlink ref="F50" r:id="rId49"/>
    <hyperlink ref="F51" r:id="rId50"/>
    <hyperlink ref="F52" r:id="rId51"/>
    <hyperlink ref="F53" r:id="rId52"/>
    <hyperlink ref="F54" r:id="rId53"/>
    <hyperlink ref="F55" r:id="rId54"/>
    <hyperlink ref="F56" r:id="rId55"/>
    <hyperlink ref="F57" r:id="rId56"/>
    <hyperlink ref="F58" r:id="rId57"/>
    <hyperlink ref="F59" r:id="rId58"/>
    <hyperlink ref="F60" r:id="rId59"/>
    <hyperlink ref="F61" r:id="rId60"/>
    <hyperlink ref="F62" r:id="rId61"/>
    <hyperlink ref="F63" r:id="rId62"/>
    <hyperlink ref="F64" r:id="rId63"/>
    <hyperlink ref="F65" r:id="rId64"/>
    <hyperlink ref="F66" r:id="rId65"/>
  </hyperlinks>
  <pageMargins left="0.23622047244094491" right="0.23622047244094491" top="0.35433070866141736" bottom="0.74803149606299213" header="0.31496062992125984" footer="0.31496062992125984"/>
  <pageSetup scale="43" orientation="portrait" r:id="rId66"/>
  <drawing r:id="rId6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zoomScale="85" zoomScaleNormal="85" workbookViewId="0">
      <selection activeCell="K9" sqref="K9"/>
    </sheetView>
  </sheetViews>
  <sheetFormatPr defaultColWidth="8.7109375" defaultRowHeight="15"/>
  <cols>
    <col min="1" max="1" width="13.7109375" customWidth="1"/>
    <col min="2" max="2" width="14.7109375" customWidth="1"/>
    <col min="3" max="3" width="17.7109375" customWidth="1"/>
    <col min="4" max="4" width="45.28515625" customWidth="1"/>
    <col min="5" max="5" width="29.5703125" style="43" customWidth="1"/>
    <col min="6" max="6" width="18.7109375" style="7" customWidth="1"/>
    <col min="7" max="7" width="16.7109375" customWidth="1"/>
    <col min="8" max="8" width="13" hidden="1" customWidth="1"/>
    <col min="9" max="9" width="17" hidden="1" customWidth="1"/>
    <col min="10" max="10" width="20.85546875" customWidth="1"/>
    <col min="11" max="11" width="14.85546875" customWidth="1"/>
    <col min="12" max="12" width="23.28515625" customWidth="1"/>
    <col min="13" max="13" width="19" customWidth="1"/>
  </cols>
  <sheetData>
    <row r="1" spans="1:13" ht="76.5" customHeight="1">
      <c r="C1" s="6"/>
      <c r="D1" s="6"/>
      <c r="G1" s="7"/>
      <c r="H1" s="7"/>
      <c r="I1" s="7"/>
      <c r="J1" s="6"/>
    </row>
    <row r="2" spans="1:13" ht="18">
      <c r="A2" s="4" t="str">
        <f>Bens!A2</f>
        <v>MARÇO/2023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pans="1:13" ht="20.25">
      <c r="A3" s="8" t="s">
        <v>1</v>
      </c>
      <c r="B3" s="8"/>
      <c r="C3" s="8"/>
      <c r="D3" s="8"/>
      <c r="E3" s="44"/>
      <c r="G3" s="7"/>
      <c r="H3" s="7"/>
      <c r="I3" s="7"/>
      <c r="J3" s="6"/>
    </row>
    <row r="5" spans="1:13" ht="18">
      <c r="A5" s="45" t="s">
        <v>295</v>
      </c>
      <c r="B5" s="45"/>
      <c r="C5" s="45"/>
      <c r="D5" s="45"/>
      <c r="E5" s="46"/>
      <c r="F5" s="47"/>
      <c r="G5" s="45"/>
      <c r="H5" s="45"/>
      <c r="I5" s="45"/>
      <c r="J5" s="45"/>
      <c r="K5" s="45"/>
      <c r="L5" s="45"/>
    </row>
    <row r="6" spans="1:13" ht="31.5">
      <c r="A6" s="16" t="s">
        <v>3</v>
      </c>
      <c r="B6" s="16" t="s">
        <v>4</v>
      </c>
      <c r="C6" s="17" t="s">
        <v>5</v>
      </c>
      <c r="D6" s="17" t="s">
        <v>6</v>
      </c>
      <c r="E6" s="16" t="s">
        <v>7</v>
      </c>
      <c r="F6" s="17" t="s">
        <v>8</v>
      </c>
      <c r="G6" s="16" t="s">
        <v>9</v>
      </c>
      <c r="H6" s="18" t="s">
        <v>10</v>
      </c>
      <c r="I6" s="18" t="s">
        <v>11</v>
      </c>
      <c r="J6" s="17" t="s">
        <v>12</v>
      </c>
      <c r="K6" s="17" t="s">
        <v>13</v>
      </c>
      <c r="L6" s="17" t="s">
        <v>14</v>
      </c>
      <c r="M6" s="17" t="s">
        <v>15</v>
      </c>
    </row>
    <row r="7" spans="1:13" ht="105">
      <c r="A7" s="20" t="s">
        <v>16</v>
      </c>
      <c r="B7" s="21">
        <v>1</v>
      </c>
      <c r="C7" s="32">
        <v>28407393215</v>
      </c>
      <c r="D7" s="33" t="s">
        <v>296</v>
      </c>
      <c r="E7" s="31" t="s">
        <v>297</v>
      </c>
      <c r="F7" s="48" t="s">
        <v>298</v>
      </c>
      <c r="G7" s="26">
        <v>44972</v>
      </c>
      <c r="H7" s="27" t="s">
        <v>299</v>
      </c>
      <c r="I7" s="28">
        <v>5500</v>
      </c>
      <c r="J7" s="29">
        <v>44991</v>
      </c>
      <c r="K7" s="23" t="s">
        <v>21</v>
      </c>
      <c r="L7" s="28">
        <f>4857.05+642.95</f>
        <v>5500</v>
      </c>
      <c r="M7" s="27" t="s">
        <v>300</v>
      </c>
    </row>
    <row r="8" spans="1:13" ht="150">
      <c r="A8" s="20" t="s">
        <v>48</v>
      </c>
      <c r="B8" s="21">
        <v>2</v>
      </c>
      <c r="C8" s="49" t="s">
        <v>301</v>
      </c>
      <c r="D8" s="33" t="s">
        <v>302</v>
      </c>
      <c r="E8" s="31" t="s">
        <v>303</v>
      </c>
      <c r="F8" s="48" t="s">
        <v>304</v>
      </c>
      <c r="G8" s="26">
        <v>44985</v>
      </c>
      <c r="H8" s="27" t="s">
        <v>305</v>
      </c>
      <c r="I8" s="28">
        <v>103110.5</v>
      </c>
      <c r="J8" s="29">
        <v>44986</v>
      </c>
      <c r="K8" s="50" t="s">
        <v>53</v>
      </c>
      <c r="L8" s="28">
        <v>103110.5</v>
      </c>
      <c r="M8" s="27" t="s">
        <v>306</v>
      </c>
    </row>
    <row r="9" spans="1:13" ht="150">
      <c r="A9" s="20" t="s">
        <v>48</v>
      </c>
      <c r="B9" s="21">
        <v>3</v>
      </c>
      <c r="C9" s="49" t="s">
        <v>301</v>
      </c>
      <c r="D9" s="33" t="s">
        <v>302</v>
      </c>
      <c r="E9" s="31" t="s">
        <v>307</v>
      </c>
      <c r="F9" s="48" t="s">
        <v>308</v>
      </c>
      <c r="G9" s="26">
        <v>44985</v>
      </c>
      <c r="H9" s="27" t="s">
        <v>309</v>
      </c>
      <c r="I9" s="28">
        <v>103110.5</v>
      </c>
      <c r="J9" s="29">
        <v>44986</v>
      </c>
      <c r="K9" s="50" t="s">
        <v>53</v>
      </c>
      <c r="L9" s="28">
        <v>103110.5</v>
      </c>
      <c r="M9" s="27" t="s">
        <v>310</v>
      </c>
    </row>
    <row r="10" spans="1:13" ht="135">
      <c r="A10" s="20" t="s">
        <v>48</v>
      </c>
      <c r="B10" s="21">
        <v>4</v>
      </c>
      <c r="C10" s="32">
        <v>5828884000190</v>
      </c>
      <c r="D10" s="33" t="s">
        <v>311</v>
      </c>
      <c r="E10" s="31" t="s">
        <v>312</v>
      </c>
      <c r="F10" s="48" t="s">
        <v>298</v>
      </c>
      <c r="G10" s="26">
        <v>44985</v>
      </c>
      <c r="H10" s="27" t="s">
        <v>313</v>
      </c>
      <c r="I10" s="28">
        <v>92030.02</v>
      </c>
      <c r="J10" s="29">
        <v>44986</v>
      </c>
      <c r="K10" s="50" t="s">
        <v>53</v>
      </c>
      <c r="L10" s="28">
        <v>92030.02</v>
      </c>
      <c r="M10" s="27" t="s">
        <v>314</v>
      </c>
    </row>
    <row r="11" spans="1:13" ht="120">
      <c r="A11" s="20" t="s">
        <v>48</v>
      </c>
      <c r="B11" s="21">
        <v>5</v>
      </c>
      <c r="C11" s="32">
        <v>3146650215</v>
      </c>
      <c r="D11" s="33" t="s">
        <v>315</v>
      </c>
      <c r="E11" s="31" t="s">
        <v>316</v>
      </c>
      <c r="F11" s="48" t="s">
        <v>298</v>
      </c>
      <c r="G11" s="26">
        <v>44987</v>
      </c>
      <c r="H11" s="27" t="s">
        <v>317</v>
      </c>
      <c r="I11" s="30">
        <v>24545.87</v>
      </c>
      <c r="J11" s="26">
        <v>44991</v>
      </c>
      <c r="K11" s="50" t="s">
        <v>53</v>
      </c>
      <c r="L11" s="28">
        <f>18665.12+5880.75</f>
        <v>24545.87</v>
      </c>
      <c r="M11" s="27" t="s">
        <v>318</v>
      </c>
    </row>
    <row r="12" spans="1:13" ht="120">
      <c r="A12" s="20" t="s">
        <v>48</v>
      </c>
      <c r="B12" s="21">
        <v>6</v>
      </c>
      <c r="C12" s="32">
        <v>5155244250</v>
      </c>
      <c r="D12" s="33" t="s">
        <v>319</v>
      </c>
      <c r="E12" s="31" t="s">
        <v>320</v>
      </c>
      <c r="F12" s="48" t="s">
        <v>298</v>
      </c>
      <c r="G12" s="26">
        <v>44987</v>
      </c>
      <c r="H12" s="27" t="s">
        <v>321</v>
      </c>
      <c r="I12" s="28">
        <v>633.33000000000004</v>
      </c>
      <c r="J12" s="26">
        <v>44991</v>
      </c>
      <c r="K12" s="50" t="s">
        <v>53</v>
      </c>
      <c r="L12" s="28">
        <v>633.33000000000004</v>
      </c>
      <c r="M12" s="27" t="s">
        <v>322</v>
      </c>
    </row>
    <row r="13" spans="1:13" ht="120">
      <c r="A13" s="20" t="s">
        <v>48</v>
      </c>
      <c r="B13" s="21">
        <v>7</v>
      </c>
      <c r="C13" s="32">
        <v>81838018115</v>
      </c>
      <c r="D13" s="33" t="s">
        <v>323</v>
      </c>
      <c r="E13" s="31" t="s">
        <v>324</v>
      </c>
      <c r="F13" s="48" t="s">
        <v>325</v>
      </c>
      <c r="G13" s="26">
        <v>44988</v>
      </c>
      <c r="H13" s="27" t="s">
        <v>326</v>
      </c>
      <c r="I13" s="28">
        <v>5359.88</v>
      </c>
      <c r="J13" s="26">
        <v>44991</v>
      </c>
      <c r="K13" s="50" t="s">
        <v>53</v>
      </c>
      <c r="L13" s="28">
        <f>4755.28+604.6</f>
        <v>5359.88</v>
      </c>
      <c r="M13" s="27" t="s">
        <v>327</v>
      </c>
    </row>
    <row r="14" spans="1:13" ht="90">
      <c r="A14" s="20" t="s">
        <v>48</v>
      </c>
      <c r="B14" s="21">
        <v>8</v>
      </c>
      <c r="C14" s="32">
        <v>6330703272</v>
      </c>
      <c r="D14" s="33" t="s">
        <v>328</v>
      </c>
      <c r="E14" s="31" t="s">
        <v>329</v>
      </c>
      <c r="F14" s="48" t="s">
        <v>330</v>
      </c>
      <c r="G14" s="26">
        <v>44995</v>
      </c>
      <c r="H14" s="27" t="s">
        <v>331</v>
      </c>
      <c r="I14" s="28">
        <v>7910</v>
      </c>
      <c r="J14" s="26">
        <v>44998</v>
      </c>
      <c r="K14" s="50" t="s">
        <v>53</v>
      </c>
      <c r="L14" s="28">
        <f>6604.85+1305.15</f>
        <v>7910</v>
      </c>
      <c r="M14" s="27" t="s">
        <v>332</v>
      </c>
    </row>
    <row r="15" spans="1:13" ht="120">
      <c r="A15" s="20" t="s">
        <v>48</v>
      </c>
      <c r="B15" s="21">
        <v>9</v>
      </c>
      <c r="C15" s="22">
        <v>3146650215</v>
      </c>
      <c r="D15" s="23" t="s">
        <v>315</v>
      </c>
      <c r="E15" s="31" t="s">
        <v>333</v>
      </c>
      <c r="F15" s="48" t="s">
        <v>330</v>
      </c>
      <c r="G15" s="26">
        <v>44999</v>
      </c>
      <c r="H15" s="27" t="s">
        <v>334</v>
      </c>
      <c r="I15" s="28">
        <v>24545.87</v>
      </c>
      <c r="J15" s="26">
        <v>45000</v>
      </c>
      <c r="K15" s="50" t="s">
        <v>53</v>
      </c>
      <c r="L15" s="28">
        <f>18665.12+5880.75</f>
        <v>24545.87</v>
      </c>
      <c r="M15" s="27" t="s">
        <v>335</v>
      </c>
    </row>
    <row r="16" spans="1:13" ht="90">
      <c r="A16" s="20" t="s">
        <v>48</v>
      </c>
      <c r="B16" s="21">
        <v>10</v>
      </c>
      <c r="C16" s="22">
        <v>28407393215</v>
      </c>
      <c r="D16" s="23" t="s">
        <v>296</v>
      </c>
      <c r="E16" s="31" t="s">
        <v>336</v>
      </c>
      <c r="F16" s="48" t="s">
        <v>330</v>
      </c>
      <c r="G16" s="26">
        <v>45000</v>
      </c>
      <c r="H16" s="27" t="s">
        <v>337</v>
      </c>
      <c r="I16" s="28">
        <v>5500</v>
      </c>
      <c r="J16" s="26">
        <v>45000</v>
      </c>
      <c r="K16" s="50" t="s">
        <v>53</v>
      </c>
      <c r="L16" s="28">
        <f>4857.05+642.95</f>
        <v>5500</v>
      </c>
      <c r="M16" s="27" t="s">
        <v>338</v>
      </c>
    </row>
    <row r="17" spans="1:13" ht="90">
      <c r="A17" s="20" t="s">
        <v>48</v>
      </c>
      <c r="B17" s="21">
        <v>11</v>
      </c>
      <c r="C17" s="32">
        <v>5155244250</v>
      </c>
      <c r="D17" s="33" t="s">
        <v>319</v>
      </c>
      <c r="E17" s="31" t="s">
        <v>339</v>
      </c>
      <c r="F17" s="48" t="s">
        <v>330</v>
      </c>
      <c r="G17" s="26">
        <v>45000</v>
      </c>
      <c r="H17" s="27" t="s">
        <v>340</v>
      </c>
      <c r="I17" s="30">
        <v>1900</v>
      </c>
      <c r="J17" s="26">
        <v>45000</v>
      </c>
      <c r="K17" s="50" t="s">
        <v>53</v>
      </c>
      <c r="L17" s="30">
        <v>1900</v>
      </c>
      <c r="M17" s="27" t="s">
        <v>341</v>
      </c>
    </row>
    <row r="18" spans="1:13" ht="105">
      <c r="A18" s="20" t="s">
        <v>48</v>
      </c>
      <c r="B18" s="21">
        <v>12</v>
      </c>
      <c r="C18" s="32">
        <v>84468636000152</v>
      </c>
      <c r="D18" s="33" t="s">
        <v>302</v>
      </c>
      <c r="E18" s="31" t="s">
        <v>342</v>
      </c>
      <c r="F18" s="48" t="s">
        <v>343</v>
      </c>
      <c r="G18" s="26">
        <v>45000</v>
      </c>
      <c r="H18" s="27" t="s">
        <v>344</v>
      </c>
      <c r="I18" s="28">
        <v>111967.69</v>
      </c>
      <c r="J18" s="26">
        <v>45000</v>
      </c>
      <c r="K18" s="50" t="s">
        <v>53</v>
      </c>
      <c r="L18" s="28">
        <v>111967.69</v>
      </c>
      <c r="M18" s="27" t="s">
        <v>345</v>
      </c>
    </row>
    <row r="19" spans="1:13" ht="90">
      <c r="A19" s="20" t="s">
        <v>48</v>
      </c>
      <c r="B19" s="21">
        <v>13</v>
      </c>
      <c r="C19" s="32">
        <v>5828884000190</v>
      </c>
      <c r="D19" s="33" t="s">
        <v>311</v>
      </c>
      <c r="E19" s="31" t="s">
        <v>346</v>
      </c>
      <c r="F19" s="48" t="s">
        <v>330</v>
      </c>
      <c r="G19" s="26">
        <v>45005</v>
      </c>
      <c r="H19" s="27" t="s">
        <v>347</v>
      </c>
      <c r="I19" s="28">
        <v>92030.02</v>
      </c>
      <c r="J19" s="26">
        <v>45005</v>
      </c>
      <c r="K19" s="50" t="s">
        <v>53</v>
      </c>
      <c r="L19" s="28">
        <v>92030.02</v>
      </c>
      <c r="M19" s="27" t="s">
        <v>348</v>
      </c>
    </row>
    <row r="20" spans="1:13" ht="105">
      <c r="A20" s="20" t="s">
        <v>48</v>
      </c>
      <c r="B20" s="21">
        <v>14</v>
      </c>
      <c r="C20" s="32">
        <v>81838018115</v>
      </c>
      <c r="D20" s="33" t="s">
        <v>323</v>
      </c>
      <c r="E20" s="31" t="s">
        <v>349</v>
      </c>
      <c r="F20" s="48" t="s">
        <v>330</v>
      </c>
      <c r="G20" s="26">
        <v>45008</v>
      </c>
      <c r="H20" s="27" t="s">
        <v>350</v>
      </c>
      <c r="I20" s="28">
        <v>2825</v>
      </c>
      <c r="J20" s="26">
        <v>45005</v>
      </c>
      <c r="K20" s="50" t="s">
        <v>53</v>
      </c>
      <c r="L20" s="28">
        <f>2686.86+138.14</f>
        <v>2825</v>
      </c>
      <c r="M20" s="27" t="s">
        <v>351</v>
      </c>
    </row>
    <row r="21" spans="1:13" ht="135">
      <c r="A21" s="20" t="s">
        <v>48</v>
      </c>
      <c r="B21" s="21">
        <v>15</v>
      </c>
      <c r="C21" s="32">
        <v>33179565000137</v>
      </c>
      <c r="D21" s="33" t="s">
        <v>352</v>
      </c>
      <c r="E21" s="31" t="s">
        <v>353</v>
      </c>
      <c r="F21" s="48" t="s">
        <v>354</v>
      </c>
      <c r="G21" s="26">
        <v>45008</v>
      </c>
      <c r="H21" s="27" t="s">
        <v>355</v>
      </c>
      <c r="I21" s="28">
        <v>21311.4</v>
      </c>
      <c r="J21" s="26">
        <v>45008</v>
      </c>
      <c r="K21" s="50" t="s">
        <v>53</v>
      </c>
      <c r="L21" s="28">
        <v>21311.4</v>
      </c>
      <c r="M21" s="27" t="s">
        <v>356</v>
      </c>
    </row>
    <row r="22" spans="1:13">
      <c r="A22" s="37" t="s">
        <v>290</v>
      </c>
      <c r="B22" s="37"/>
      <c r="C22" s="37"/>
      <c r="D22" s="7"/>
    </row>
    <row r="23" spans="1:13">
      <c r="A23" s="40" t="str">
        <f>Bens!A68</f>
        <v>Data da última atualização: 19/04/2023</v>
      </c>
      <c r="B23" s="41"/>
      <c r="C23" s="7"/>
      <c r="D23" s="6"/>
    </row>
    <row r="24" spans="1:13">
      <c r="A24" s="42" t="s">
        <v>292</v>
      </c>
      <c r="B24" s="42"/>
      <c r="C24" s="42"/>
      <c r="D24" s="42"/>
    </row>
    <row r="25" spans="1:13">
      <c r="A25" s="42" t="s">
        <v>293</v>
      </c>
      <c r="B25" s="42"/>
      <c r="C25" s="42"/>
      <c r="D25" s="42"/>
    </row>
    <row r="26" spans="1:13">
      <c r="A26" s="42" t="s">
        <v>294</v>
      </c>
      <c r="B26" s="42"/>
      <c r="C26" s="42"/>
      <c r="D26" s="6"/>
    </row>
  </sheetData>
  <mergeCells count="1">
    <mergeCell ref="A2:M2"/>
  </mergeCells>
  <conditionalFormatting sqref="C7:C21">
    <cfRule type="cellIs" dxfId="1" priority="2" operator="between">
      <formula>111111111</formula>
      <formula>99999999999</formula>
    </cfRule>
    <cfRule type="cellIs" dxfId="0" priority="3" operator="between">
      <formula>111111111111</formula>
      <formula>99999999999999</formula>
    </cfRule>
  </conditionalFormatting>
  <hyperlinks>
    <hyperlink ref="E7" r:id="rId1"/>
    <hyperlink ref="F7" r:id="rId2"/>
    <hyperlink ref="E8" r:id="rId3"/>
    <hyperlink ref="F8" r:id="rId4"/>
    <hyperlink ref="E9" r:id="rId5"/>
    <hyperlink ref="F9" r:id="rId6"/>
    <hyperlink ref="E10" r:id="rId7"/>
    <hyperlink ref="F10" r:id="rId8"/>
    <hyperlink ref="E11" r:id="rId9"/>
    <hyperlink ref="F11" r:id="rId10"/>
    <hyperlink ref="E12" r:id="rId11"/>
    <hyperlink ref="F12" r:id="rId12"/>
    <hyperlink ref="E13" r:id="rId13"/>
    <hyperlink ref="F13" r:id="rId14"/>
    <hyperlink ref="E14" r:id="rId15"/>
    <hyperlink ref="F14" r:id="rId16"/>
    <hyperlink ref="E15" r:id="rId17"/>
    <hyperlink ref="F15" r:id="rId18"/>
    <hyperlink ref="E16" r:id="rId19"/>
    <hyperlink ref="F16" r:id="rId20"/>
    <hyperlink ref="E17" r:id="rId21"/>
    <hyperlink ref="F17" r:id="rId22"/>
    <hyperlink ref="E18" r:id="rId23"/>
    <hyperlink ref="F18" r:id="rId24"/>
    <hyperlink ref="E19" r:id="rId25"/>
    <hyperlink ref="F19" r:id="rId26"/>
    <hyperlink ref="E20" r:id="rId27"/>
    <hyperlink ref="F20" r:id="rId28"/>
    <hyperlink ref="E21" r:id="rId29"/>
    <hyperlink ref="F21" r:id="rId30"/>
  </hyperlinks>
  <pageMargins left="0.23622047244094491" right="0.23622047244094491" top="0.35433070866141736" bottom="0.74803149606299213" header="0.31496062992125984" footer="0.31496062992125984"/>
  <pageSetup scale="43" orientation="portrait" r:id="rId31"/>
  <drawing r:id="rId3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8"/>
  <sheetViews>
    <sheetView zoomScale="85" zoomScaleNormal="85" zoomScalePageLayoutView="80" workbookViewId="0">
      <selection activeCell="J9" sqref="J9"/>
    </sheetView>
  </sheetViews>
  <sheetFormatPr defaultColWidth="8.7109375" defaultRowHeight="15"/>
  <cols>
    <col min="1" max="1" width="13.7109375" customWidth="1"/>
    <col min="2" max="2" width="14.7109375" customWidth="1"/>
    <col min="3" max="3" width="17.7109375" customWidth="1"/>
    <col min="4" max="4" width="45.28515625" customWidth="1"/>
    <col min="5" max="5" width="29.5703125" style="43" customWidth="1"/>
    <col min="6" max="6" width="18.7109375" style="5" customWidth="1"/>
    <col min="7" max="7" width="17.140625" customWidth="1"/>
    <col min="8" max="8" width="13" hidden="1" customWidth="1"/>
    <col min="9" max="9" width="17" hidden="1" customWidth="1"/>
    <col min="10" max="10" width="20.85546875" customWidth="1"/>
    <col min="11" max="11" width="14.85546875" customWidth="1"/>
    <col min="12" max="12" width="21.5703125" customWidth="1"/>
    <col min="13" max="13" width="19" customWidth="1"/>
    <col min="14" max="14" width="14.42578125" customWidth="1"/>
    <col min="16" max="16" width="10.85546875" customWidth="1"/>
    <col min="17" max="17" width="10.5703125" customWidth="1"/>
  </cols>
  <sheetData>
    <row r="1" spans="1:13" ht="76.5" customHeight="1">
      <c r="C1" s="6"/>
      <c r="D1" s="6"/>
      <c r="G1" s="7"/>
      <c r="H1" s="7"/>
      <c r="I1" s="7"/>
      <c r="J1" s="6"/>
    </row>
    <row r="2" spans="1:13" ht="18">
      <c r="A2" s="4" t="str">
        <f>Bens!A2</f>
        <v>MARÇO/2023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pans="1:13" ht="20.25">
      <c r="A3" s="3" t="s">
        <v>1</v>
      </c>
      <c r="B3" s="3"/>
      <c r="C3" s="3"/>
      <c r="D3" s="3"/>
      <c r="E3" s="3"/>
      <c r="G3" s="7"/>
      <c r="H3" s="7"/>
      <c r="I3" s="7"/>
      <c r="J3" s="6"/>
    </row>
    <row r="5" spans="1:13" ht="18">
      <c r="A5" s="2" t="s">
        <v>357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</row>
    <row r="6" spans="1:13" ht="31.5">
      <c r="A6" s="16" t="s">
        <v>3</v>
      </c>
      <c r="B6" s="16" t="s">
        <v>4</v>
      </c>
      <c r="C6" s="17" t="s">
        <v>5</v>
      </c>
      <c r="D6" s="17" t="s">
        <v>6</v>
      </c>
      <c r="E6" s="16" t="s">
        <v>7</v>
      </c>
      <c r="F6" s="16" t="s">
        <v>8</v>
      </c>
      <c r="G6" s="16" t="s">
        <v>9</v>
      </c>
      <c r="H6" s="18" t="s">
        <v>10</v>
      </c>
      <c r="I6" s="18" t="s">
        <v>11</v>
      </c>
      <c r="J6" s="17" t="s">
        <v>12</v>
      </c>
      <c r="K6" s="17" t="s">
        <v>13</v>
      </c>
      <c r="L6" s="17" t="s">
        <v>14</v>
      </c>
      <c r="M6" s="17" t="s">
        <v>15</v>
      </c>
    </row>
    <row r="7" spans="1:13" s="51" customFormat="1" ht="135">
      <c r="A7" s="20" t="s">
        <v>16</v>
      </c>
      <c r="B7" s="21">
        <v>1</v>
      </c>
      <c r="C7" s="27" t="s">
        <v>358</v>
      </c>
      <c r="D7" s="23" t="s">
        <v>359</v>
      </c>
      <c r="E7" s="31" t="s">
        <v>360</v>
      </c>
      <c r="F7" s="25" t="s">
        <v>361</v>
      </c>
      <c r="G7" s="26">
        <v>44971</v>
      </c>
      <c r="H7" s="27" t="s">
        <v>362</v>
      </c>
      <c r="I7" s="28">
        <v>1749.95</v>
      </c>
      <c r="J7" s="29">
        <v>44992</v>
      </c>
      <c r="K7" s="23" t="s">
        <v>21</v>
      </c>
      <c r="L7" s="28">
        <v>1749.95</v>
      </c>
      <c r="M7" s="27" t="s">
        <v>363</v>
      </c>
    </row>
    <row r="8" spans="1:13" s="51" customFormat="1" ht="120">
      <c r="A8" s="20" t="s">
        <v>16</v>
      </c>
      <c r="B8" s="21">
        <v>2</v>
      </c>
      <c r="C8" s="27" t="s">
        <v>364</v>
      </c>
      <c r="D8" s="23" t="s">
        <v>365</v>
      </c>
      <c r="E8" s="31" t="s">
        <v>366</v>
      </c>
      <c r="F8" s="25" t="s">
        <v>367</v>
      </c>
      <c r="G8" s="26">
        <v>44971</v>
      </c>
      <c r="H8" s="27" t="s">
        <v>368</v>
      </c>
      <c r="I8" s="30">
        <v>36214.730000000003</v>
      </c>
      <c r="J8" s="29">
        <v>44992</v>
      </c>
      <c r="K8" s="23" t="s">
        <v>21</v>
      </c>
      <c r="L8" s="28">
        <f>34403.99+1810.74</f>
        <v>36214.729999999996</v>
      </c>
      <c r="M8" s="27" t="s">
        <v>369</v>
      </c>
    </row>
    <row r="9" spans="1:13" s="51" customFormat="1" ht="120">
      <c r="A9" s="20" t="s">
        <v>16</v>
      </c>
      <c r="B9" s="21">
        <v>3</v>
      </c>
      <c r="C9" s="27" t="s">
        <v>370</v>
      </c>
      <c r="D9" s="23" t="s">
        <v>371</v>
      </c>
      <c r="E9" s="31" t="s">
        <v>372</v>
      </c>
      <c r="F9" s="25" t="s">
        <v>373</v>
      </c>
      <c r="G9" s="26">
        <v>44971</v>
      </c>
      <c r="H9" s="27" t="s">
        <v>374</v>
      </c>
      <c r="I9" s="28">
        <v>9000</v>
      </c>
      <c r="J9" s="29">
        <v>44992</v>
      </c>
      <c r="K9" s="23" t="s">
        <v>21</v>
      </c>
      <c r="L9" s="28">
        <v>9000</v>
      </c>
      <c r="M9" s="27" t="s">
        <v>375</v>
      </c>
    </row>
    <row r="10" spans="1:13" s="51" customFormat="1" ht="120">
      <c r="A10" s="20" t="s">
        <v>16</v>
      </c>
      <c r="B10" s="21">
        <v>4</v>
      </c>
      <c r="C10" s="27" t="s">
        <v>370</v>
      </c>
      <c r="D10" s="23" t="s">
        <v>371</v>
      </c>
      <c r="E10" s="31" t="s">
        <v>376</v>
      </c>
      <c r="F10" s="25" t="s">
        <v>377</v>
      </c>
      <c r="G10" s="26">
        <v>44972</v>
      </c>
      <c r="H10" s="27" t="s">
        <v>378</v>
      </c>
      <c r="I10" s="28">
        <v>3352.63</v>
      </c>
      <c r="J10" s="29">
        <v>44991</v>
      </c>
      <c r="K10" s="23" t="s">
        <v>21</v>
      </c>
      <c r="L10" s="28">
        <v>3352.63</v>
      </c>
      <c r="M10" s="27" t="s">
        <v>379</v>
      </c>
    </row>
    <row r="11" spans="1:13" s="51" customFormat="1" ht="105">
      <c r="A11" s="20" t="s">
        <v>16</v>
      </c>
      <c r="B11" s="21">
        <v>5</v>
      </c>
      <c r="C11" s="27" t="s">
        <v>380</v>
      </c>
      <c r="D11" s="23" t="s">
        <v>381</v>
      </c>
      <c r="E11" s="31" t="s">
        <v>382</v>
      </c>
      <c r="F11" s="25" t="s">
        <v>383</v>
      </c>
      <c r="G11" s="26">
        <v>44972</v>
      </c>
      <c r="H11" s="27" t="s">
        <v>384</v>
      </c>
      <c r="I11" s="30">
        <v>2703.33</v>
      </c>
      <c r="J11" s="29">
        <v>44991</v>
      </c>
      <c r="K11" s="23" t="s">
        <v>21</v>
      </c>
      <c r="L11" s="28">
        <f>2584.38+118.95</f>
        <v>2703.33</v>
      </c>
      <c r="M11" s="27" t="s">
        <v>385</v>
      </c>
    </row>
    <row r="12" spans="1:13" s="51" customFormat="1" ht="120">
      <c r="A12" s="20" t="s">
        <v>16</v>
      </c>
      <c r="B12" s="21">
        <v>6</v>
      </c>
      <c r="C12" s="27" t="s">
        <v>358</v>
      </c>
      <c r="D12" s="23" t="s">
        <v>359</v>
      </c>
      <c r="E12" s="31" t="s">
        <v>386</v>
      </c>
      <c r="F12" s="25" t="s">
        <v>248</v>
      </c>
      <c r="G12" s="26">
        <v>44972</v>
      </c>
      <c r="H12" s="27" t="s">
        <v>387</v>
      </c>
      <c r="I12" s="28">
        <v>1633.29</v>
      </c>
      <c r="J12" s="29">
        <v>44991</v>
      </c>
      <c r="K12" s="23" t="s">
        <v>21</v>
      </c>
      <c r="L12" s="28">
        <v>1633.29</v>
      </c>
      <c r="M12" s="27" t="s">
        <v>388</v>
      </c>
    </row>
    <row r="13" spans="1:13" s="51" customFormat="1" ht="120">
      <c r="A13" s="20" t="s">
        <v>16</v>
      </c>
      <c r="B13" s="21">
        <v>7</v>
      </c>
      <c r="C13" s="27" t="s">
        <v>358</v>
      </c>
      <c r="D13" s="23" t="s">
        <v>359</v>
      </c>
      <c r="E13" s="31" t="s">
        <v>386</v>
      </c>
      <c r="F13" s="25" t="s">
        <v>248</v>
      </c>
      <c r="G13" s="26">
        <v>44972</v>
      </c>
      <c r="H13" s="27" t="s">
        <v>389</v>
      </c>
      <c r="I13" s="28">
        <v>116.66</v>
      </c>
      <c r="J13" s="29">
        <v>44991</v>
      </c>
      <c r="K13" s="23" t="s">
        <v>21</v>
      </c>
      <c r="L13" s="28">
        <v>116.66</v>
      </c>
      <c r="M13" s="27" t="s">
        <v>388</v>
      </c>
    </row>
    <row r="14" spans="1:13" s="51" customFormat="1" ht="105">
      <c r="A14" s="20" t="s">
        <v>16</v>
      </c>
      <c r="B14" s="21">
        <v>8</v>
      </c>
      <c r="C14" s="27" t="s">
        <v>370</v>
      </c>
      <c r="D14" s="23" t="s">
        <v>371</v>
      </c>
      <c r="E14" s="31" t="s">
        <v>390</v>
      </c>
      <c r="F14" s="25" t="s">
        <v>391</v>
      </c>
      <c r="G14" s="26">
        <v>44972</v>
      </c>
      <c r="H14" s="27" t="s">
        <v>392</v>
      </c>
      <c r="I14" s="28">
        <v>3352.63</v>
      </c>
      <c r="J14" s="29">
        <v>44991</v>
      </c>
      <c r="K14" s="23" t="s">
        <v>21</v>
      </c>
      <c r="L14" s="28">
        <v>3352.63</v>
      </c>
      <c r="M14" s="27" t="s">
        <v>393</v>
      </c>
    </row>
    <row r="15" spans="1:13" s="51" customFormat="1" ht="120">
      <c r="A15" s="20" t="s">
        <v>16</v>
      </c>
      <c r="B15" s="21">
        <v>9</v>
      </c>
      <c r="C15" s="27" t="s">
        <v>394</v>
      </c>
      <c r="D15" s="23" t="s">
        <v>395</v>
      </c>
      <c r="E15" s="31" t="s">
        <v>396</v>
      </c>
      <c r="F15" s="25" t="s">
        <v>397</v>
      </c>
      <c r="G15" s="26">
        <v>44972</v>
      </c>
      <c r="H15" s="27" t="s">
        <v>398</v>
      </c>
      <c r="I15" s="28">
        <v>4800</v>
      </c>
      <c r="J15" s="29">
        <v>44991</v>
      </c>
      <c r="K15" s="23" t="s">
        <v>21</v>
      </c>
      <c r="L15" s="28">
        <f>4587.36+212.64</f>
        <v>4800</v>
      </c>
      <c r="M15" s="27" t="s">
        <v>399</v>
      </c>
    </row>
    <row r="16" spans="1:13" s="51" customFormat="1" ht="120">
      <c r="A16" s="20" t="s">
        <v>16</v>
      </c>
      <c r="B16" s="21">
        <v>10</v>
      </c>
      <c r="C16" s="27" t="s">
        <v>394</v>
      </c>
      <c r="D16" s="23" t="s">
        <v>395</v>
      </c>
      <c r="E16" s="31" t="s">
        <v>400</v>
      </c>
      <c r="F16" s="25" t="s">
        <v>401</v>
      </c>
      <c r="G16" s="26">
        <v>44972</v>
      </c>
      <c r="H16" s="27" t="s">
        <v>402</v>
      </c>
      <c r="I16" s="30">
        <v>4800</v>
      </c>
      <c r="J16" s="29">
        <v>44991</v>
      </c>
      <c r="K16" s="23" t="s">
        <v>21</v>
      </c>
      <c r="L16" s="28">
        <f>4587.36+212.64</f>
        <v>4800</v>
      </c>
      <c r="M16" s="27" t="s">
        <v>403</v>
      </c>
    </row>
    <row r="17" spans="1:13" s="51" customFormat="1" ht="135">
      <c r="A17" s="20" t="s">
        <v>48</v>
      </c>
      <c r="B17" s="21">
        <v>11</v>
      </c>
      <c r="C17" s="27" t="s">
        <v>404</v>
      </c>
      <c r="D17" s="23" t="s">
        <v>405</v>
      </c>
      <c r="E17" s="31" t="s">
        <v>406</v>
      </c>
      <c r="F17" s="25" t="s">
        <v>407</v>
      </c>
      <c r="G17" s="26">
        <v>44985</v>
      </c>
      <c r="H17" s="27" t="s">
        <v>408</v>
      </c>
      <c r="I17" s="28">
        <v>9300</v>
      </c>
      <c r="J17" s="29">
        <v>44986</v>
      </c>
      <c r="K17" s="23" t="s">
        <v>53</v>
      </c>
      <c r="L17" s="28">
        <f>7719+465+93</f>
        <v>8277</v>
      </c>
      <c r="M17" s="27" t="s">
        <v>409</v>
      </c>
    </row>
    <row r="18" spans="1:13" s="51" customFormat="1" ht="105">
      <c r="A18" s="20" t="s">
        <v>48</v>
      </c>
      <c r="B18" s="21">
        <v>12</v>
      </c>
      <c r="C18" s="27" t="s">
        <v>404</v>
      </c>
      <c r="D18" s="23" t="s">
        <v>405</v>
      </c>
      <c r="E18" s="52" t="s">
        <v>410</v>
      </c>
      <c r="F18" s="53" t="s">
        <v>411</v>
      </c>
      <c r="G18" s="26">
        <v>44985</v>
      </c>
      <c r="H18" s="27" t="s">
        <v>412</v>
      </c>
      <c r="I18" s="28">
        <v>217635.23</v>
      </c>
      <c r="J18" s="29">
        <v>44986</v>
      </c>
      <c r="K18" s="23" t="s">
        <v>53</v>
      </c>
      <c r="L18" s="28">
        <f>185223.13+10881.76+2176.35</f>
        <v>198281.24000000002</v>
      </c>
      <c r="M18" s="27" t="s">
        <v>413</v>
      </c>
    </row>
    <row r="19" spans="1:13" s="51" customFormat="1" ht="120">
      <c r="A19" s="20" t="s">
        <v>48</v>
      </c>
      <c r="B19" s="21">
        <v>13</v>
      </c>
      <c r="C19" s="49" t="s">
        <v>414</v>
      </c>
      <c r="D19" s="33" t="s">
        <v>415</v>
      </c>
      <c r="E19" s="31" t="s">
        <v>416</v>
      </c>
      <c r="F19" s="25" t="s">
        <v>417</v>
      </c>
      <c r="G19" s="26">
        <v>44985</v>
      </c>
      <c r="H19" s="27" t="s">
        <v>418</v>
      </c>
      <c r="I19" s="28">
        <v>59583.32</v>
      </c>
      <c r="J19" s="29">
        <v>44986</v>
      </c>
      <c r="K19" s="23" t="s">
        <v>53</v>
      </c>
      <c r="L19" s="28">
        <f>49156.23+893.75+2979.17</f>
        <v>53029.15</v>
      </c>
      <c r="M19" s="27" t="s">
        <v>419</v>
      </c>
    </row>
    <row r="20" spans="1:13" s="51" customFormat="1" ht="150">
      <c r="A20" s="20" t="s">
        <v>48</v>
      </c>
      <c r="B20" s="21">
        <v>14</v>
      </c>
      <c r="C20" s="27" t="s">
        <v>420</v>
      </c>
      <c r="D20" s="23" t="s">
        <v>421</v>
      </c>
      <c r="E20" s="31" t="s">
        <v>422</v>
      </c>
      <c r="F20" s="25" t="s">
        <v>423</v>
      </c>
      <c r="G20" s="26">
        <v>44987</v>
      </c>
      <c r="H20" s="27" t="s">
        <v>424</v>
      </c>
      <c r="I20" s="28">
        <v>6186.44</v>
      </c>
      <c r="J20" s="26">
        <v>44991</v>
      </c>
      <c r="K20" s="23" t="s">
        <v>53</v>
      </c>
      <c r="L20" s="28">
        <v>6186.44</v>
      </c>
      <c r="M20" s="27" t="s">
        <v>425</v>
      </c>
    </row>
    <row r="21" spans="1:13" s="51" customFormat="1" ht="120">
      <c r="A21" s="20" t="s">
        <v>48</v>
      </c>
      <c r="B21" s="21">
        <v>15</v>
      </c>
      <c r="C21" s="27" t="s">
        <v>364</v>
      </c>
      <c r="D21" s="23" t="s">
        <v>426</v>
      </c>
      <c r="E21" s="31" t="s">
        <v>427</v>
      </c>
      <c r="F21" s="25" t="s">
        <v>428</v>
      </c>
      <c r="G21" s="26">
        <v>44987</v>
      </c>
      <c r="H21" s="27" t="s">
        <v>429</v>
      </c>
      <c r="I21" s="30">
        <v>3263.97</v>
      </c>
      <c r="J21" s="26">
        <v>44991</v>
      </c>
      <c r="K21" s="23" t="s">
        <v>53</v>
      </c>
      <c r="L21" s="28">
        <f>3100.77+163.2</f>
        <v>3263.97</v>
      </c>
      <c r="M21" s="27" t="s">
        <v>430</v>
      </c>
    </row>
    <row r="22" spans="1:13" s="51" customFormat="1" ht="135">
      <c r="A22" s="20" t="s">
        <v>48</v>
      </c>
      <c r="B22" s="21">
        <v>16</v>
      </c>
      <c r="C22" s="27" t="s">
        <v>431</v>
      </c>
      <c r="D22" s="23" t="s">
        <v>432</v>
      </c>
      <c r="E22" s="31" t="s">
        <v>433</v>
      </c>
      <c r="F22" s="25" t="s">
        <v>434</v>
      </c>
      <c r="G22" s="26">
        <v>44987</v>
      </c>
      <c r="H22" s="27" t="s">
        <v>435</v>
      </c>
      <c r="I22" s="28">
        <v>2275.63</v>
      </c>
      <c r="J22" s="26">
        <v>44991</v>
      </c>
      <c r="K22" s="23" t="s">
        <v>53</v>
      </c>
      <c r="L22" s="28">
        <f>2161.85+113.78</f>
        <v>2275.63</v>
      </c>
      <c r="M22" s="27" t="s">
        <v>436</v>
      </c>
    </row>
    <row r="23" spans="1:13" s="51" customFormat="1" ht="120">
      <c r="A23" s="20" t="s">
        <v>48</v>
      </c>
      <c r="B23" s="21">
        <v>17</v>
      </c>
      <c r="C23" s="27" t="s">
        <v>437</v>
      </c>
      <c r="D23" s="23" t="s">
        <v>438</v>
      </c>
      <c r="E23" s="34" t="s">
        <v>439</v>
      </c>
      <c r="F23" s="25" t="s">
        <v>440</v>
      </c>
      <c r="G23" s="26">
        <v>44987</v>
      </c>
      <c r="H23" s="27" t="s">
        <v>441</v>
      </c>
      <c r="I23" s="28">
        <v>2850</v>
      </c>
      <c r="J23" s="26">
        <v>44991</v>
      </c>
      <c r="K23" s="23" t="s">
        <v>53</v>
      </c>
      <c r="L23" s="28">
        <f>2707.5+142.5</f>
        <v>2850</v>
      </c>
      <c r="M23" s="27" t="s">
        <v>442</v>
      </c>
    </row>
    <row r="24" spans="1:13" s="51" customFormat="1" ht="105">
      <c r="A24" s="20" t="s">
        <v>48</v>
      </c>
      <c r="B24" s="21">
        <v>18</v>
      </c>
      <c r="C24" s="27" t="s">
        <v>364</v>
      </c>
      <c r="D24" s="23" t="s">
        <v>426</v>
      </c>
      <c r="E24" s="54" t="s">
        <v>443</v>
      </c>
      <c r="F24" s="25" t="s">
        <v>444</v>
      </c>
      <c r="G24" s="26">
        <v>44987</v>
      </c>
      <c r="H24" s="27" t="s">
        <v>445</v>
      </c>
      <c r="I24" s="28">
        <v>3263.97</v>
      </c>
      <c r="J24" s="26">
        <v>44991</v>
      </c>
      <c r="K24" s="23" t="s">
        <v>53</v>
      </c>
      <c r="L24" s="28">
        <f>3100.77+163.2</f>
        <v>3263.97</v>
      </c>
      <c r="M24" s="27" t="s">
        <v>446</v>
      </c>
    </row>
    <row r="25" spans="1:13" s="51" customFormat="1" ht="135">
      <c r="A25" s="20" t="s">
        <v>48</v>
      </c>
      <c r="B25" s="21">
        <v>19</v>
      </c>
      <c r="C25" s="49" t="s">
        <v>447</v>
      </c>
      <c r="D25" s="33" t="s">
        <v>448</v>
      </c>
      <c r="E25" s="31" t="s">
        <v>449</v>
      </c>
      <c r="F25" s="25" t="s">
        <v>450</v>
      </c>
      <c r="G25" s="26">
        <v>44988</v>
      </c>
      <c r="H25" s="27" t="s">
        <v>451</v>
      </c>
      <c r="I25" s="28">
        <v>7579.64</v>
      </c>
      <c r="J25" s="26">
        <v>44991</v>
      </c>
      <c r="K25" s="23" t="s">
        <v>53</v>
      </c>
      <c r="L25" s="28">
        <v>7579.64</v>
      </c>
      <c r="M25" s="27" t="s">
        <v>452</v>
      </c>
    </row>
    <row r="26" spans="1:13" s="51" customFormat="1" ht="135">
      <c r="A26" s="20" t="s">
        <v>48</v>
      </c>
      <c r="B26" s="21">
        <v>20</v>
      </c>
      <c r="C26" s="49" t="s">
        <v>447</v>
      </c>
      <c r="D26" s="33" t="s">
        <v>448</v>
      </c>
      <c r="E26" s="31" t="s">
        <v>449</v>
      </c>
      <c r="F26" s="25" t="s">
        <v>450</v>
      </c>
      <c r="G26" s="26">
        <v>44988</v>
      </c>
      <c r="H26" s="27" t="s">
        <v>453</v>
      </c>
      <c r="I26" s="28">
        <v>11793.66</v>
      </c>
      <c r="J26" s="26">
        <v>44991</v>
      </c>
      <c r="K26" s="23" t="s">
        <v>53</v>
      </c>
      <c r="L26" s="28">
        <v>11793.66</v>
      </c>
      <c r="M26" s="27" t="s">
        <v>452</v>
      </c>
    </row>
    <row r="27" spans="1:13" s="51" customFormat="1" ht="135">
      <c r="A27" s="20" t="s">
        <v>48</v>
      </c>
      <c r="B27" s="21">
        <v>21</v>
      </c>
      <c r="C27" s="27" t="s">
        <v>447</v>
      </c>
      <c r="D27" s="33" t="s">
        <v>448</v>
      </c>
      <c r="E27" s="31" t="s">
        <v>454</v>
      </c>
      <c r="F27" s="25" t="s">
        <v>450</v>
      </c>
      <c r="G27" s="26">
        <v>44988</v>
      </c>
      <c r="H27" s="27" t="s">
        <v>455</v>
      </c>
      <c r="I27" s="30">
        <v>8094.22</v>
      </c>
      <c r="J27" s="26">
        <v>44991</v>
      </c>
      <c r="K27" s="23" t="s">
        <v>53</v>
      </c>
      <c r="L27" s="30">
        <v>8094.22</v>
      </c>
      <c r="M27" s="27" t="s">
        <v>452</v>
      </c>
    </row>
    <row r="28" spans="1:13" s="51" customFormat="1" ht="135">
      <c r="A28" s="20" t="s">
        <v>48</v>
      </c>
      <c r="B28" s="21">
        <v>22</v>
      </c>
      <c r="C28" s="27" t="s">
        <v>456</v>
      </c>
      <c r="D28" s="23" t="s">
        <v>457</v>
      </c>
      <c r="E28" s="31" t="s">
        <v>458</v>
      </c>
      <c r="F28" s="25" t="s">
        <v>459</v>
      </c>
      <c r="G28" s="26">
        <v>44988</v>
      </c>
      <c r="H28" s="27" t="s">
        <v>460</v>
      </c>
      <c r="I28" s="28">
        <v>75.97</v>
      </c>
      <c r="J28" s="26">
        <v>44991</v>
      </c>
      <c r="K28" s="23" t="s">
        <v>53</v>
      </c>
      <c r="L28" s="28">
        <v>75.97</v>
      </c>
      <c r="M28" s="27" t="s">
        <v>461</v>
      </c>
    </row>
    <row r="29" spans="1:13" s="51" customFormat="1" ht="150">
      <c r="A29" s="20" t="s">
        <v>48</v>
      </c>
      <c r="B29" s="21">
        <v>23</v>
      </c>
      <c r="C29" s="27" t="s">
        <v>462</v>
      </c>
      <c r="D29" s="23" t="s">
        <v>463</v>
      </c>
      <c r="E29" s="31" t="s">
        <v>464</v>
      </c>
      <c r="F29" s="25" t="s">
        <v>465</v>
      </c>
      <c r="G29" s="26">
        <v>44988</v>
      </c>
      <c r="H29" s="27" t="s">
        <v>466</v>
      </c>
      <c r="I29" s="28">
        <v>16980</v>
      </c>
      <c r="J29" s="26">
        <v>44991</v>
      </c>
      <c r="K29" s="23" t="s">
        <v>53</v>
      </c>
      <c r="L29" s="28">
        <v>16980</v>
      </c>
      <c r="M29" s="27" t="s">
        <v>467</v>
      </c>
    </row>
    <row r="30" spans="1:13" s="51" customFormat="1" ht="120">
      <c r="A30" s="20" t="s">
        <v>48</v>
      </c>
      <c r="B30" s="21">
        <v>24</v>
      </c>
      <c r="C30" s="27" t="s">
        <v>468</v>
      </c>
      <c r="D30" s="23" t="s">
        <v>469</v>
      </c>
      <c r="E30" s="31" t="s">
        <v>470</v>
      </c>
      <c r="F30" s="25" t="s">
        <v>471</v>
      </c>
      <c r="G30" s="26">
        <v>44988</v>
      </c>
      <c r="H30" s="27" t="s">
        <v>472</v>
      </c>
      <c r="I30" s="28">
        <v>1000</v>
      </c>
      <c r="J30" s="26">
        <v>44991</v>
      </c>
      <c r="K30" s="23" t="s">
        <v>53</v>
      </c>
      <c r="L30" s="28">
        <v>1000</v>
      </c>
      <c r="M30" s="27" t="s">
        <v>473</v>
      </c>
    </row>
    <row r="31" spans="1:13" s="51" customFormat="1" ht="120">
      <c r="A31" s="20" t="s">
        <v>48</v>
      </c>
      <c r="B31" s="21">
        <v>25</v>
      </c>
      <c r="C31" s="27" t="s">
        <v>474</v>
      </c>
      <c r="D31" s="23" t="s">
        <v>88</v>
      </c>
      <c r="E31" s="31" t="s">
        <v>475</v>
      </c>
      <c r="F31" s="25" t="s">
        <v>476</v>
      </c>
      <c r="G31" s="26">
        <v>44988</v>
      </c>
      <c r="H31" s="27" t="s">
        <v>477</v>
      </c>
      <c r="I31" s="30">
        <v>318.72000000000003</v>
      </c>
      <c r="J31" s="26">
        <v>44991</v>
      </c>
      <c r="K31" s="23" t="s">
        <v>53</v>
      </c>
      <c r="L31" s="28">
        <f>302.78+15.94</f>
        <v>318.71999999999997</v>
      </c>
      <c r="M31" s="27" t="s">
        <v>92</v>
      </c>
    </row>
    <row r="32" spans="1:13" s="51" customFormat="1" ht="135">
      <c r="A32" s="20" t="s">
        <v>48</v>
      </c>
      <c r="B32" s="21">
        <v>26</v>
      </c>
      <c r="C32" s="49" t="s">
        <v>478</v>
      </c>
      <c r="D32" s="33" t="s">
        <v>479</v>
      </c>
      <c r="E32" s="31" t="s">
        <v>480</v>
      </c>
      <c r="F32" s="25" t="s">
        <v>481</v>
      </c>
      <c r="G32" s="26">
        <v>44988</v>
      </c>
      <c r="H32" s="27" t="s">
        <v>482</v>
      </c>
      <c r="I32" s="28">
        <v>4740.32</v>
      </c>
      <c r="J32" s="26">
        <v>44991</v>
      </c>
      <c r="K32" s="23" t="s">
        <v>53</v>
      </c>
      <c r="L32" s="28">
        <v>4740.32</v>
      </c>
      <c r="M32" s="27" t="s">
        <v>483</v>
      </c>
    </row>
    <row r="33" spans="1:13" s="51" customFormat="1" ht="135">
      <c r="A33" s="20" t="s">
        <v>48</v>
      </c>
      <c r="B33" s="21">
        <v>27</v>
      </c>
      <c r="C33" s="27" t="s">
        <v>456</v>
      </c>
      <c r="D33" s="23" t="s">
        <v>457</v>
      </c>
      <c r="E33" s="31" t="s">
        <v>484</v>
      </c>
      <c r="F33" s="25" t="s">
        <v>485</v>
      </c>
      <c r="G33" s="26">
        <v>44988</v>
      </c>
      <c r="H33" s="27" t="s">
        <v>486</v>
      </c>
      <c r="I33" s="28">
        <v>2768</v>
      </c>
      <c r="J33" s="26">
        <v>44991</v>
      </c>
      <c r="K33" s="23" t="s">
        <v>53</v>
      </c>
      <c r="L33" s="28">
        <v>2768</v>
      </c>
      <c r="M33" s="27" t="s">
        <v>487</v>
      </c>
    </row>
    <row r="34" spans="1:13" s="51" customFormat="1" ht="135">
      <c r="A34" s="20" t="s">
        <v>48</v>
      </c>
      <c r="B34" s="21">
        <v>28</v>
      </c>
      <c r="C34" s="27" t="s">
        <v>456</v>
      </c>
      <c r="D34" s="23" t="s">
        <v>457</v>
      </c>
      <c r="E34" s="31" t="s">
        <v>488</v>
      </c>
      <c r="F34" s="25" t="s">
        <v>485</v>
      </c>
      <c r="G34" s="26">
        <v>44988</v>
      </c>
      <c r="H34" s="27" t="s">
        <v>489</v>
      </c>
      <c r="I34" s="28">
        <v>9275</v>
      </c>
      <c r="J34" s="26">
        <v>44991</v>
      </c>
      <c r="K34" s="23" t="s">
        <v>53</v>
      </c>
      <c r="L34" s="28">
        <v>9275</v>
      </c>
      <c r="M34" s="27" t="s">
        <v>487</v>
      </c>
    </row>
    <row r="35" spans="1:13" s="51" customFormat="1" ht="135">
      <c r="A35" s="20" t="s">
        <v>48</v>
      </c>
      <c r="B35" s="21">
        <v>29</v>
      </c>
      <c r="C35" s="27" t="s">
        <v>490</v>
      </c>
      <c r="D35" s="23" t="s">
        <v>491</v>
      </c>
      <c r="E35" s="31" t="s">
        <v>492</v>
      </c>
      <c r="F35" s="25" t="s">
        <v>493</v>
      </c>
      <c r="G35" s="26">
        <v>44988</v>
      </c>
      <c r="H35" s="27" t="s">
        <v>494</v>
      </c>
      <c r="I35" s="30">
        <v>62047.66</v>
      </c>
      <c r="J35" s="26">
        <v>44991</v>
      </c>
      <c r="K35" s="23" t="s">
        <v>53</v>
      </c>
      <c r="L35" s="28">
        <f>61116.95+930.71</f>
        <v>62047.659999999996</v>
      </c>
      <c r="M35" s="27" t="s">
        <v>495</v>
      </c>
    </row>
    <row r="36" spans="1:13" s="51" customFormat="1" ht="135">
      <c r="A36" s="20" t="s">
        <v>48</v>
      </c>
      <c r="B36" s="21">
        <v>30</v>
      </c>
      <c r="C36" s="27" t="s">
        <v>490</v>
      </c>
      <c r="D36" s="23" t="s">
        <v>491</v>
      </c>
      <c r="E36" s="31" t="s">
        <v>496</v>
      </c>
      <c r="F36" s="25" t="s">
        <v>497</v>
      </c>
      <c r="G36" s="26">
        <v>44988</v>
      </c>
      <c r="H36" s="27" t="s">
        <v>498</v>
      </c>
      <c r="I36" s="30">
        <v>109488.83</v>
      </c>
      <c r="J36" s="26">
        <v>44991</v>
      </c>
      <c r="K36" s="23" t="s">
        <v>53</v>
      </c>
      <c r="L36" s="28">
        <f>107846.5+1642.33</f>
        <v>109488.83</v>
      </c>
      <c r="M36" s="27" t="s">
        <v>499</v>
      </c>
    </row>
    <row r="37" spans="1:13" s="51" customFormat="1" ht="150">
      <c r="A37" s="20" t="s">
        <v>48</v>
      </c>
      <c r="B37" s="21">
        <v>31</v>
      </c>
      <c r="C37" s="27" t="s">
        <v>490</v>
      </c>
      <c r="D37" s="23" t="s">
        <v>491</v>
      </c>
      <c r="E37" s="31" t="s">
        <v>500</v>
      </c>
      <c r="F37" s="25" t="s">
        <v>501</v>
      </c>
      <c r="G37" s="26">
        <v>44988</v>
      </c>
      <c r="H37" s="27" t="s">
        <v>502</v>
      </c>
      <c r="I37" s="28">
        <v>95097.53</v>
      </c>
      <c r="J37" s="26">
        <v>44991</v>
      </c>
      <c r="K37" s="23" t="s">
        <v>53</v>
      </c>
      <c r="L37" s="28">
        <f>93671.07+1426.46</f>
        <v>95097.530000000013</v>
      </c>
      <c r="M37" s="27" t="s">
        <v>503</v>
      </c>
    </row>
    <row r="38" spans="1:13" s="51" customFormat="1" ht="135">
      <c r="A38" s="20" t="s">
        <v>48</v>
      </c>
      <c r="B38" s="21">
        <v>32</v>
      </c>
      <c r="C38" s="27" t="s">
        <v>490</v>
      </c>
      <c r="D38" s="23" t="s">
        <v>491</v>
      </c>
      <c r="E38" s="31" t="s">
        <v>504</v>
      </c>
      <c r="F38" s="25" t="s">
        <v>505</v>
      </c>
      <c r="G38" s="26">
        <v>44988</v>
      </c>
      <c r="H38" s="27" t="s">
        <v>506</v>
      </c>
      <c r="I38" s="28">
        <v>51220.97</v>
      </c>
      <c r="J38" s="26">
        <v>44991</v>
      </c>
      <c r="K38" s="23" t="s">
        <v>53</v>
      </c>
      <c r="L38" s="28">
        <f>50452.66+768.31</f>
        <v>51220.97</v>
      </c>
      <c r="M38" s="27" t="s">
        <v>507</v>
      </c>
    </row>
    <row r="39" spans="1:13" s="51" customFormat="1" ht="135">
      <c r="A39" s="20" t="s">
        <v>48</v>
      </c>
      <c r="B39" s="21">
        <v>33</v>
      </c>
      <c r="C39" s="27" t="s">
        <v>447</v>
      </c>
      <c r="D39" s="23" t="s">
        <v>448</v>
      </c>
      <c r="E39" s="31" t="s">
        <v>508</v>
      </c>
      <c r="F39" s="25" t="s">
        <v>509</v>
      </c>
      <c r="G39" s="26">
        <v>44991</v>
      </c>
      <c r="H39" s="27" t="s">
        <v>510</v>
      </c>
      <c r="I39" s="28">
        <v>2240.38</v>
      </c>
      <c r="J39" s="26">
        <v>44991</v>
      </c>
      <c r="K39" s="23" t="s">
        <v>53</v>
      </c>
      <c r="L39" s="28">
        <v>2240.38</v>
      </c>
      <c r="M39" s="27" t="s">
        <v>511</v>
      </c>
    </row>
    <row r="40" spans="1:13" s="51" customFormat="1" ht="120">
      <c r="A40" s="20" t="s">
        <v>48</v>
      </c>
      <c r="B40" s="21">
        <v>34</v>
      </c>
      <c r="C40" s="27" t="s">
        <v>512</v>
      </c>
      <c r="D40" s="23" t="s">
        <v>513</v>
      </c>
      <c r="E40" s="31" t="s">
        <v>514</v>
      </c>
      <c r="F40" s="25" t="s">
        <v>515</v>
      </c>
      <c r="G40" s="26">
        <v>44991</v>
      </c>
      <c r="H40" s="27" t="s">
        <v>516</v>
      </c>
      <c r="I40" s="30">
        <v>4389.72</v>
      </c>
      <c r="J40" s="26">
        <v>44993</v>
      </c>
      <c r="K40" s="23" t="s">
        <v>53</v>
      </c>
      <c r="L40" s="28">
        <f>4170.23+219.49</f>
        <v>4389.7199999999993</v>
      </c>
      <c r="M40" s="27" t="s">
        <v>517</v>
      </c>
    </row>
    <row r="41" spans="1:13" s="51" customFormat="1" ht="135">
      <c r="A41" s="20" t="s">
        <v>48</v>
      </c>
      <c r="B41" s="21">
        <v>35</v>
      </c>
      <c r="C41" s="27" t="s">
        <v>456</v>
      </c>
      <c r="D41" s="23" t="s">
        <v>457</v>
      </c>
      <c r="E41" s="31" t="s">
        <v>518</v>
      </c>
      <c r="F41" s="25" t="s">
        <v>519</v>
      </c>
      <c r="G41" s="26">
        <v>44992</v>
      </c>
      <c r="H41" s="27" t="s">
        <v>520</v>
      </c>
      <c r="I41" s="28">
        <v>3733.35</v>
      </c>
      <c r="J41" s="26">
        <v>44993</v>
      </c>
      <c r="K41" s="23" t="s">
        <v>53</v>
      </c>
      <c r="L41" s="28">
        <v>3733.35</v>
      </c>
      <c r="M41" s="27" t="s">
        <v>521</v>
      </c>
    </row>
    <row r="42" spans="1:13" s="51" customFormat="1" ht="120">
      <c r="A42" s="20" t="s">
        <v>48</v>
      </c>
      <c r="B42" s="21">
        <v>36</v>
      </c>
      <c r="C42" s="27" t="s">
        <v>456</v>
      </c>
      <c r="D42" s="23" t="s">
        <v>457</v>
      </c>
      <c r="E42" s="31" t="s">
        <v>522</v>
      </c>
      <c r="F42" s="25" t="s">
        <v>523</v>
      </c>
      <c r="G42" s="26">
        <v>44992</v>
      </c>
      <c r="H42" s="27" t="s">
        <v>524</v>
      </c>
      <c r="I42" s="28">
        <v>15954.35</v>
      </c>
      <c r="J42" s="26">
        <v>44993</v>
      </c>
      <c r="K42" s="23" t="s">
        <v>53</v>
      </c>
      <c r="L42" s="28">
        <v>15954.35</v>
      </c>
      <c r="M42" s="27" t="s">
        <v>525</v>
      </c>
    </row>
    <row r="43" spans="1:13" s="51" customFormat="1" ht="120">
      <c r="A43" s="20" t="s">
        <v>48</v>
      </c>
      <c r="B43" s="21">
        <v>37</v>
      </c>
      <c r="C43" s="27" t="s">
        <v>456</v>
      </c>
      <c r="D43" s="23" t="s">
        <v>457</v>
      </c>
      <c r="E43" s="31" t="s">
        <v>526</v>
      </c>
      <c r="F43" s="25" t="s">
        <v>523</v>
      </c>
      <c r="G43" s="26">
        <v>44992</v>
      </c>
      <c r="H43" s="27" t="s">
        <v>527</v>
      </c>
      <c r="I43" s="28">
        <v>9121.14</v>
      </c>
      <c r="J43" s="26">
        <v>44993</v>
      </c>
      <c r="K43" s="23" t="s">
        <v>53</v>
      </c>
      <c r="L43" s="28">
        <v>9121.14</v>
      </c>
      <c r="M43" s="27" t="s">
        <v>525</v>
      </c>
    </row>
    <row r="44" spans="1:13" s="51" customFormat="1" ht="120">
      <c r="A44" s="20" t="s">
        <v>48</v>
      </c>
      <c r="B44" s="21">
        <v>38</v>
      </c>
      <c r="C44" s="27" t="s">
        <v>456</v>
      </c>
      <c r="D44" s="23" t="s">
        <v>457</v>
      </c>
      <c r="E44" s="31" t="s">
        <v>528</v>
      </c>
      <c r="F44" s="25" t="s">
        <v>523</v>
      </c>
      <c r="G44" s="26">
        <v>44992</v>
      </c>
      <c r="H44" s="27" t="s">
        <v>529</v>
      </c>
      <c r="I44" s="28">
        <v>6136.38</v>
      </c>
      <c r="J44" s="26">
        <v>44993</v>
      </c>
      <c r="K44" s="23" t="s">
        <v>53</v>
      </c>
      <c r="L44" s="28">
        <v>6136.38</v>
      </c>
      <c r="M44" s="27" t="s">
        <v>525</v>
      </c>
    </row>
    <row r="45" spans="1:13" s="51" customFormat="1" ht="120">
      <c r="A45" s="20" t="s">
        <v>48</v>
      </c>
      <c r="B45" s="21">
        <v>39</v>
      </c>
      <c r="C45" s="27" t="s">
        <v>456</v>
      </c>
      <c r="D45" s="23" t="s">
        <v>457</v>
      </c>
      <c r="E45" s="31" t="s">
        <v>530</v>
      </c>
      <c r="F45" s="25" t="s">
        <v>531</v>
      </c>
      <c r="G45" s="26">
        <v>44993</v>
      </c>
      <c r="H45" s="27" t="s">
        <v>532</v>
      </c>
      <c r="I45" s="28">
        <v>23630.080000000002</v>
      </c>
      <c r="J45" s="26">
        <v>44993</v>
      </c>
      <c r="K45" s="23" t="s">
        <v>53</v>
      </c>
      <c r="L45" s="28">
        <v>23630.080000000002</v>
      </c>
      <c r="M45" s="27" t="s">
        <v>533</v>
      </c>
    </row>
    <row r="46" spans="1:13" s="51" customFormat="1" ht="120">
      <c r="A46" s="20" t="s">
        <v>48</v>
      </c>
      <c r="B46" s="21">
        <v>40</v>
      </c>
      <c r="C46" s="27" t="s">
        <v>456</v>
      </c>
      <c r="D46" s="23" t="s">
        <v>457</v>
      </c>
      <c r="E46" s="31" t="s">
        <v>534</v>
      </c>
      <c r="F46" s="25" t="s">
        <v>531</v>
      </c>
      <c r="G46" s="26">
        <v>44993</v>
      </c>
      <c r="H46" s="27" t="s">
        <v>535</v>
      </c>
      <c r="I46" s="28">
        <v>9121.14</v>
      </c>
      <c r="J46" s="26">
        <v>44993</v>
      </c>
      <c r="K46" s="23" t="s">
        <v>53</v>
      </c>
      <c r="L46" s="28">
        <v>9121.14</v>
      </c>
      <c r="M46" s="27" t="s">
        <v>533</v>
      </c>
    </row>
    <row r="47" spans="1:13" s="51" customFormat="1" ht="135">
      <c r="A47" s="20" t="s">
        <v>48</v>
      </c>
      <c r="B47" s="21">
        <v>41</v>
      </c>
      <c r="C47" s="27" t="s">
        <v>478</v>
      </c>
      <c r="D47" s="23" t="s">
        <v>479</v>
      </c>
      <c r="E47" s="31" t="s">
        <v>536</v>
      </c>
      <c r="F47" s="25" t="s">
        <v>537</v>
      </c>
      <c r="G47" s="26">
        <v>44993</v>
      </c>
      <c r="H47" s="27" t="s">
        <v>538</v>
      </c>
      <c r="I47" s="28">
        <v>1677.98</v>
      </c>
      <c r="J47" s="26">
        <v>44993</v>
      </c>
      <c r="K47" s="23" t="s">
        <v>53</v>
      </c>
      <c r="L47" s="28">
        <v>1677.98</v>
      </c>
      <c r="M47" s="27" t="s">
        <v>539</v>
      </c>
    </row>
    <row r="48" spans="1:13" s="51" customFormat="1" ht="105">
      <c r="A48" s="20" t="s">
        <v>48</v>
      </c>
      <c r="B48" s="21">
        <v>42</v>
      </c>
      <c r="C48" s="27" t="s">
        <v>456</v>
      </c>
      <c r="D48" s="23" t="s">
        <v>457</v>
      </c>
      <c r="E48" s="31" t="s">
        <v>540</v>
      </c>
      <c r="F48" s="25" t="s">
        <v>541</v>
      </c>
      <c r="G48" s="26">
        <v>44993</v>
      </c>
      <c r="H48" s="27" t="s">
        <v>542</v>
      </c>
      <c r="I48" s="30">
        <v>3158.77</v>
      </c>
      <c r="J48" s="26">
        <v>44998</v>
      </c>
      <c r="K48" s="23" t="s">
        <v>53</v>
      </c>
      <c r="L48" s="30">
        <v>3158.77</v>
      </c>
      <c r="M48" s="27" t="s">
        <v>543</v>
      </c>
    </row>
    <row r="49" spans="1:13" s="51" customFormat="1" ht="105">
      <c r="A49" s="20" t="s">
        <v>48</v>
      </c>
      <c r="B49" s="21">
        <v>43</v>
      </c>
      <c r="C49" s="27" t="s">
        <v>544</v>
      </c>
      <c r="D49" s="23" t="s">
        <v>545</v>
      </c>
      <c r="E49" s="31" t="s">
        <v>546</v>
      </c>
      <c r="F49" s="25" t="s">
        <v>547</v>
      </c>
      <c r="G49" s="26">
        <v>44993</v>
      </c>
      <c r="H49" s="27" t="s">
        <v>548</v>
      </c>
      <c r="I49" s="28">
        <v>239.86</v>
      </c>
      <c r="J49" s="26">
        <v>44998</v>
      </c>
      <c r="K49" s="23" t="s">
        <v>53</v>
      </c>
      <c r="L49" s="28">
        <v>239.86</v>
      </c>
      <c r="M49" s="27" t="s">
        <v>549</v>
      </c>
    </row>
    <row r="50" spans="1:13" s="51" customFormat="1" ht="90">
      <c r="A50" s="20" t="s">
        <v>48</v>
      </c>
      <c r="B50" s="21">
        <v>44</v>
      </c>
      <c r="C50" s="27" t="s">
        <v>456</v>
      </c>
      <c r="D50" s="23" t="s">
        <v>457</v>
      </c>
      <c r="E50" s="31" t="s">
        <v>550</v>
      </c>
      <c r="F50" s="25" t="s">
        <v>551</v>
      </c>
      <c r="G50" s="26">
        <v>44993</v>
      </c>
      <c r="H50" s="27" t="s">
        <v>552</v>
      </c>
      <c r="I50" s="28">
        <v>155.63999999999999</v>
      </c>
      <c r="J50" s="26">
        <v>44998</v>
      </c>
      <c r="K50" s="23" t="s">
        <v>53</v>
      </c>
      <c r="L50" s="28">
        <v>155.63999999999999</v>
      </c>
      <c r="M50" s="27" t="s">
        <v>553</v>
      </c>
    </row>
    <row r="51" spans="1:13" s="51" customFormat="1" ht="135">
      <c r="A51" s="20" t="s">
        <v>48</v>
      </c>
      <c r="B51" s="21">
        <v>45</v>
      </c>
      <c r="C51" s="27" t="s">
        <v>554</v>
      </c>
      <c r="D51" s="23" t="s">
        <v>555</v>
      </c>
      <c r="E51" s="31" t="s">
        <v>556</v>
      </c>
      <c r="F51" s="25" t="s">
        <v>557</v>
      </c>
      <c r="G51" s="26">
        <v>44994</v>
      </c>
      <c r="H51" s="27" t="s">
        <v>558</v>
      </c>
      <c r="I51" s="28">
        <v>139.1</v>
      </c>
      <c r="J51" s="26">
        <v>44998</v>
      </c>
      <c r="K51" s="23" t="s">
        <v>53</v>
      </c>
      <c r="L51" s="28">
        <v>139.1</v>
      </c>
      <c r="M51" s="27" t="s">
        <v>559</v>
      </c>
    </row>
    <row r="52" spans="1:13" s="51" customFormat="1" ht="135">
      <c r="A52" s="20" t="s">
        <v>48</v>
      </c>
      <c r="B52" s="21">
        <v>46</v>
      </c>
      <c r="C52" s="27" t="s">
        <v>560</v>
      </c>
      <c r="D52" s="23" t="s">
        <v>561</v>
      </c>
      <c r="E52" s="31" t="s">
        <v>562</v>
      </c>
      <c r="F52" s="25" t="s">
        <v>563</v>
      </c>
      <c r="G52" s="26">
        <v>44994</v>
      </c>
      <c r="H52" s="27" t="s">
        <v>564</v>
      </c>
      <c r="I52" s="28">
        <v>8099.02</v>
      </c>
      <c r="J52" s="26">
        <v>44998</v>
      </c>
      <c r="K52" s="23" t="s">
        <v>53</v>
      </c>
      <c r="L52" s="28">
        <v>8099.02</v>
      </c>
      <c r="M52" s="27" t="s">
        <v>565</v>
      </c>
    </row>
    <row r="53" spans="1:13" s="51" customFormat="1" ht="150">
      <c r="A53" s="20" t="s">
        <v>48</v>
      </c>
      <c r="B53" s="21">
        <v>47</v>
      </c>
      <c r="C53" s="27" t="s">
        <v>566</v>
      </c>
      <c r="D53" s="23" t="s">
        <v>567</v>
      </c>
      <c r="E53" s="31" t="s">
        <v>568</v>
      </c>
      <c r="F53" s="25" t="s">
        <v>569</v>
      </c>
      <c r="G53" s="26">
        <v>44994</v>
      </c>
      <c r="H53" s="27" t="s">
        <v>570</v>
      </c>
      <c r="I53" s="28">
        <v>24500</v>
      </c>
      <c r="J53" s="26">
        <v>44998</v>
      </c>
      <c r="K53" s="23" t="s">
        <v>53</v>
      </c>
      <c r="L53" s="28">
        <v>24500</v>
      </c>
      <c r="M53" s="27" t="s">
        <v>571</v>
      </c>
    </row>
    <row r="54" spans="1:13" s="51" customFormat="1" ht="135">
      <c r="A54" s="20" t="s">
        <v>48</v>
      </c>
      <c r="B54" s="21">
        <v>48</v>
      </c>
      <c r="C54" s="27" t="s">
        <v>572</v>
      </c>
      <c r="D54" s="23" t="s">
        <v>573</v>
      </c>
      <c r="E54" s="31" t="s">
        <v>574</v>
      </c>
      <c r="F54" s="25" t="s">
        <v>575</v>
      </c>
      <c r="G54" s="26">
        <v>44994</v>
      </c>
      <c r="H54" s="27" t="s">
        <v>576</v>
      </c>
      <c r="I54" s="28">
        <v>4404.16</v>
      </c>
      <c r="J54" s="26">
        <v>44998</v>
      </c>
      <c r="K54" s="23" t="s">
        <v>53</v>
      </c>
      <c r="L54" s="28">
        <f>4183.95+220.21</f>
        <v>4404.16</v>
      </c>
      <c r="M54" s="27" t="s">
        <v>577</v>
      </c>
    </row>
    <row r="55" spans="1:13" s="51" customFormat="1" ht="105">
      <c r="A55" s="20" t="s">
        <v>48</v>
      </c>
      <c r="B55" s="21">
        <v>49</v>
      </c>
      <c r="C55" s="27" t="s">
        <v>578</v>
      </c>
      <c r="D55" s="23" t="s">
        <v>579</v>
      </c>
      <c r="E55" s="31" t="s">
        <v>580</v>
      </c>
      <c r="F55" s="25" t="s">
        <v>581</v>
      </c>
      <c r="G55" s="26">
        <v>44994</v>
      </c>
      <c r="H55" s="27" t="s">
        <v>582</v>
      </c>
      <c r="I55" s="28">
        <v>59684.77</v>
      </c>
      <c r="J55" s="26">
        <v>44998</v>
      </c>
      <c r="K55" s="23" t="s">
        <v>53</v>
      </c>
      <c r="L55" s="28">
        <v>59684.77</v>
      </c>
      <c r="M55" s="27" t="s">
        <v>583</v>
      </c>
    </row>
    <row r="56" spans="1:13" s="51" customFormat="1" ht="135">
      <c r="A56" s="20" t="s">
        <v>48</v>
      </c>
      <c r="B56" s="21">
        <v>50</v>
      </c>
      <c r="C56" s="27" t="s">
        <v>456</v>
      </c>
      <c r="D56" s="23" t="s">
        <v>457</v>
      </c>
      <c r="E56" s="31" t="s">
        <v>584</v>
      </c>
      <c r="F56" s="25" t="s">
        <v>585</v>
      </c>
      <c r="G56" s="26">
        <v>44994</v>
      </c>
      <c r="H56" s="27" t="s">
        <v>586</v>
      </c>
      <c r="I56" s="28">
        <v>12043</v>
      </c>
      <c r="J56" s="26">
        <v>44998</v>
      </c>
      <c r="K56" s="23" t="s">
        <v>53</v>
      </c>
      <c r="L56" s="28">
        <v>12043</v>
      </c>
      <c r="M56" s="27" t="s">
        <v>587</v>
      </c>
    </row>
    <row r="57" spans="1:13" s="51" customFormat="1" ht="135">
      <c r="A57" s="20" t="s">
        <v>48</v>
      </c>
      <c r="B57" s="21">
        <v>51</v>
      </c>
      <c r="C57" s="27" t="s">
        <v>588</v>
      </c>
      <c r="D57" s="23" t="s">
        <v>589</v>
      </c>
      <c r="E57" s="31" t="s">
        <v>590</v>
      </c>
      <c r="F57" s="25" t="s">
        <v>591</v>
      </c>
      <c r="G57" s="26">
        <v>44999</v>
      </c>
      <c r="H57" s="27" t="s">
        <v>592</v>
      </c>
      <c r="I57" s="28">
        <v>322022.64</v>
      </c>
      <c r="J57" s="26">
        <v>44999</v>
      </c>
      <c r="K57" s="23" t="s">
        <v>53</v>
      </c>
      <c r="L57" s="28">
        <v>322022.64</v>
      </c>
      <c r="M57" s="27" t="s">
        <v>593</v>
      </c>
    </row>
    <row r="58" spans="1:13" s="51" customFormat="1" ht="105">
      <c r="A58" s="20" t="s">
        <v>48</v>
      </c>
      <c r="B58" s="21">
        <v>52</v>
      </c>
      <c r="C58" s="27" t="s">
        <v>594</v>
      </c>
      <c r="D58" s="23" t="s">
        <v>595</v>
      </c>
      <c r="E58" s="31" t="s">
        <v>596</v>
      </c>
      <c r="F58" s="25" t="s">
        <v>597</v>
      </c>
      <c r="G58" s="26">
        <v>44999</v>
      </c>
      <c r="H58" s="27" t="s">
        <v>598</v>
      </c>
      <c r="I58" s="28">
        <v>2013.92</v>
      </c>
      <c r="J58" s="26">
        <v>45000</v>
      </c>
      <c r="K58" s="23" t="s">
        <v>53</v>
      </c>
      <c r="L58" s="28">
        <v>2013.92</v>
      </c>
      <c r="M58" s="27" t="s">
        <v>599</v>
      </c>
    </row>
    <row r="59" spans="1:13" s="51" customFormat="1" ht="120">
      <c r="A59" s="20" t="s">
        <v>48</v>
      </c>
      <c r="B59" s="21">
        <v>53</v>
      </c>
      <c r="C59" s="27" t="s">
        <v>600</v>
      </c>
      <c r="D59" s="23" t="s">
        <v>352</v>
      </c>
      <c r="E59" s="31" t="s">
        <v>601</v>
      </c>
      <c r="F59" s="25" t="s">
        <v>602</v>
      </c>
      <c r="G59" s="26">
        <v>44999</v>
      </c>
      <c r="H59" s="27" t="s">
        <v>603</v>
      </c>
      <c r="I59" s="28">
        <v>32169.47</v>
      </c>
      <c r="J59" s="26">
        <v>45000</v>
      </c>
      <c r="K59" s="23" t="s">
        <v>53</v>
      </c>
      <c r="L59" s="28">
        <v>32169.47</v>
      </c>
      <c r="M59" s="27" t="s">
        <v>604</v>
      </c>
    </row>
    <row r="60" spans="1:13" s="51" customFormat="1" ht="120">
      <c r="A60" s="20" t="s">
        <v>48</v>
      </c>
      <c r="B60" s="21">
        <v>54</v>
      </c>
      <c r="C60" s="27" t="s">
        <v>600</v>
      </c>
      <c r="D60" s="23" t="s">
        <v>352</v>
      </c>
      <c r="E60" s="31" t="s">
        <v>605</v>
      </c>
      <c r="F60" s="25" t="s">
        <v>606</v>
      </c>
      <c r="G60" s="26">
        <v>44999</v>
      </c>
      <c r="H60" s="27" t="s">
        <v>607</v>
      </c>
      <c r="I60" s="28">
        <v>248.49</v>
      </c>
      <c r="J60" s="26">
        <v>45000</v>
      </c>
      <c r="K60" s="23" t="s">
        <v>53</v>
      </c>
      <c r="L60" s="28">
        <v>248.49</v>
      </c>
      <c r="M60" s="27" t="s">
        <v>604</v>
      </c>
    </row>
    <row r="61" spans="1:13" s="51" customFormat="1" ht="150">
      <c r="A61" s="20" t="s">
        <v>48</v>
      </c>
      <c r="B61" s="21">
        <v>55</v>
      </c>
      <c r="C61" s="27" t="s">
        <v>414</v>
      </c>
      <c r="D61" s="23" t="s">
        <v>415</v>
      </c>
      <c r="E61" s="31" t="s">
        <v>608</v>
      </c>
      <c r="F61" s="25" t="s">
        <v>609</v>
      </c>
      <c r="G61" s="26">
        <v>44999</v>
      </c>
      <c r="H61" s="27" t="s">
        <v>610</v>
      </c>
      <c r="I61" s="28">
        <v>13902.78</v>
      </c>
      <c r="J61" s="26">
        <v>45000</v>
      </c>
      <c r="K61" s="23" t="s">
        <v>53</v>
      </c>
      <c r="L61" s="28">
        <v>13902.78</v>
      </c>
      <c r="M61" s="27" t="s">
        <v>611</v>
      </c>
    </row>
    <row r="62" spans="1:13" s="51" customFormat="1" ht="150">
      <c r="A62" s="20" t="s">
        <v>48</v>
      </c>
      <c r="B62" s="21">
        <v>56</v>
      </c>
      <c r="C62" s="27" t="s">
        <v>414</v>
      </c>
      <c r="D62" s="23" t="s">
        <v>415</v>
      </c>
      <c r="E62" s="31" t="s">
        <v>612</v>
      </c>
      <c r="F62" s="25" t="s">
        <v>609</v>
      </c>
      <c r="G62" s="26">
        <v>44999</v>
      </c>
      <c r="H62" s="27" t="s">
        <v>613</v>
      </c>
      <c r="I62" s="28">
        <v>45680.54</v>
      </c>
      <c r="J62" s="26">
        <v>45000</v>
      </c>
      <c r="K62" s="23" t="s">
        <v>53</v>
      </c>
      <c r="L62" s="28">
        <f>35253.45+2979.17+893.75</f>
        <v>39126.369999999995</v>
      </c>
      <c r="M62" s="27" t="s">
        <v>611</v>
      </c>
    </row>
    <row r="63" spans="1:13" s="51" customFormat="1" ht="150">
      <c r="A63" s="20" t="s">
        <v>48</v>
      </c>
      <c r="B63" s="21">
        <v>57</v>
      </c>
      <c r="C63" s="27" t="s">
        <v>614</v>
      </c>
      <c r="D63" s="23" t="s">
        <v>615</v>
      </c>
      <c r="E63" s="31" t="s">
        <v>616</v>
      </c>
      <c r="F63" s="25" t="s">
        <v>617</v>
      </c>
      <c r="G63" s="26">
        <v>45000</v>
      </c>
      <c r="H63" s="27" t="s">
        <v>618</v>
      </c>
      <c r="I63" s="28">
        <v>9600</v>
      </c>
      <c r="J63" s="26">
        <v>45000</v>
      </c>
      <c r="K63" s="23" t="s">
        <v>53</v>
      </c>
      <c r="L63" s="28">
        <f>9120+480</f>
        <v>9600</v>
      </c>
      <c r="M63" s="27" t="s">
        <v>619</v>
      </c>
    </row>
    <row r="64" spans="1:13" s="51" customFormat="1" ht="120">
      <c r="A64" s="20" t="s">
        <v>48</v>
      </c>
      <c r="B64" s="21">
        <v>58</v>
      </c>
      <c r="C64" s="27" t="s">
        <v>620</v>
      </c>
      <c r="D64" s="23" t="s">
        <v>621</v>
      </c>
      <c r="E64" s="34" t="s">
        <v>622</v>
      </c>
      <c r="F64" s="25" t="s">
        <v>623</v>
      </c>
      <c r="G64" s="26">
        <v>45000</v>
      </c>
      <c r="H64" s="27" t="s">
        <v>624</v>
      </c>
      <c r="I64" s="28">
        <v>2789</v>
      </c>
      <c r="J64" s="26">
        <v>45000</v>
      </c>
      <c r="K64" s="23" t="s">
        <v>53</v>
      </c>
      <c r="L64" s="28">
        <f>2628.52+139.45</f>
        <v>2767.97</v>
      </c>
      <c r="M64" s="27" t="s">
        <v>625</v>
      </c>
    </row>
    <row r="65" spans="1:13" s="51" customFormat="1" ht="150">
      <c r="A65" s="20" t="s">
        <v>48</v>
      </c>
      <c r="B65" s="21">
        <v>59</v>
      </c>
      <c r="C65" s="27" t="s">
        <v>614</v>
      </c>
      <c r="D65" s="23" t="s">
        <v>615</v>
      </c>
      <c r="E65" s="31" t="s">
        <v>626</v>
      </c>
      <c r="F65" s="25" t="s">
        <v>627</v>
      </c>
      <c r="G65" s="26">
        <v>45000</v>
      </c>
      <c r="H65" s="27" t="s">
        <v>628</v>
      </c>
      <c r="I65" s="28">
        <v>11100</v>
      </c>
      <c r="J65" s="26">
        <v>45000</v>
      </c>
      <c r="K65" s="23" t="s">
        <v>53</v>
      </c>
      <c r="L65" s="28">
        <f>10545+555</f>
        <v>11100</v>
      </c>
      <c r="M65" s="27" t="s">
        <v>629</v>
      </c>
    </row>
    <row r="66" spans="1:13" s="51" customFormat="1" ht="120">
      <c r="A66" s="20" t="s">
        <v>48</v>
      </c>
      <c r="B66" s="21">
        <v>60</v>
      </c>
      <c r="C66" s="27" t="s">
        <v>447</v>
      </c>
      <c r="D66" s="23" t="s">
        <v>448</v>
      </c>
      <c r="E66" s="31" t="s">
        <v>630</v>
      </c>
      <c r="F66" s="33" t="s">
        <v>631</v>
      </c>
      <c r="G66" s="26">
        <v>45005</v>
      </c>
      <c r="H66" s="27" t="s">
        <v>632</v>
      </c>
      <c r="I66" s="28">
        <v>12600.15</v>
      </c>
      <c r="J66" s="26">
        <v>45005</v>
      </c>
      <c r="K66" s="23" t="s">
        <v>53</v>
      </c>
      <c r="L66" s="28">
        <v>12600.15</v>
      </c>
      <c r="M66" s="27" t="s">
        <v>633</v>
      </c>
    </row>
    <row r="67" spans="1:13" s="51" customFormat="1" ht="135">
      <c r="A67" s="20" t="s">
        <v>48</v>
      </c>
      <c r="B67" s="21">
        <v>61</v>
      </c>
      <c r="C67" s="27" t="s">
        <v>447</v>
      </c>
      <c r="D67" s="23" t="s">
        <v>448</v>
      </c>
      <c r="E67" s="31" t="s">
        <v>634</v>
      </c>
      <c r="F67" s="25" t="s">
        <v>635</v>
      </c>
      <c r="G67" s="26">
        <v>45005</v>
      </c>
      <c r="H67" s="27" t="s">
        <v>636</v>
      </c>
      <c r="I67" s="30">
        <v>31399.58</v>
      </c>
      <c r="J67" s="26">
        <v>45005</v>
      </c>
      <c r="K67" s="23" t="s">
        <v>53</v>
      </c>
      <c r="L67" s="30">
        <v>31399.58</v>
      </c>
      <c r="M67" s="27" t="s">
        <v>637</v>
      </c>
    </row>
    <row r="68" spans="1:13" s="51" customFormat="1" ht="135">
      <c r="A68" s="20" t="s">
        <v>48</v>
      </c>
      <c r="B68" s="21">
        <v>62</v>
      </c>
      <c r="C68" s="27" t="s">
        <v>447</v>
      </c>
      <c r="D68" s="23" t="s">
        <v>448</v>
      </c>
      <c r="E68" s="31" t="s">
        <v>638</v>
      </c>
      <c r="F68" s="25" t="s">
        <v>639</v>
      </c>
      <c r="G68" s="26">
        <v>45005</v>
      </c>
      <c r="H68" s="27" t="s">
        <v>640</v>
      </c>
      <c r="I68" s="28">
        <v>9618.4</v>
      </c>
      <c r="J68" s="26">
        <v>45005</v>
      </c>
      <c r="K68" s="23" t="s">
        <v>53</v>
      </c>
      <c r="L68" s="28">
        <v>9618.4</v>
      </c>
      <c r="M68" s="27" t="s">
        <v>641</v>
      </c>
    </row>
    <row r="69" spans="1:13" s="51" customFormat="1" ht="135">
      <c r="A69" s="20" t="s">
        <v>48</v>
      </c>
      <c r="B69" s="21">
        <v>63</v>
      </c>
      <c r="C69" s="27" t="s">
        <v>447</v>
      </c>
      <c r="D69" s="23" t="s">
        <v>448</v>
      </c>
      <c r="E69" s="31" t="s">
        <v>642</v>
      </c>
      <c r="F69" s="25" t="s">
        <v>639</v>
      </c>
      <c r="G69" s="26">
        <v>45005</v>
      </c>
      <c r="H69" s="27" t="s">
        <v>643</v>
      </c>
      <c r="I69" s="28">
        <v>61565.13</v>
      </c>
      <c r="J69" s="26">
        <v>45005</v>
      </c>
      <c r="K69" s="23" t="s">
        <v>53</v>
      </c>
      <c r="L69" s="28">
        <v>61565.13</v>
      </c>
      <c r="M69" s="27" t="s">
        <v>641</v>
      </c>
    </row>
    <row r="70" spans="1:13" s="51" customFormat="1" ht="120">
      <c r="A70" s="20" t="s">
        <v>48</v>
      </c>
      <c r="B70" s="21">
        <v>64</v>
      </c>
      <c r="C70" s="27" t="s">
        <v>404</v>
      </c>
      <c r="D70" s="23" t="s">
        <v>405</v>
      </c>
      <c r="E70" s="31" t="s">
        <v>644</v>
      </c>
      <c r="F70" s="25" t="s">
        <v>645</v>
      </c>
      <c r="G70" s="26">
        <v>45007</v>
      </c>
      <c r="H70" s="27" t="s">
        <v>646</v>
      </c>
      <c r="I70" s="28">
        <v>3100</v>
      </c>
      <c r="J70" s="26">
        <v>45008</v>
      </c>
      <c r="K70" s="23" t="s">
        <v>53</v>
      </c>
      <c r="L70" s="28">
        <f>2914+155+31</f>
        <v>3100</v>
      </c>
      <c r="M70" s="27" t="s">
        <v>647</v>
      </c>
    </row>
    <row r="71" spans="1:13" s="51" customFormat="1" ht="105">
      <c r="A71" s="20" t="s">
        <v>48</v>
      </c>
      <c r="B71" s="21">
        <v>65</v>
      </c>
      <c r="C71" s="27" t="s">
        <v>404</v>
      </c>
      <c r="D71" s="23" t="s">
        <v>405</v>
      </c>
      <c r="E71" s="31" t="s">
        <v>648</v>
      </c>
      <c r="F71" s="25" t="s">
        <v>649</v>
      </c>
      <c r="G71" s="26">
        <v>45007</v>
      </c>
      <c r="H71" s="27" t="s">
        <v>650</v>
      </c>
      <c r="I71" s="28">
        <v>217635.23</v>
      </c>
      <c r="J71" s="26">
        <v>45008</v>
      </c>
      <c r="K71" s="23" t="s">
        <v>53</v>
      </c>
      <c r="L71" s="28">
        <f>185461.8+10881.76+2176.35</f>
        <v>198519.91</v>
      </c>
      <c r="M71" s="27" t="s">
        <v>651</v>
      </c>
    </row>
    <row r="72" spans="1:13" s="51" customFormat="1" ht="150">
      <c r="A72" s="20" t="s">
        <v>48</v>
      </c>
      <c r="B72" s="21">
        <v>66</v>
      </c>
      <c r="C72" s="27" t="s">
        <v>462</v>
      </c>
      <c r="D72" s="23" t="s">
        <v>463</v>
      </c>
      <c r="E72" s="31" t="s">
        <v>652</v>
      </c>
      <c r="F72" s="25" t="s">
        <v>653</v>
      </c>
      <c r="G72" s="26">
        <v>45008</v>
      </c>
      <c r="H72" s="27" t="s">
        <v>654</v>
      </c>
      <c r="I72" s="28">
        <v>16980</v>
      </c>
      <c r="J72" s="26">
        <v>45008</v>
      </c>
      <c r="K72" s="23" t="s">
        <v>53</v>
      </c>
      <c r="L72" s="28">
        <v>16980</v>
      </c>
      <c r="M72" s="27" t="s">
        <v>655</v>
      </c>
    </row>
    <row r="73" spans="1:13" s="51" customFormat="1" ht="105">
      <c r="A73" s="20" t="s">
        <v>48</v>
      </c>
      <c r="B73" s="21">
        <v>67</v>
      </c>
      <c r="C73" s="27" t="s">
        <v>358</v>
      </c>
      <c r="D73" s="23" t="s">
        <v>359</v>
      </c>
      <c r="E73" s="31" t="s">
        <v>656</v>
      </c>
      <c r="F73" s="25" t="s">
        <v>657</v>
      </c>
      <c r="G73" s="26">
        <v>45008</v>
      </c>
      <c r="H73" s="27" t="s">
        <v>658</v>
      </c>
      <c r="I73" s="28">
        <v>350.04</v>
      </c>
      <c r="J73" s="26">
        <v>45008</v>
      </c>
      <c r="K73" s="23" t="s">
        <v>53</v>
      </c>
      <c r="L73" s="28">
        <v>350.04</v>
      </c>
      <c r="M73" s="27" t="s">
        <v>659</v>
      </c>
    </row>
    <row r="74" spans="1:13" s="51" customFormat="1" ht="135">
      <c r="A74" s="20" t="s">
        <v>48</v>
      </c>
      <c r="B74" s="21">
        <v>68</v>
      </c>
      <c r="C74" s="27" t="s">
        <v>358</v>
      </c>
      <c r="D74" s="23" t="s">
        <v>359</v>
      </c>
      <c r="E74" s="31" t="s">
        <v>660</v>
      </c>
      <c r="F74" s="25" t="s">
        <v>661</v>
      </c>
      <c r="G74" s="26">
        <v>45008</v>
      </c>
      <c r="H74" s="27" t="s">
        <v>662</v>
      </c>
      <c r="I74" s="28">
        <v>116.62</v>
      </c>
      <c r="J74" s="26">
        <v>45008</v>
      </c>
      <c r="K74" s="23" t="s">
        <v>53</v>
      </c>
      <c r="L74" s="28">
        <v>116.62</v>
      </c>
      <c r="M74" s="27" t="s">
        <v>659</v>
      </c>
    </row>
    <row r="75" spans="1:13" s="51" customFormat="1" ht="135">
      <c r="A75" s="20" t="s">
        <v>48</v>
      </c>
      <c r="B75" s="21">
        <v>69</v>
      </c>
      <c r="C75" s="27" t="s">
        <v>358</v>
      </c>
      <c r="D75" s="23" t="s">
        <v>359</v>
      </c>
      <c r="E75" s="31" t="s">
        <v>663</v>
      </c>
      <c r="F75" s="25" t="s">
        <v>661</v>
      </c>
      <c r="G75" s="26">
        <v>45008</v>
      </c>
      <c r="H75" s="27" t="s">
        <v>664</v>
      </c>
      <c r="I75" s="28">
        <v>1367.54</v>
      </c>
      <c r="J75" s="26">
        <v>45008</v>
      </c>
      <c r="K75" s="23" t="s">
        <v>53</v>
      </c>
      <c r="L75" s="28">
        <v>1367.54</v>
      </c>
      <c r="M75" s="27" t="s">
        <v>665</v>
      </c>
    </row>
    <row r="76" spans="1:13" s="51" customFormat="1" ht="135">
      <c r="A76" s="20" t="s">
        <v>48</v>
      </c>
      <c r="B76" s="21">
        <v>70</v>
      </c>
      <c r="C76" s="27" t="s">
        <v>600</v>
      </c>
      <c r="D76" s="23" t="s">
        <v>352</v>
      </c>
      <c r="E76" s="31" t="s">
        <v>666</v>
      </c>
      <c r="F76" s="25" t="s">
        <v>667</v>
      </c>
      <c r="G76" s="26">
        <v>45008</v>
      </c>
      <c r="H76" s="27" t="s">
        <v>668</v>
      </c>
      <c r="I76" s="28">
        <v>74167.83</v>
      </c>
      <c r="J76" s="26">
        <v>45008</v>
      </c>
      <c r="K76" s="23" t="s">
        <v>53</v>
      </c>
      <c r="L76" s="28">
        <v>74167.83</v>
      </c>
      <c r="M76" s="27" t="s">
        <v>356</v>
      </c>
    </row>
    <row r="77" spans="1:13" s="51" customFormat="1" ht="135">
      <c r="A77" s="20" t="s">
        <v>48</v>
      </c>
      <c r="B77" s="21">
        <v>71</v>
      </c>
      <c r="C77" s="27" t="s">
        <v>578</v>
      </c>
      <c r="D77" s="23" t="s">
        <v>579</v>
      </c>
      <c r="E77" s="31" t="s">
        <v>669</v>
      </c>
      <c r="F77" s="25" t="s">
        <v>670</v>
      </c>
      <c r="G77" s="26">
        <v>45013</v>
      </c>
      <c r="H77" s="27" t="s">
        <v>671</v>
      </c>
      <c r="I77" s="28">
        <v>38384.699999999997</v>
      </c>
      <c r="J77" s="26">
        <v>45012</v>
      </c>
      <c r="K77" s="23" t="s">
        <v>53</v>
      </c>
      <c r="L77" s="28">
        <v>38384.699999999997</v>
      </c>
      <c r="M77" s="27" t="s">
        <v>672</v>
      </c>
    </row>
    <row r="78" spans="1:13" s="51" customFormat="1" ht="135">
      <c r="A78" s="20" t="s">
        <v>48</v>
      </c>
      <c r="B78" s="21">
        <v>72</v>
      </c>
      <c r="C78" s="27" t="s">
        <v>578</v>
      </c>
      <c r="D78" s="23" t="s">
        <v>579</v>
      </c>
      <c r="E78" s="31" t="s">
        <v>673</v>
      </c>
      <c r="F78" s="25" t="s">
        <v>670</v>
      </c>
      <c r="G78" s="26">
        <v>45013</v>
      </c>
      <c r="H78" s="27" t="s">
        <v>674</v>
      </c>
      <c r="I78" s="30">
        <v>65604.88</v>
      </c>
      <c r="J78" s="26">
        <v>45012</v>
      </c>
      <c r="K78" s="23" t="s">
        <v>53</v>
      </c>
      <c r="L78" s="30">
        <v>65604.88</v>
      </c>
      <c r="M78" s="27" t="s">
        <v>672</v>
      </c>
    </row>
    <row r="79" spans="1:13" s="51" customFormat="1" ht="135">
      <c r="A79" s="20" t="s">
        <v>48</v>
      </c>
      <c r="B79" s="21">
        <v>73</v>
      </c>
      <c r="C79" s="27" t="s">
        <v>414</v>
      </c>
      <c r="D79" s="23" t="s">
        <v>415</v>
      </c>
      <c r="E79" s="31" t="s">
        <v>675</v>
      </c>
      <c r="F79" s="25" t="s">
        <v>676</v>
      </c>
      <c r="G79" s="26">
        <v>45016</v>
      </c>
      <c r="H79" s="27" t="s">
        <v>677</v>
      </c>
      <c r="I79" s="28">
        <v>59583.32</v>
      </c>
      <c r="J79" s="29" t="s">
        <v>111</v>
      </c>
      <c r="K79" s="23" t="s">
        <v>53</v>
      </c>
      <c r="L79" s="29" t="s">
        <v>111</v>
      </c>
      <c r="M79" s="27" t="s">
        <v>678</v>
      </c>
    </row>
    <row r="80" spans="1:13" s="51" customFormat="1" ht="120">
      <c r="A80" s="20" t="s">
        <v>48</v>
      </c>
      <c r="B80" s="21">
        <v>74</v>
      </c>
      <c r="C80" s="27" t="s">
        <v>560</v>
      </c>
      <c r="D80" s="23" t="s">
        <v>561</v>
      </c>
      <c r="E80" s="31" t="s">
        <v>679</v>
      </c>
      <c r="F80" s="25" t="s">
        <v>680</v>
      </c>
      <c r="G80" s="26">
        <v>45016</v>
      </c>
      <c r="H80" s="27" t="s">
        <v>681</v>
      </c>
      <c r="I80" s="28">
        <v>8099.02</v>
      </c>
      <c r="J80" s="29" t="s">
        <v>111</v>
      </c>
      <c r="K80" s="23" t="s">
        <v>53</v>
      </c>
      <c r="L80" s="29" t="s">
        <v>111</v>
      </c>
      <c r="M80" s="27" t="s">
        <v>682</v>
      </c>
    </row>
    <row r="81" spans="1:14" s="51" customFormat="1" ht="105">
      <c r="A81" s="20" t="s">
        <v>48</v>
      </c>
      <c r="B81" s="21">
        <v>75</v>
      </c>
      <c r="C81" s="27" t="s">
        <v>683</v>
      </c>
      <c r="D81" s="23" t="s">
        <v>684</v>
      </c>
      <c r="E81" s="34" t="s">
        <v>685</v>
      </c>
      <c r="F81" s="25" t="s">
        <v>686</v>
      </c>
      <c r="G81" s="26">
        <v>45016</v>
      </c>
      <c r="H81" s="27" t="s">
        <v>687</v>
      </c>
      <c r="I81" s="28">
        <v>87.5</v>
      </c>
      <c r="J81" s="29" t="s">
        <v>111</v>
      </c>
      <c r="K81" s="23" t="s">
        <v>53</v>
      </c>
      <c r="L81" s="29" t="s">
        <v>111</v>
      </c>
      <c r="M81" s="27" t="s">
        <v>688</v>
      </c>
    </row>
    <row r="82" spans="1:14">
      <c r="A82" s="37" t="s">
        <v>290</v>
      </c>
      <c r="B82" s="37"/>
      <c r="C82" s="37"/>
      <c r="D82" s="7"/>
      <c r="J82" s="55"/>
      <c r="K82" s="56"/>
      <c r="L82" s="55"/>
      <c r="N82" s="57"/>
    </row>
    <row r="83" spans="1:14">
      <c r="A83" s="40" t="str">
        <f>Bens!A68</f>
        <v>Data da última atualização: 19/04/2023</v>
      </c>
      <c r="B83" s="41"/>
      <c r="C83" s="7"/>
      <c r="D83" s="6"/>
      <c r="N83" s="57"/>
    </row>
    <row r="84" spans="1:14">
      <c r="A84" s="1" t="s">
        <v>292</v>
      </c>
      <c r="B84" s="1"/>
      <c r="C84" s="1"/>
      <c r="D84" s="1"/>
      <c r="N84" s="57"/>
    </row>
    <row r="85" spans="1:14">
      <c r="A85" s="1" t="s">
        <v>293</v>
      </c>
      <c r="B85" s="1"/>
      <c r="C85" s="1"/>
      <c r="D85" s="1"/>
      <c r="N85" s="57"/>
    </row>
    <row r="86" spans="1:14">
      <c r="A86" s="42" t="s">
        <v>294</v>
      </c>
      <c r="B86" s="42"/>
      <c r="C86" s="42"/>
      <c r="D86" s="6"/>
      <c r="N86" s="57"/>
    </row>
    <row r="87" spans="1:14">
      <c r="N87" s="57"/>
    </row>
    <row r="88" spans="1:14">
      <c r="N88" s="57"/>
    </row>
    <row r="89" spans="1:14" s="57" customFormat="1">
      <c r="E89" s="43"/>
      <c r="F89" s="5"/>
    </row>
    <row r="90" spans="1:14">
      <c r="N90" s="57"/>
    </row>
    <row r="91" spans="1:14">
      <c r="N91" s="57"/>
    </row>
    <row r="92" spans="1:14">
      <c r="N92" s="57"/>
    </row>
    <row r="93" spans="1:14">
      <c r="N93" s="57"/>
    </row>
    <row r="94" spans="1:14">
      <c r="N94" s="57"/>
    </row>
    <row r="95" spans="1:14">
      <c r="N95" s="57"/>
    </row>
    <row r="96" spans="1:14">
      <c r="N96" s="57"/>
    </row>
    <row r="97" spans="5:14">
      <c r="N97" s="57"/>
    </row>
    <row r="98" spans="5:14">
      <c r="N98" s="57"/>
    </row>
    <row r="99" spans="5:14">
      <c r="N99" s="57"/>
    </row>
    <row r="100" spans="5:14" s="57" customFormat="1">
      <c r="E100" s="43"/>
      <c r="F100" s="5"/>
    </row>
    <row r="101" spans="5:14" s="57" customFormat="1">
      <c r="E101" s="43"/>
      <c r="F101" s="5"/>
    </row>
    <row r="102" spans="5:14" s="57" customFormat="1">
      <c r="E102" s="43"/>
      <c r="F102" s="5"/>
    </row>
    <row r="103" spans="5:14" s="57" customFormat="1">
      <c r="E103" s="43"/>
      <c r="F103" s="5"/>
    </row>
    <row r="104" spans="5:14" s="57" customFormat="1">
      <c r="E104" s="43"/>
      <c r="F104" s="5"/>
    </row>
    <row r="105" spans="5:14" s="57" customFormat="1">
      <c r="E105" s="43"/>
      <c r="F105" s="5"/>
    </row>
    <row r="106" spans="5:14" s="57" customFormat="1">
      <c r="E106" s="43"/>
      <c r="F106" s="5"/>
    </row>
    <row r="107" spans="5:14">
      <c r="N107" s="57"/>
    </row>
    <row r="108" spans="5:14">
      <c r="N108" s="57"/>
    </row>
    <row r="109" spans="5:14">
      <c r="N109" s="57"/>
    </row>
    <row r="110" spans="5:14">
      <c r="N110" s="57"/>
    </row>
    <row r="111" spans="5:14">
      <c r="N111" s="57"/>
    </row>
    <row r="112" spans="5:14">
      <c r="N112" s="57"/>
    </row>
    <row r="113" spans="5:14">
      <c r="N113" s="57"/>
    </row>
    <row r="114" spans="5:14">
      <c r="N114" s="57"/>
    </row>
    <row r="115" spans="5:14">
      <c r="N115" s="57"/>
    </row>
    <row r="116" spans="5:14">
      <c r="N116" s="57"/>
    </row>
    <row r="117" spans="5:14">
      <c r="N117" s="57"/>
    </row>
    <row r="118" spans="5:14">
      <c r="N118" s="57"/>
    </row>
    <row r="119" spans="5:14">
      <c r="N119" s="57"/>
    </row>
    <row r="120" spans="5:14">
      <c r="N120" s="57"/>
    </row>
    <row r="121" spans="5:14">
      <c r="N121" s="57"/>
    </row>
    <row r="122" spans="5:14">
      <c r="N122" s="57"/>
    </row>
    <row r="123" spans="5:14">
      <c r="N123" s="57"/>
    </row>
    <row r="124" spans="5:14">
      <c r="N124" s="57"/>
    </row>
    <row r="125" spans="5:14">
      <c r="N125" s="57"/>
    </row>
    <row r="126" spans="5:14">
      <c r="N126" s="57"/>
    </row>
    <row r="127" spans="5:14" s="57" customFormat="1">
      <c r="E127" s="43"/>
      <c r="F127" s="5"/>
    </row>
    <row r="128" spans="5:14">
      <c r="N128" s="57"/>
    </row>
    <row r="129" spans="14:14">
      <c r="N129" s="57"/>
    </row>
    <row r="130" spans="14:14">
      <c r="N130" s="57"/>
    </row>
    <row r="131" spans="14:14">
      <c r="N131" s="57"/>
    </row>
    <row r="132" spans="14:14">
      <c r="N132" s="57"/>
    </row>
    <row r="133" spans="14:14">
      <c r="N133" s="57"/>
    </row>
    <row r="134" spans="14:14">
      <c r="N134" s="57"/>
    </row>
    <row r="135" spans="14:14">
      <c r="N135" s="57"/>
    </row>
    <row r="136" spans="14:14">
      <c r="N136" s="57"/>
    </row>
    <row r="137" spans="14:14">
      <c r="N137" s="57"/>
    </row>
    <row r="138" spans="14:14">
      <c r="N138" s="57"/>
    </row>
    <row r="139" spans="14:14">
      <c r="N139" s="57"/>
    </row>
    <row r="140" spans="14:14">
      <c r="N140" s="57"/>
    </row>
    <row r="141" spans="14:14">
      <c r="N141" s="57"/>
    </row>
    <row r="142" spans="14:14">
      <c r="N142" s="57"/>
    </row>
    <row r="143" spans="14:14">
      <c r="N143" s="57"/>
    </row>
    <row r="144" spans="14:14">
      <c r="N144" s="57"/>
    </row>
    <row r="145" spans="14:14">
      <c r="N145" s="57"/>
    </row>
    <row r="146" spans="14:14">
      <c r="N146" s="57"/>
    </row>
    <row r="147" spans="14:14">
      <c r="N147" s="57"/>
    </row>
    <row r="148" spans="14:14">
      <c r="N148" s="57"/>
    </row>
    <row r="149" spans="14:14">
      <c r="N149" s="57"/>
    </row>
    <row r="150" spans="14:14">
      <c r="N150" s="57"/>
    </row>
    <row r="151" spans="14:14">
      <c r="N151" s="57"/>
    </row>
    <row r="152" spans="14:14">
      <c r="N152" s="57"/>
    </row>
    <row r="153" spans="14:14">
      <c r="N153" s="57"/>
    </row>
    <row r="154" spans="14:14">
      <c r="N154" s="57"/>
    </row>
    <row r="155" spans="14:14" ht="148.5" customHeight="1">
      <c r="N155" s="57"/>
    </row>
    <row r="156" spans="14:14">
      <c r="N156" s="57"/>
    </row>
    <row r="157" spans="14:14">
      <c r="N157" s="57"/>
    </row>
    <row r="158" spans="14:14">
      <c r="N158" s="57"/>
    </row>
    <row r="159" spans="14:14">
      <c r="N159" s="57"/>
    </row>
    <row r="160" spans="14:14">
      <c r="N160" s="57"/>
    </row>
    <row r="161" spans="14:14">
      <c r="N161" s="57"/>
    </row>
    <row r="162" spans="14:14">
      <c r="N162" s="57"/>
    </row>
    <row r="163" spans="14:14">
      <c r="N163" s="57"/>
    </row>
    <row r="164" spans="14:14">
      <c r="N164" s="57"/>
    </row>
    <row r="165" spans="14:14">
      <c r="N165" s="57"/>
    </row>
    <row r="166" spans="14:14">
      <c r="N166" s="57"/>
    </row>
    <row r="167" spans="14:14">
      <c r="N167" s="57"/>
    </row>
    <row r="168" spans="14:14">
      <c r="N168" s="57"/>
    </row>
    <row r="169" spans="14:14">
      <c r="N169" s="57"/>
    </row>
    <row r="170" spans="14:14">
      <c r="N170" s="57"/>
    </row>
    <row r="171" spans="14:14">
      <c r="N171" s="57"/>
    </row>
    <row r="172" spans="14:14">
      <c r="N172" s="57"/>
    </row>
    <row r="173" spans="14:14">
      <c r="N173" s="57"/>
    </row>
    <row r="174" spans="14:14">
      <c r="N174" s="57"/>
    </row>
    <row r="175" spans="14:14">
      <c r="N175" s="57"/>
    </row>
    <row r="176" spans="14:14">
      <c r="N176" s="57"/>
    </row>
    <row r="177" spans="14:14">
      <c r="N177" s="57"/>
    </row>
    <row r="178" spans="14:14">
      <c r="N178" s="57"/>
    </row>
  </sheetData>
  <mergeCells count="5">
    <mergeCell ref="A2:M2"/>
    <mergeCell ref="A3:E3"/>
    <mergeCell ref="A5:L5"/>
    <mergeCell ref="A84:D84"/>
    <mergeCell ref="A85:D85"/>
  </mergeCells>
  <hyperlinks>
    <hyperlink ref="E7" r:id="rId1"/>
    <hyperlink ref="F7" r:id="rId2"/>
    <hyperlink ref="E8" r:id="rId3"/>
    <hyperlink ref="F8" r:id="rId4"/>
    <hyperlink ref="E9" r:id="rId5"/>
    <hyperlink ref="F9" r:id="rId6"/>
    <hyperlink ref="E10" r:id="rId7"/>
    <hyperlink ref="F10" r:id="rId8"/>
    <hyperlink ref="E11" r:id="rId9"/>
    <hyperlink ref="F11" r:id="rId10"/>
    <hyperlink ref="E12" r:id="rId11"/>
    <hyperlink ref="F12" r:id="rId12"/>
    <hyperlink ref="E13" r:id="rId13"/>
    <hyperlink ref="F13" r:id="rId14"/>
    <hyperlink ref="E14" r:id="rId15"/>
    <hyperlink ref="F14" r:id="rId16"/>
    <hyperlink ref="E15" r:id="rId17"/>
    <hyperlink ref="F15" r:id="rId18"/>
    <hyperlink ref="E16" r:id="rId19"/>
    <hyperlink ref="F16" r:id="rId20"/>
    <hyperlink ref="E17" r:id="rId21"/>
    <hyperlink ref="F17" r:id="rId22"/>
    <hyperlink ref="E18" r:id="rId23"/>
    <hyperlink ref="F18" r:id="rId24"/>
    <hyperlink ref="E19" r:id="rId25"/>
    <hyperlink ref="F19" r:id="rId26"/>
    <hyperlink ref="E20" r:id="rId27"/>
    <hyperlink ref="F20" r:id="rId28"/>
    <hyperlink ref="E21" r:id="rId29"/>
    <hyperlink ref="F21" r:id="rId30"/>
    <hyperlink ref="E22" r:id="rId31"/>
    <hyperlink ref="F22" r:id="rId32"/>
    <hyperlink ref="F23" r:id="rId33"/>
    <hyperlink ref="E24" r:id="rId34"/>
    <hyperlink ref="F24" r:id="rId35"/>
    <hyperlink ref="E25" r:id="rId36"/>
    <hyperlink ref="F25" r:id="rId37"/>
    <hyperlink ref="E26" r:id="rId38"/>
    <hyperlink ref="F26" r:id="rId39"/>
    <hyperlink ref="E27" r:id="rId40"/>
    <hyperlink ref="F27" r:id="rId41"/>
    <hyperlink ref="E28" r:id="rId42"/>
    <hyperlink ref="F28" r:id="rId43"/>
    <hyperlink ref="E29" r:id="rId44"/>
    <hyperlink ref="F29" r:id="rId45"/>
    <hyperlink ref="E30" r:id="rId46"/>
    <hyperlink ref="F30" r:id="rId47"/>
    <hyperlink ref="E31" r:id="rId48"/>
    <hyperlink ref="F31" r:id="rId49"/>
    <hyperlink ref="E32" r:id="rId50"/>
    <hyperlink ref="F32" r:id="rId51"/>
    <hyperlink ref="E33" r:id="rId52"/>
    <hyperlink ref="F33" r:id="rId53"/>
    <hyperlink ref="E34" r:id="rId54"/>
    <hyperlink ref="F34" r:id="rId55"/>
    <hyperlink ref="E35" r:id="rId56"/>
    <hyperlink ref="F35" r:id="rId57"/>
    <hyperlink ref="E36" r:id="rId58"/>
    <hyperlink ref="F36" r:id="rId59"/>
    <hyperlink ref="E37" r:id="rId60"/>
    <hyperlink ref="F37" r:id="rId61"/>
    <hyperlink ref="E38" r:id="rId62"/>
    <hyperlink ref="F38" r:id="rId63"/>
    <hyperlink ref="E39" r:id="rId64"/>
    <hyperlink ref="F39" r:id="rId65"/>
    <hyperlink ref="E40" r:id="rId66"/>
    <hyperlink ref="F40" r:id="rId67"/>
    <hyperlink ref="E41" r:id="rId68"/>
    <hyperlink ref="F41" r:id="rId69"/>
    <hyperlink ref="E42" r:id="rId70"/>
    <hyperlink ref="F42" r:id="rId71"/>
    <hyperlink ref="E43" r:id="rId72"/>
    <hyperlink ref="F43" r:id="rId73"/>
    <hyperlink ref="E44" r:id="rId74"/>
    <hyperlink ref="F44" r:id="rId75"/>
    <hyperlink ref="E45" r:id="rId76"/>
    <hyperlink ref="F45" r:id="rId77"/>
    <hyperlink ref="E46" r:id="rId78"/>
    <hyperlink ref="F46" r:id="rId79"/>
    <hyperlink ref="E47" r:id="rId80"/>
    <hyperlink ref="F47" r:id="rId81"/>
    <hyperlink ref="E48" r:id="rId82"/>
    <hyperlink ref="F48" r:id="rId83"/>
    <hyperlink ref="E49" r:id="rId84"/>
    <hyperlink ref="F49" r:id="rId85"/>
    <hyperlink ref="E50" r:id="rId86"/>
    <hyperlink ref="F50" r:id="rId87"/>
    <hyperlink ref="E51" r:id="rId88"/>
    <hyperlink ref="F51" r:id="rId89"/>
    <hyperlink ref="E52" r:id="rId90"/>
    <hyperlink ref="F52" r:id="rId91"/>
    <hyperlink ref="E53" r:id="rId92"/>
    <hyperlink ref="F53" r:id="rId93"/>
    <hyperlink ref="E54" r:id="rId94"/>
    <hyperlink ref="F54" r:id="rId95"/>
    <hyperlink ref="E55" r:id="rId96"/>
    <hyperlink ref="F55" r:id="rId97"/>
    <hyperlink ref="E56" r:id="rId98"/>
    <hyperlink ref="F56" r:id="rId99"/>
    <hyperlink ref="E57" r:id="rId100"/>
    <hyperlink ref="F57" r:id="rId101"/>
    <hyperlink ref="E58" r:id="rId102"/>
    <hyperlink ref="F58" r:id="rId103"/>
    <hyperlink ref="E59" r:id="rId104"/>
    <hyperlink ref="F59" r:id="rId105"/>
    <hyperlink ref="E60" r:id="rId106"/>
    <hyperlink ref="F60" r:id="rId107"/>
    <hyperlink ref="E61" r:id="rId108"/>
    <hyperlink ref="F61" r:id="rId109"/>
    <hyperlink ref="E62" r:id="rId110"/>
    <hyperlink ref="F62" r:id="rId111"/>
    <hyperlink ref="E63" r:id="rId112"/>
    <hyperlink ref="F63" r:id="rId113"/>
    <hyperlink ref="F64" r:id="rId114"/>
    <hyperlink ref="E65" r:id="rId115"/>
    <hyperlink ref="F65" r:id="rId116"/>
    <hyperlink ref="E66" r:id="rId117"/>
    <hyperlink ref="E67" r:id="rId118"/>
    <hyperlink ref="F67" r:id="rId119"/>
    <hyperlink ref="E68" r:id="rId120"/>
    <hyperlink ref="F68" r:id="rId121"/>
    <hyperlink ref="E69" r:id="rId122"/>
    <hyperlink ref="F69" r:id="rId123"/>
    <hyperlink ref="E70" r:id="rId124"/>
    <hyperlink ref="F70" r:id="rId125"/>
    <hyperlink ref="E71" r:id="rId126"/>
    <hyperlink ref="F71" r:id="rId127"/>
    <hyperlink ref="E72" r:id="rId128"/>
    <hyperlink ref="F72" r:id="rId129"/>
    <hyperlink ref="E73" r:id="rId130"/>
    <hyperlink ref="F73" r:id="rId131"/>
    <hyperlink ref="E74" r:id="rId132"/>
    <hyperlink ref="F74" r:id="rId133"/>
    <hyperlink ref="E75" r:id="rId134"/>
    <hyperlink ref="F75" r:id="rId135"/>
    <hyperlink ref="E76" r:id="rId136"/>
    <hyperlink ref="F76" r:id="rId137"/>
    <hyperlink ref="E77" r:id="rId138"/>
    <hyperlink ref="F77" r:id="rId139"/>
    <hyperlink ref="E78" r:id="rId140"/>
    <hyperlink ref="F78" r:id="rId141"/>
    <hyperlink ref="E79" r:id="rId142"/>
    <hyperlink ref="F79" r:id="rId143"/>
    <hyperlink ref="E80" r:id="rId144"/>
    <hyperlink ref="F80" r:id="rId145"/>
    <hyperlink ref="F81" r:id="rId146"/>
  </hyperlinks>
  <pageMargins left="0.23622047244094491" right="0.23622047244094491" top="0.35433070866141736" bottom="0.74803149606299213" header="0.31496062992125984" footer="0.31496062992125984"/>
  <pageSetup scale="43" orientation="portrait" r:id="rId147"/>
  <drawing r:id="rId148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"/>
  <sheetViews>
    <sheetView tabSelected="1" zoomScale="85" zoomScaleNormal="85" workbookViewId="0">
      <selection activeCell="K15" sqref="K15"/>
    </sheetView>
  </sheetViews>
  <sheetFormatPr defaultColWidth="8.7109375" defaultRowHeight="15"/>
  <cols>
    <col min="1" max="1" width="13.7109375" customWidth="1"/>
    <col min="2" max="2" width="14.7109375" customWidth="1"/>
    <col min="3" max="3" width="17.7109375" customWidth="1"/>
    <col min="4" max="4" width="45.28515625" customWidth="1"/>
    <col min="5" max="5" width="29.5703125" customWidth="1"/>
    <col min="6" max="6" width="18.7109375" style="7" customWidth="1"/>
    <col min="7" max="7" width="16" customWidth="1"/>
    <col min="8" max="8" width="13" hidden="1" customWidth="1"/>
    <col min="9" max="9" width="17" hidden="1" customWidth="1"/>
    <col min="10" max="10" width="20.85546875" customWidth="1"/>
    <col min="11" max="11" width="14.85546875" customWidth="1"/>
    <col min="12" max="12" width="23.28515625" customWidth="1"/>
    <col min="13" max="13" width="19" customWidth="1"/>
    <col min="14" max="14" width="11.85546875" customWidth="1"/>
  </cols>
  <sheetData>
    <row r="1" spans="1:14" ht="76.5" customHeight="1">
      <c r="C1" s="6"/>
      <c r="D1" s="6"/>
      <c r="G1" s="7"/>
      <c r="H1" s="7"/>
      <c r="I1" s="7"/>
      <c r="J1" s="6"/>
    </row>
    <row r="2" spans="1:14" ht="18">
      <c r="A2" s="4" t="str">
        <f>Bens!A2</f>
        <v>MARÇO/2023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pans="1:14" ht="20.25">
      <c r="A3" s="3" t="s">
        <v>1</v>
      </c>
      <c r="B3" s="3"/>
      <c r="C3" s="3"/>
      <c r="D3" s="3"/>
      <c r="E3" s="3"/>
      <c r="G3" s="7"/>
      <c r="H3" s="7"/>
      <c r="I3" s="7"/>
      <c r="J3" s="6"/>
    </row>
    <row r="5" spans="1:14" ht="18">
      <c r="A5" s="2" t="s">
        <v>689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</row>
    <row r="6" spans="1:14" ht="31.5">
      <c r="A6" s="58" t="s">
        <v>3</v>
      </c>
      <c r="B6" s="58" t="s">
        <v>4</v>
      </c>
      <c r="C6" s="59" t="s">
        <v>5</v>
      </c>
      <c r="D6" s="59" t="s">
        <v>6</v>
      </c>
      <c r="E6" s="59" t="s">
        <v>7</v>
      </c>
      <c r="F6" s="58" t="s">
        <v>8</v>
      </c>
      <c r="G6" s="58" t="s">
        <v>9</v>
      </c>
      <c r="H6" s="60" t="s">
        <v>10</v>
      </c>
      <c r="I6" s="60" t="s">
        <v>11</v>
      </c>
      <c r="J6" s="59" t="s">
        <v>12</v>
      </c>
      <c r="K6" s="59" t="s">
        <v>13</v>
      </c>
      <c r="L6" s="59" t="s">
        <v>14</v>
      </c>
      <c r="M6" s="17" t="s">
        <v>15</v>
      </c>
    </row>
    <row r="7" spans="1:14" ht="135">
      <c r="A7" s="20" t="s">
        <v>48</v>
      </c>
      <c r="B7" s="21">
        <v>1</v>
      </c>
      <c r="C7" s="27" t="s">
        <v>690</v>
      </c>
      <c r="D7" s="23" t="s">
        <v>691</v>
      </c>
      <c r="E7" s="31" t="s">
        <v>692</v>
      </c>
      <c r="F7" s="25" t="s">
        <v>693</v>
      </c>
      <c r="G7" s="26">
        <v>44992</v>
      </c>
      <c r="H7" s="27" t="s">
        <v>694</v>
      </c>
      <c r="I7" s="61">
        <v>49105.55</v>
      </c>
      <c r="J7" s="29">
        <v>44993</v>
      </c>
      <c r="K7" s="23" t="s">
        <v>53</v>
      </c>
      <c r="L7" s="61">
        <v>2700.8</v>
      </c>
      <c r="M7" s="27" t="s">
        <v>695</v>
      </c>
      <c r="N7" s="62"/>
    </row>
    <row r="8" spans="1:14">
      <c r="A8" s="37" t="s">
        <v>290</v>
      </c>
      <c r="B8" s="37"/>
      <c r="C8" s="37"/>
      <c r="D8" s="7"/>
      <c r="N8" s="57"/>
    </row>
    <row r="9" spans="1:14">
      <c r="A9" s="40" t="str">
        <f>Bens!A68</f>
        <v>Data da última atualização: 19/04/2023</v>
      </c>
      <c r="B9" s="41"/>
      <c r="C9" s="7"/>
      <c r="D9" s="6"/>
    </row>
    <row r="10" spans="1:14">
      <c r="A10" s="1" t="s">
        <v>292</v>
      </c>
      <c r="B10" s="1"/>
      <c r="C10" s="1"/>
      <c r="D10" s="1"/>
    </row>
    <row r="11" spans="1:14">
      <c r="A11" s="1" t="s">
        <v>293</v>
      </c>
      <c r="B11" s="1"/>
      <c r="C11" s="1"/>
      <c r="D11" s="1"/>
    </row>
    <row r="12" spans="1:14">
      <c r="A12" s="42" t="s">
        <v>294</v>
      </c>
      <c r="B12" s="42"/>
      <c r="C12" s="42"/>
      <c r="D12" s="6"/>
    </row>
  </sheetData>
  <mergeCells count="5">
    <mergeCell ref="A2:M2"/>
    <mergeCell ref="A3:E3"/>
    <mergeCell ref="A5:L5"/>
    <mergeCell ref="A10:D10"/>
    <mergeCell ref="A11:D11"/>
  </mergeCells>
  <hyperlinks>
    <hyperlink ref="E7" r:id="rId1"/>
    <hyperlink ref="F7" r:id="rId2"/>
  </hyperlinks>
  <pageMargins left="0.23622047244094491" right="0.23622047244094491" top="0.35433070866141736" bottom="0.74803149606299213" header="0.31496062992125984" footer="0.31496062992125984"/>
  <pageSetup scale="43" orientation="portrait" horizontalDpi="300" verticalDpi="300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6</vt:i4>
      </vt:variant>
    </vt:vector>
  </HeadingPairs>
  <TitlesOfParts>
    <vt:vector size="10" baseType="lpstr">
      <vt:lpstr>Bens</vt:lpstr>
      <vt:lpstr>Locações</vt:lpstr>
      <vt:lpstr>Serviços</vt:lpstr>
      <vt:lpstr>Obras</vt:lpstr>
      <vt:lpstr>Obras!Area_de_impressao</vt:lpstr>
      <vt:lpstr>Serviços!Area_de_impressao</vt:lpstr>
      <vt:lpstr>Bens!Titulos_de_impressao</vt:lpstr>
      <vt:lpstr>Locações!Titulos_de_impressao</vt:lpstr>
      <vt:lpstr>Obras!Titulos_de_impressao</vt:lpstr>
      <vt:lpstr>Serviços!Titulos_de_impressao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Ingrid Morais Fernandes</dc:creator>
  <dc:description/>
  <cp:lastModifiedBy>Marchel Bruno Souza Costa</cp:lastModifiedBy>
  <cp:revision>16</cp:revision>
  <cp:lastPrinted>2024-03-19T14:09:33Z</cp:lastPrinted>
  <dcterms:created xsi:type="dcterms:W3CDTF">2021-09-30T13:08:24Z</dcterms:created>
  <dcterms:modified xsi:type="dcterms:W3CDTF">2024-03-19T14:10:03Z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