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rinabarbosa\Desktop\transparência\"/>
    </mc:Choice>
  </mc:AlternateContent>
  <bookViews>
    <workbookView xWindow="0" yWindow="0" windowWidth="24000" windowHeight="9615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Serviços!$D$1:$D$198</definedName>
    <definedName name="_xlnm.Print_Area" localSheetId="0">Serviços!$A$1:$M$107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3" i="1" l="1"/>
  <c r="L96" i="1"/>
  <c r="L95" i="1"/>
  <c r="L92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3" i="1"/>
  <c r="L72" i="1"/>
  <c r="L71" i="1"/>
  <c r="L68" i="1"/>
  <c r="L62" i="1"/>
  <c r="L61" i="1"/>
  <c r="L59" i="1"/>
  <c r="L58" i="1"/>
  <c r="L57" i="1"/>
  <c r="L53" i="1"/>
  <c r="L51" i="1"/>
  <c r="L49" i="1"/>
  <c r="L47" i="1"/>
  <c r="L46" i="1"/>
  <c r="L45" i="1"/>
  <c r="L43" i="1"/>
  <c r="L42" i="1"/>
  <c r="L41" i="1"/>
  <c r="L39" i="1"/>
  <c r="L38" i="1"/>
  <c r="L37" i="1"/>
  <c r="L35" i="1"/>
  <c r="L34" i="1"/>
  <c r="L28" i="1"/>
  <c r="L25" i="1"/>
  <c r="L24" i="1"/>
  <c r="L23" i="1"/>
  <c r="L22" i="1"/>
  <c r="L20" i="1"/>
  <c r="L19" i="1"/>
  <c r="L18" i="1"/>
  <c r="L17" i="1"/>
  <c r="L15" i="1"/>
  <c r="L14" i="1"/>
  <c r="L13" i="1"/>
  <c r="L12" i="1"/>
  <c r="L11" i="1"/>
  <c r="L10" i="1"/>
  <c r="L9" i="1"/>
  <c r="L8" i="1"/>
  <c r="L7" i="1"/>
  <c r="A2" i="1"/>
</calcChain>
</file>

<file path=xl/sharedStrings.xml><?xml version="1.0" encoding="utf-8"?>
<sst xmlns="http://schemas.openxmlformats.org/spreadsheetml/2006/main" count="671" uniqueCount="396">
  <si>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</si>
  <si>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</si>
  <si>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</si>
  <si>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</si>
  <si>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</si>
  <si>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</si>
  <si>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</si>
  <si>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</si>
  <si>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</si>
  <si>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</si>
  <si>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</si>
  <si>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</si>
  <si>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</si>
  <si>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</si>
  <si>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</si>
  <si>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ABRIL</t>
  </si>
  <si>
    <t>AMAZONAS ENERGIA S/A</t>
  </si>
  <si>
    <t>Liquidação da NE nº 2024NE0000005 - Ref. a  energia elétrica da unidade de Anori, conforme fatura 82644099 (novembro/2023) - C.A. 005/2021-MP/PGJ, conforme SEI 2024.006619.</t>
  </si>
  <si>
    <t>82644099 /2024</t>
  </si>
  <si>
    <t>900/2024</t>
  </si>
  <si>
    <t>-</t>
  </si>
  <si>
    <t>2024.006619</t>
  </si>
  <si>
    <t>Liquidação da NE nº 2024NE0000005 - Ref. a  energia elétrica da unidade de Anori, conforme fatura 82644116 (dez/2023) - C.A. 005/2021-MP/PGJ, conforme SEI 2024.006619.</t>
  </si>
  <si>
    <t>82644116/2024</t>
  </si>
  <si>
    <t>901/2024</t>
  </si>
  <si>
    <t>Liquidação da NE nº 2024NE0000005 - Ref. a  energia elétrica da unidade de Anori, conforme fatura 82644132 (jan/2024) - C.A. 005/2021-MP/PGJ, conforme SEI 2024.006619.</t>
  </si>
  <si>
    <t>82644132/2024</t>
  </si>
  <si>
    <t>902/2024</t>
  </si>
  <si>
    <t>Liquidação da NE nº 2024NE0000005 - Ref. a  energia elétrica da unidade de Anori, conforme fatura 83799233 (fev/2024) - C.A. 005/2021-MP/PGJ, conforme SEI 2024.006619.</t>
  </si>
  <si>
    <t>83799233/2024</t>
  </si>
  <si>
    <t>903/2024</t>
  </si>
  <si>
    <t>BRASOFTWARE INFORMATICA LTDA</t>
  </si>
  <si>
    <t>Liquidação da NE nº 2024NE0000474 - Ref. a licença de uso temporário da plataforma de softwares Microsoft Office 365, descritos na NF-e nº 611.040 e SEI 2024.006913.</t>
  </si>
  <si>
    <t>611040/2024</t>
  </si>
  <si>
    <t>904/2024</t>
  </si>
  <si>
    <t>2024.006913</t>
  </si>
  <si>
    <t>TELEFONICA BRASIL S.A</t>
  </si>
  <si>
    <t>Liquidação da NE nº 2023NE0001459 - Prestação de Serviços Móvel Pessoal – SMP (CA Nº 016/2023 - MP/PGJ) referente a OUTUBRO/2023, conforme Fatura N° 0345991343102023 e demais documentos no PI-SEI 2024.001445.</t>
  </si>
  <si>
    <t>0345991343102023/2024</t>
  </si>
  <si>
    <t>912/2024</t>
  </si>
  <si>
    <t>2024.001445</t>
  </si>
  <si>
    <t>TELEFONICA BRASIL S.A.</t>
  </si>
  <si>
    <t>Liquidação da NE nº 2023NE0001459 - Prestação de Serviços Móvel Pessoal – SMP (CA Nº 016/2023 - MP/PGJ) referente a  NOVEMBRO/2023, conforme Fatura N° 0345991343112023 e demais documentos no PI-SEI 2024.001446.</t>
  </si>
  <si>
    <t>0345991343112023/2024</t>
  </si>
  <si>
    <t>913/2024</t>
  </si>
  <si>
    <t>2024.001446</t>
  </si>
  <si>
    <t>Liquidação da NE nº 2023NE0001459 - Prestação de Serviços Móvel Pessoal – SMP (CA Nº 016/2023 - MP/PGJ) referente a  DEZEMBRO/2024, conforme Fatura N°  0345991343122023 e demais documentos no PI-SEI 2024.001447.</t>
  </si>
  <si>
    <t>0345991343122023/2024</t>
  </si>
  <si>
    <t>914/2024</t>
  </si>
  <si>
    <t>2024.001447</t>
  </si>
  <si>
    <t>Liquidação da NE nº 2023NE0001459 - Prestação de Serviços Móvel Pessoal – SMP (CA N° 016/2023 - MP/PGJ) referente a  SETEMBRO/2023, conforme Fatura N° 345991343092023 e demais documentos no PI-SEI 2023.021957.</t>
  </si>
  <si>
    <t>345991343092023/2024</t>
  </si>
  <si>
    <t>919/2024</t>
  </si>
  <si>
    <t>2023.021957</t>
  </si>
  <si>
    <t>FUNDO DE MODERNIZAÇÃO E REAPARELHAMENTO DO PODER JUDICIARIO ESTADUAL</t>
  </si>
  <si>
    <t>Liquidação da NE n. 2024NE0000092 - Referente à Cessão Onerosa de uso de bem imóvel n.º 001/2021-TJ/AM, correspondente Março/2024, conf. documentos presentes no PI-SEI 2024.004890.</t>
  </si>
  <si>
    <t>MEMORANDO58/2024</t>
  </si>
  <si>
    <t>932/2024</t>
  </si>
  <si>
    <t>2024.004890</t>
  </si>
  <si>
    <t>A DE CASTRO AMORA LTDA</t>
  </si>
  <si>
    <t>Liquidação da NE nº 2024NE0000431 - Referente a serviços gráficos para atender à demanda da Ouvidoria-Geral da Procuradoria-Geral de Justiça do Estado do Amazonas, conforme NF-e n° 110 e SEI 2024.004944.</t>
  </si>
  <si>
    <t>110/2024</t>
  </si>
  <si>
    <t>945/2024</t>
  </si>
  <si>
    <t>2024.004944</t>
  </si>
  <si>
    <t>JBCONSGRAF CONSTRUCOES EIRELI</t>
  </si>
  <si>
    <t>Liquidação da NE nº 2023NE0001839 - Ref. a serviços gráficos, reprografia, encadernação, conforme NFS-e nº 180 e demais documentos no PI-SEI 2024.003192.</t>
  </si>
  <si>
    <t>180/2024</t>
  </si>
  <si>
    <t>952/2024</t>
  </si>
  <si>
    <t>2024.003192</t>
  </si>
  <si>
    <t>SENCINET BRASIL SERVICOS DE TELECOMUNICACOES LTDA</t>
  </si>
  <si>
    <t>Liquidação da NE nº 2023NE0001496 - Ref. a  Comunicação de Dados (C.A. N° 013/2021-MP/PGJ - 2ª TA) referente a FEVEREIRO/2024, conforme NF-e nº 8714 e demais documentos no PI-SEI 2024.006223.</t>
  </si>
  <si>
    <t>8714/2024</t>
  </si>
  <si>
    <t>954/2024</t>
  </si>
  <si>
    <t>2024.006223</t>
  </si>
  <si>
    <t>Liquidação da NE nº 2023NE0001496 - Ref. a Valor Adicionado e Circuito Dedicado (C.A. N° 013/2021-MP/PGJ - 2ª TA) referente a FEVEREIRO/2024, conforme NF-e nº 13057 e SEI 2024.006223.</t>
  </si>
  <si>
    <t>13057/2024</t>
  </si>
  <si>
    <t>955/2024</t>
  </si>
  <si>
    <t>QUALY NUTRI SERVICOS DE ALIMENTACAO LTDA</t>
  </si>
  <si>
    <t>Liquidação da NE n. 2024NE0000508 - Referente a fornecimento de buffet para servidores do transporte à PGJ/AM pela Qualy Nutri, dia 08/03/2024, conforme PE nº 4.026/2023/PGJ, NFe nº 635 e SEI nº 2024.006118.</t>
  </si>
  <si>
    <t>635/2024</t>
  </si>
  <si>
    <t>956/2024</t>
  </si>
  <si>
    <t>2024.006118</t>
  </si>
  <si>
    <t>Liquidação da NE nº 2023NE0001549 - Referente a serviço de confecção de folder à PGJ/AM pela JBCONSGRAF, conforme PE nº 4.032/2022/PGJ, NFSe nº 160/2023 e SEI nº 2024.003179.</t>
  </si>
  <si>
    <t>160/2024</t>
  </si>
  <si>
    <t>957/2024</t>
  </si>
  <si>
    <t>2024.003179</t>
  </si>
  <si>
    <t>Liquidação da NE nº 2023NE0001108 - Referente a serviço de confecção de folder à PGJ/AM pela JBCONSGRAF, conforme PE nº 4.032/2022/PGJ, NFSe nº 161/2023 e SEI nº 2024.003186.</t>
  </si>
  <si>
    <t>161/2024</t>
  </si>
  <si>
    <t>958/2024</t>
  </si>
  <si>
    <t>2024.003186</t>
  </si>
  <si>
    <t>Liquidação da NE nº 2023NE0000316 - Referente a serviço de reprografia, encadernação e confecção de materiais personalizados à PGJ/AM pela JBCONSGRAF, conforme PE nº 4.032/2022/PGJ, NFSe nº 154/2023 e SEI nº 2024.003176.</t>
  </si>
  <si>
    <t>154/2024</t>
  </si>
  <si>
    <t>959/2024</t>
  </si>
  <si>
    <t>2024.003176</t>
  </si>
  <si>
    <t>Liquidação da NE nº 2023NE0001459 - Referente a prestação de serviços móvel pessoal à PGJ/AM, relativo a janeiro de 2024, conforme contrato nº 016/2023/PGJ, fatura nº 202403250000413930 e SEI nº 2024.007312.</t>
  </si>
  <si>
    <t>202403250000413930/2024</t>
  </si>
  <si>
    <t>960/2024</t>
  </si>
  <si>
    <t>2024.007312</t>
  </si>
  <si>
    <t>Liquidação da NE nº 2024NE0000066 - Referente a prestação de serviços móvel pessoal à PGJ/AM, relativo a janeiro de 2024, conforme contrato nº 016/2023/PGJ, fatura nº 202403250000413930 e SEI nº 2024.007312 (complemento).</t>
  </si>
  <si>
    <t>961/2024</t>
  </si>
  <si>
    <t>Liquidação da NE nº 2023NE0001917 - Referente a serviço comunicação de dados à PGJ/AM, relativo a fevereiro de 2024, conforme contrato nº 022/2021/PGJ, NFSe 8715/2024 e SEI nº 2024.006220 (complemento).</t>
  </si>
  <si>
    <t>8715/2024</t>
  </si>
  <si>
    <t>962/2024</t>
  </si>
  <si>
    <t>2024.006220</t>
  </si>
  <si>
    <t>Liquidação da NE nº 2024NE0000048 - Referente a serviço comunicação de dados à PGJ/AM, relativo a fevereiro de 2024, conforme contrato nº 022/2021/PGJ, NFSe 8715/2024 e SEI nº 2024.006220.</t>
  </si>
  <si>
    <t>963/2024</t>
  </si>
  <si>
    <t>967/2024</t>
  </si>
  <si>
    <t>COMPANHIA HUMAITENSE DE AGUAS E SANEAMENTO BASICO</t>
  </si>
  <si>
    <t>Liquidação da NE nº 2023NE0000004 - Referente a fornecimento de água e coleta de esgoto do prédio da promotoria de Humaitá/AM da PGJ/AM, relativo a fevereiro de 2024, conforme contrato nº 010/2021/PGJ, fatura nº 240289920 e SEI nº 2024.006779.</t>
  </si>
  <si>
    <t>240289920/2024</t>
  </si>
  <si>
    <t>989/2024</t>
  </si>
  <si>
    <t>2024.006779</t>
  </si>
  <si>
    <t>Liquidação da NE nº 2024NE0000013 - Referente a fornecimento de água e coleta de esgoto do prédio da promotoria de Humaitá/AM da PGJ/AM, relativo a fevereiro de 2024, conforme contrato nº 010/2021/PGJ, fatura nº 240289920 e SEI nº 2024.006779.</t>
  </si>
  <si>
    <t>990/2024</t>
  </si>
  <si>
    <t>SAAE SERVICO AUTONOMO DE AGUA E ESGOTOS DE ITACOAT</t>
  </si>
  <si>
    <t>Liquidação da NE nº 2024NE0000042 - Referente a fornecimento de água e coleta de esgoto do prédio da promotoria de Itacoatiara/AM da PGJ/AM, relativo a março de 2024, conforme contrato nº 005/2022/PGJ, fatura nº 23074032024 e SEI nº 2024.007402.</t>
  </si>
  <si>
    <t>23074032024/2024</t>
  </si>
  <si>
    <t>991/2024</t>
  </si>
  <si>
    <t>2024.007402</t>
  </si>
  <si>
    <t>PREVILEMOS LTDA - ADMINISTRADORA E CORRETORA DE SEGUROS</t>
  </si>
  <si>
    <t>Liquidação da NE nº 2023NE0001828 - Referente a seguro coletivo de residentes jurídicos da PGJ/AM, relativo a março de 2024, conforme contrato nº 007/2023/PGJ, fatura 07 e SEI nº 2024.007875.</t>
  </si>
  <si>
    <t>7/2024</t>
  </si>
  <si>
    <t>994/2024</t>
  </si>
  <si>
    <t>2024.007875</t>
  </si>
  <si>
    <t>CASA NOVA ENGENHARIA E CONSULTORIA LTDA  ME</t>
  </si>
  <si>
    <t>Liquidação da NE nº 2023NE0000047 - Referente a serviço de operação e manutenção da ETE da PGJ/AM, relativo a janeiro de 2024, conforme contrato nº 008/2021/PGJ, NFSe nº 39/2024 e SEI nº 2024.007606.</t>
  </si>
  <si>
    <t>39/2024</t>
  </si>
  <si>
    <t>995/2024</t>
  </si>
  <si>
    <t>2024.007606</t>
  </si>
  <si>
    <t>Liquidação da NE nº 2023NE0000047 - Referente a serviço de operação e manutenção da ETE da PGJ/AM, relativo a fevereiro de 2024, conforme contrato nº 008/2021/PGJ, NFSe nº 124/2024 e SEI nº 2024.007620.</t>
  </si>
  <si>
    <t>124/2024</t>
  </si>
  <si>
    <t>996/2024</t>
  </si>
  <si>
    <t>2024.007620</t>
  </si>
  <si>
    <t>Liquidação da NE nº 2023NE0000998 - Referente a serviço de operação e manutenção da ETE da PGJ/AM, relativo a fevereiro de 2024, conforme contrato nº 008/2021/PGJ, NFSe nº 124/2024 e SEI nº 2024.007620.</t>
  </si>
  <si>
    <t>997/2024</t>
  </si>
  <si>
    <t>ECOSEGM E CONSULTORIA AMBIENTAL LTDA ME</t>
  </si>
  <si>
    <t>Liquidação da NE nº 2023NE0000712 - Referente a serviços de análises laboratoriais da ETE da PGJ/AM, relativo a março de 2024, conforme carta-contrato nº 003/2020/PGJ, NFSe 4237/2024 e SEI nº 2024.007787.</t>
  </si>
  <si>
    <t>4237/2024</t>
  </si>
  <si>
    <t>1006/2024</t>
  </si>
  <si>
    <t>2024.007787</t>
  </si>
  <si>
    <t>G REFRIGERAÇAO COM E SERV DE REFRIGERAÇAO LTDA  ME</t>
  </si>
  <si>
    <t xml:space="preserve">Liquidação da NE nº 2024NE0000019 - Ref. a  serviços de manutenção preventiva e corretiva realizada nos sistemas de refrigeração desta PGJ/AM, EM MAR/2024, CA 1º T.A. 025/2022-MP/PGJ, conforme NFS-e nº 3080 e SEI 2024.007804.
</t>
  </si>
  <si>
    <t>3080/2024</t>
  </si>
  <si>
    <t>1019/2024</t>
  </si>
  <si>
    <t>2024.007804</t>
  </si>
  <si>
    <t>OI S.A.</t>
  </si>
  <si>
    <t>Liquidação da NE nº 2024NE0000034. - Ref. a Serviço Telefônico Fixo Comutado - STFC (C.A. n° 035/2018 – MP/PGJ - 6° T.A.) - referente a MARÇO/2023, conforme Fatura N° 300039348912 e SEI 2024.007686.</t>
  </si>
  <si>
    <t>300039348912/2024</t>
  </si>
  <si>
    <t>1020/2024</t>
  </si>
  <si>
    <t>2024.007686</t>
  </si>
  <si>
    <t>Liquidação da NE nº 2023NE0000038 - Ref. a serviços de acesso dedicado à Internet Link de Dados de 300Mbps c/ anti-DDOS (C.A. Nº 032/2021 - MP/PGJ) - ref. a MARÇO/2024, conforme Fatura nº 300039350756 e SEI 2024.007685. 1/2</t>
  </si>
  <si>
    <t>300039350756/2024</t>
  </si>
  <si>
    <t>1021/2024</t>
  </si>
  <si>
    <t>2024.007685</t>
  </si>
  <si>
    <t>Liquidação da NE nº 2024NE0000035 - Ref. a serviços de acesso dedicado à Internet Link de Dados de 300Mbps c/ anti-DDOS (C.A. Nº 032/2021 - MP/PGJ) - ref. a MARÇO/2024, conforme Fatura nº 300039350756 e SEI 2024.007685. 2/2</t>
  </si>
  <si>
    <t>1022/2024</t>
  </si>
  <si>
    <t>SERVIX INFORMÁTICA LTDA</t>
  </si>
  <si>
    <t>Liquidação da NE nº 2024NE0000053 - Ref. a serviço de monitoramento, no período de Fevereiro de 2024, descritos na NF-e nº 38 ( C.A. 004/2023 - MP/PGJ) e SEI 2024.006296.</t>
  </si>
  <si>
    <t>38/2024</t>
  </si>
  <si>
    <t>1031/2024</t>
  </si>
  <si>
    <t>2024.006296</t>
  </si>
  <si>
    <t>Liquidação da NE nº 2024NE0000053 - Ref. a solução de firewall de próxima geração em alta disponibilidade, no período de Fevereiro de 2024, descritos na NF-e nº 39 ( C.A. 004/2023 - MP/PGJ) e SEI 2024.006296.</t>
  </si>
  <si>
    <t>1032/2024</t>
  </si>
  <si>
    <t>Liquidação da NE nº 2024NE0000510 - Ref. a serviços de bufê para o fornecimento de 60 unidades de coffee break, conforme NF-e n° 643 e demais documentos no PI-SEI 2024.006270.</t>
  </si>
  <si>
    <t>643/2024</t>
  </si>
  <si>
    <t>1033/2024</t>
  </si>
  <si>
    <t>2024.006270</t>
  </si>
  <si>
    <t>Liquidação da NE nº 2024NE0000005 - Fornecimento de energia elétrica às Unidades Descentralizadas em Manaus e Comarcas do interior (C.A. N° 005/2021 - MP/PGJ) referente a FEVEREIRO/2024, conforme Fatura N° 84156020 e -SEI 2024.005999.</t>
  </si>
  <si>
    <t>84156020/2024</t>
  </si>
  <si>
    <t>1034/2024</t>
  </si>
  <si>
    <t>2024.005999</t>
  </si>
  <si>
    <t xml:space="preserve">BMJ COMERCIAL E SERVICOS LTDA                     </t>
  </si>
  <si>
    <t xml:space="preserve">Liquidação da NE nº 2024NE0000006 - Ref. a serviço de manutenção preventiva e corretiva do grupo gerador, no mês de MARÇO/2024, CA N.º 021/2023 MP/PGJ, conforme NF-e n° 448 e demais documentos no PI-SEI 2024.008051.
</t>
  </si>
  <si>
    <t>448/2024</t>
  </si>
  <si>
    <t>1035/2024</t>
  </si>
  <si>
    <t>2024.008051</t>
  </si>
  <si>
    <t>SIDI SERVIÇOS DE COMUNICAÇAO LTDA  ME</t>
  </si>
  <si>
    <t>Liquidação da NE nº 2023NE0000441 - Ref. a serviço de conectividade ponto a ponto, referente a Fevereiro/2024, conforme NF-e nº 18149 (C.A. 002/2020-MP/PGJ - 1ºTA) e SEI 2024.006248. 1/2</t>
  </si>
  <si>
    <t>18149/2024</t>
  </si>
  <si>
    <t>1039/2024</t>
  </si>
  <si>
    <t>2024.006248</t>
  </si>
  <si>
    <t>Liquidação da NE nº 2024NE0000054 - Ref. a serviço de conectividade ponto a ponto, referente a Fevereiro/2024, conforme NF-e nº 18149 (C.A. 002/2020-MP/PGJ - 1ºTA) e SEI 2024.006248. 2/2</t>
  </si>
  <si>
    <t>1040/2024</t>
  </si>
  <si>
    <t>Liquidação da NE nº 2024NE0000008 - Fornecimento de energia elétrica Unidade Descentralizada localizada na Rua Belo Horizonte, referente FEVEREIRO/2024 (CA. nº 010/2021-MP/PGJ) conforme FATURA N° 84155929 e demais documentos do PI-SEI 2024.005997.</t>
  </si>
  <si>
    <t>84155929/2024</t>
  </si>
  <si>
    <t>1041/2024</t>
  </si>
  <si>
    <t>2024.005997</t>
  </si>
  <si>
    <t>Liquidação da NE nº 2023NE0002030 - Referente a serviços de telefonia fixa à PGJ/AM, relativo a março de 2024, conforme contrato nº 035/2018/PGJ, fatura nº 300039348911 e SEI nº 2024.007687.</t>
  </si>
  <si>
    <t>300039348911/2024</t>
  </si>
  <si>
    <t>1052/2024</t>
  </si>
  <si>
    <t>2024.007687</t>
  </si>
  <si>
    <t>Liquidação da NE nº 2024NE0000034 - Referente a serviços de telefonia fixa à PGJ/AM, relativo a março de 2024, conforme contrato nº 035/2018/PGJ, fatura nº 300039348911 e SEI nº 2024.007687.</t>
  </si>
  <si>
    <t>1053/2024</t>
  </si>
  <si>
    <t>TRIVALE INSTITUICAO DE PAGAMENTO LTDA</t>
  </si>
  <si>
    <t>Liquidação da NE nº 2024NE0000068 - Referente a serviço de administração, gerenciamento e fornecimento de vale-alimentação à PGJ/AM, relativo a março de 2024, conforme contrato nº 015/2020/PGJ, NFSe nº 2239907 e SEI nº 2024.008645.</t>
  </si>
  <si>
    <t>2239907/2024</t>
  </si>
  <si>
    <t>1061/2024</t>
  </si>
  <si>
    <t>2024.008645</t>
  </si>
  <si>
    <t>F1 CONSTRUÇOES E NAUTICA EIRELI</t>
  </si>
  <si>
    <t>Liquidação da NE nº 2022NE0002335 - Referente a serviço de reforma do plenário da sede da PGJ/AM, relativo a 1ª medição, conforme contrato nº 031/2022/PGJ, NFSe nº 847/2024 e SEI nº 2024.000652.</t>
  </si>
  <si>
    <t>847/2024</t>
  </si>
  <si>
    <t>1062/2024</t>
  </si>
  <si>
    <t>2024.000652</t>
  </si>
  <si>
    <t>Liquidação da NE nº 2023NE0001674 - Referente a serviço de reforma do plenário da sede da PGJ/AM, relativo a 1ª medição, conforme contrato nº 031/2022/PGJ, NFSe nº 847/2024 e SEI nº 2024.000652.</t>
  </si>
  <si>
    <t>1063/2024</t>
  </si>
  <si>
    <t>PRIME CONSULTORIA E ASSESSORIA EMPRESARIAL LTDA</t>
  </si>
  <si>
    <t>Liquidação da NE nº 2023NE0000414 - Referente a serviço de mão de obra à PGJ/AM, relativo a 01/03/24 a 09/03/24, conforme contrato nº 007/2023/PGJ, NFe nº 2118621 e SEI nº 2024.008038.</t>
  </si>
  <si>
    <t>2118621/2024</t>
  </si>
  <si>
    <t>1066/2024</t>
  </si>
  <si>
    <t>2024.008038</t>
  </si>
  <si>
    <t>Liquidação da NE nº 2023NE0000414 - Referente a serviço de mão-de-obra a PGJ/AM, relativo a 10/03/24 a 31/03/24, conforme contrato nº 007/2023/PGJ, NFe nº 2155542 e SEI nº 2024.008038.</t>
  </si>
  <si>
    <t>2155542/2024</t>
  </si>
  <si>
    <t>1067/2024</t>
  </si>
  <si>
    <t>EYES NWHERE SISTEMAS INTELIGENTES DE IMAGEM LTDA</t>
  </si>
  <si>
    <t xml:space="preserve">Liquidação da NE nº 2024NE0000336 -Ref. a Internet com proteção contra ataques distribuídos de negação de serviço (Anti-DDoS),  no período de Fevereiro de 2024, descritos na NF-e nº 763 (033/2021-MP/PGJ - 2º TA) e SEI 2024.005434.
</t>
  </si>
  <si>
    <t>763/2024</t>
  </si>
  <si>
    <t>1076/2024</t>
  </si>
  <si>
    <t>2024.005434</t>
  </si>
  <si>
    <t xml:space="preserve">Liquidação da NE nº 2024NE0000066 - Ref. a Prestação de Serviços Móvel Pessoal – SMP, referente a  03/2024, conforme Fatura N° : 0345991343 (C.A. 016/2023 - MP/PGJ) e demais documentos no PI-SEI 2024.008096.
</t>
  </si>
  <si>
    <t>0345991343/2024</t>
  </si>
  <si>
    <t>1077/2024</t>
  </si>
  <si>
    <t>2024.008096</t>
  </si>
  <si>
    <t>MOVLEADS AGENCIA DE MARKETING DIGITAL LTDA.</t>
  </si>
  <si>
    <t xml:space="preserve">Liquidação da NE nº 2024NE0000030 - Ref. a serviço de design gráfico, conforme NF-e n° 436, CA 030/2022 - MP/PGJ; 1° Termo Aditivo  e demais documentos no PI-SEI 2024.007919.
</t>
  </si>
  <si>
    <t>436/2024</t>
  </si>
  <si>
    <t>1078/2024</t>
  </si>
  <si>
    <t>2024.007919</t>
  </si>
  <si>
    <t>GIBBOR PUBLICIDADE E PUBLICACOES DE EDITAIS LTDA</t>
  </si>
  <si>
    <t>Liquidação da NE nº 2023NE0001786 - Ref. a serviços de publicação de atos oficiais e notas de interesse público (CA N° 018/2023-MP/PGJ) referente a MARÇO/2024, conforme NFS-e n° 21926 e SEI 2024.008249.</t>
  </si>
  <si>
    <t>21926/2024</t>
  </si>
  <si>
    <t>1082/2024</t>
  </si>
  <si>
    <t>2024.008249</t>
  </si>
  <si>
    <t xml:space="preserve">Liquidação da NE nº 2024NE0000008 - Ref. a energia elétrica Unidade Descentralizada localizada na Rua Belo Horizonte (CA N° 010/2021 - MP/PGJ) referente a MARÇO/2024, conforme FATURA N° 85355934 e demais documentos do PI-SEI 2024.008507.
</t>
  </si>
  <si>
    <t>85355934/2024</t>
  </si>
  <si>
    <t>1083/2024</t>
  </si>
  <si>
    <t>2024.008507</t>
  </si>
  <si>
    <t>SOFTPLAN PLANEJAMENTO E SISTEMAS LTDA</t>
  </si>
  <si>
    <t xml:space="preserve">Liquidação da NE nº 2024NE0000065 - Prestação de Serviço sobre Infraestrutura (CA N° 019/2021 - MP/PGJ) referente a DEZEMBRO/2023, conforme NFS-e n° 637335 e demais documentos no PI-SEI 2024.003590.
</t>
  </si>
  <si>
    <t>637335/2024</t>
  </si>
  <si>
    <t>1084/2024</t>
  </si>
  <si>
    <t>2024.003590</t>
  </si>
  <si>
    <t>Liquidação da NE nº 2024NE0000642 - Pestação de serviço de buffet para reunião, conforme NF-e n° 647 e demais documentos no PI-SEI 2024.008681.</t>
  </si>
  <si>
    <t>647/2024</t>
  </si>
  <si>
    <t>1085/2024</t>
  </si>
  <si>
    <t>2024.008681</t>
  </si>
  <si>
    <t>Liquidação da NE nº 2024NE0000731 - Ref. a serviço de buffet, para o evento "Seminário Atuação Criminal do Ministério Público" ocorrido no dia 04/04/2024, conforme NF-e n° 652 e demais documentos no PI-SEI 2024.008691.</t>
  </si>
  <si>
    <t>652/2024</t>
  </si>
  <si>
    <t>1095/2024</t>
  </si>
  <si>
    <t>2024.008691</t>
  </si>
  <si>
    <t>Liquidação da NE nº 2024NE0000710 - Pestação de serviço de buffet, para o evento em alusão ao mês da consciência do Transtorno do Espectro Autista (TEA) conforme NF-e n° 649 e demais documentos no PI-SEI 2024.008685.</t>
  </si>
  <si>
    <t>649/2024</t>
  </si>
  <si>
    <t>1096/2024</t>
  </si>
  <si>
    <t>2024.008685</t>
  </si>
  <si>
    <t>Liquidação da NE nº 2024NE0000618 - Fornecimento de 120 unidades de Almoço e 50 unidades de Coquetel, no período 19/12/2023&amp;#8203;, descritos na NF-e nº 648 e SEI 2024.008683.</t>
  </si>
  <si>
    <t>648/2024</t>
  </si>
  <si>
    <t>1097/2024</t>
  </si>
  <si>
    <t>2024.008683</t>
  </si>
  <si>
    <t>Liquidação da NE nº 2024NE0000739 - Fornecimento de 20 Kit’s lanche, no período de ABRIL de 2024, descritos na NF-e nº 651 e demais documentos no PI-SEI 2024.008688.</t>
  </si>
  <si>
    <t>651/2024</t>
  </si>
  <si>
    <t>1098/2024</t>
  </si>
  <si>
    <t>2024.008688</t>
  </si>
  <si>
    <t>PIRONTI ADVOGADOS E CONSULTORES ASSOCIADOS</t>
  </si>
  <si>
    <t xml:space="preserve">Liquidação da NE nº 2024NE0000367 - Ref. a serviços técnicos singulares de implantação de programa de integridade (compliance), em ABRIL/2024, descritos na NF-e nº 5413 (007/2024 – MP/PGJ) e SEI 2024.008587.
</t>
  </si>
  <si>
    <t>5413/2024</t>
  </si>
  <si>
    <t>1099/2024</t>
  </si>
  <si>
    <t>2024.008587</t>
  </si>
  <si>
    <t>EMPRESA BRASILEIRA DE CORREIOS E TELEGRAFOS EBCT</t>
  </si>
  <si>
    <t>Liquidação da NE nº 2022NE0000204 - Prestação de serviços CORREIOS (CA N° 035/2021/MP/PGJ) referente a MARÇO/2024, conforme FATURA N° 72144 e demais documentos no PI-SEI 2024.008592.</t>
  </si>
  <si>
    <t>72144/2024</t>
  </si>
  <si>
    <t>1100/2024</t>
  </si>
  <si>
    <t>2024.008592</t>
  </si>
  <si>
    <t>MONGERAL AEGON SEGUROS E PREVIDENCIA S/A</t>
  </si>
  <si>
    <t>Liquidação da NE nº 2023NE0001252 - Ref. ao seguro coletivo contra acidentes pessoais para Estagiários, no período de 13/01/2024 a 12/02/2024 (C.A. nº 004/2023 - MP/PGJ), conforme Fatura Nº 8 e SEI 2024.007903.</t>
  </si>
  <si>
    <t>8/2024</t>
  </si>
  <si>
    <t>1124/2024</t>
  </si>
  <si>
    <t>2024.007903</t>
  </si>
  <si>
    <t>LARISSA TUPINANBÁ DE QUEIROZ</t>
  </si>
  <si>
    <t xml:space="preserve">Liquidação da NE nº 2024NE0000704 - Ref. a Prestação de serviços de organização, execução e gerenciamento de eventos, para realização da 69ª Reunião Ordinária do CNOMP no dia 08/03/2024, conforme NFS-e n° 51 e SEI 2024.008475.
</t>
  </si>
  <si>
    <t>51/2024</t>
  </si>
  <si>
    <t>1125/2024</t>
  </si>
  <si>
    <t>2024.008475</t>
  </si>
  <si>
    <t xml:space="preserve">Liquidação da NE nº 2024NE0000064 - Referente a prestação de Serviço de Garantia de Evolução Tecnológica e Funcional - GETF, correspondente ao mês de Fevereiro/2024 conforme NFS-e n° 657141 e SEI 2024.007751.
</t>
  </si>
  <si>
    <t>657141/2024</t>
  </si>
  <si>
    <t>1127/2024</t>
  </si>
  <si>
    <t>2024.007751</t>
  </si>
  <si>
    <t>PRODAM PROCESSAMENTO DE DADOS AMAZONAS SA</t>
  </si>
  <si>
    <t xml:space="preserve">Liquidação da NE nº 2024NE0000040 - Prestação de serviços referentes a execução do Sistema AJURI (C.A. 012/2021 - MP/PGJ) referente a MARÇO/2024 conforme NFS-e n° 44651 e demais documentos no PI-SEI 2024.008799.
</t>
  </si>
  <si>
    <t>44651/2024</t>
  </si>
  <si>
    <t>1131/2024</t>
  </si>
  <si>
    <t>2024.008799</t>
  </si>
  <si>
    <t>Liquidação da NE nº 2023NE0000747 - Ref. a circuito de comunicação, referente ao mês de Fevereiro/2024 (01/02/2024 a 29/02/2024), conforme NF-e n° 18129, (Contrato n.º 013/2023 - MP/PGJ) e demais documentos no PI-SEI 2024.006255. 1/2</t>
  </si>
  <si>
    <t>18129/2024</t>
  </si>
  <si>
    <t>1132/2024</t>
  </si>
  <si>
    <t>2024.006255</t>
  </si>
  <si>
    <t xml:space="preserve">Liquidação da NE nº 2024NE0000055 - Ref. a  Locação de equipamento de Rede, referente ao mês de Fevereiro/2024 (01/02/2024 a 29/02/2024), conforme NF-e n° 18129, (Contrato n.º 013/2023 - MP/PGJ) e demais documentos no PI-SEI 2024.006255. 2/2
</t>
  </si>
  <si>
    <t>1133/2024</t>
  </si>
  <si>
    <t>Liquidação da NE nº 2024NE0000005 - Ref. a energia elétrica às Unidades Descentralizadas em Manaus e Comarcas do interior (C.A. N° 005/2021 - MP/PGJ) referente a MARÇO/2024, conforme Fatura N° 869937032024 e demais documentos do PI-SEI 2024.008509.</t>
  </si>
  <si>
    <t>869937.03/2024</t>
  </si>
  <si>
    <t>1134/2024</t>
  </si>
  <si>
    <t>2024.008509</t>
  </si>
  <si>
    <t xml:space="preserve"> EYES NWHERE SISTEMAS INTELIGENTES DE IMAGEM LTDA</t>
  </si>
  <si>
    <t>Liquidação da NE nº 2024NE0000336 - Ref. a serviços de acesso dedicado à Internet (Anti-DDoS), em Março de 2024, descritos na NF-e nº 1132, (CA 033/2021-MP/PGJ - 2º TA) e SEI 2024.008116.</t>
  </si>
  <si>
    <t>1135/2024</t>
  </si>
  <si>
    <t>2024.008116</t>
  </si>
  <si>
    <t>MANAUS AMBIENTAL S.A</t>
  </si>
  <si>
    <t xml:space="preserve">Liquidação da NE nº 2024NE0000027 - Ref. a abastecimento de água e esgotamento sanitário (CA N° 006/2023 – MP/PGJ) em FEVEREIRO/2024, conforme Fatura Agrupada nº 5033572024 e SEI 2024.006630.
</t>
  </si>
  <si>
    <t>503357/2024</t>
  </si>
  <si>
    <t>1138/2024</t>
  </si>
  <si>
    <t>2024.006630</t>
  </si>
  <si>
    <t xml:space="preserve">Liquidação da NE nº 2024NE0000048 - Serviço de Comunicação de Dados e Circuito Dedicado de Com.Dados, em Março/24,  conforme NF-e n° 8805 (CA 022/2021-MP/PGJ - 3ª TA) e demais documentos no PI-SEI 2024.008130.
</t>
  </si>
  <si>
    <t>8805/2024</t>
  </si>
  <si>
    <t>1139/2024</t>
  </si>
  <si>
    <t>2024.008130</t>
  </si>
  <si>
    <t>Liquidação da NE nº 2024NE0000053 - Serviço de monitoramento da solução, período 04/03/2024 A 03/04/2024, parcela: 06/48, descritos na NF-e nº 50 (CONTRATO N° 004/2023 - MP/PGJ)  e SEI 2024.008580.</t>
  </si>
  <si>
    <t>50/2024</t>
  </si>
  <si>
    <t>1143/2024</t>
  </si>
  <si>
    <t>2024.008580</t>
  </si>
  <si>
    <t xml:space="preserve">Liquidação da NE nº 2024NE0000053 - Serviço de firewall em alta disponibilidade, período 04/03/2024 A 03/04/2024, parcela: 06/48, descritos na NF-e nº 51 (CONTRATO N° 004/2023 - MP/PGJ)  e SEI 2024.008580.
</t>
  </si>
  <si>
    <t>1144/2024</t>
  </si>
  <si>
    <t xml:space="preserve"> F ALVES DOS SANTOS JUNIOR</t>
  </si>
  <si>
    <t xml:space="preserve">Liquidação da NE nº 2024NE0000356 -  Ref. a instalação de Ar Condicionado de ar tipo split, conforme NF-e n° 338 e SEI 2023.023373.
</t>
  </si>
  <si>
    <t>338/2024</t>
  </si>
  <si>
    <t>1170/2024</t>
  </si>
  <si>
    <t>22/042024</t>
  </si>
  <si>
    <t>2023.023373</t>
  </si>
  <si>
    <t xml:space="preserve">Liquidação da NE n. 2023NE0002758 -  Ref. a instalação de Ar Condicionado de ar tipo split, conforme NF-e n° 337 e SEI 2023.025826.
</t>
  </si>
  <si>
    <t>337/2024</t>
  </si>
  <si>
    <t>1174/2024</t>
  </si>
  <si>
    <t>2023.025826</t>
  </si>
  <si>
    <t>MÓDULO ENGENHARIA CONSULTORIA E GERENCIA PREDIAL LTDA</t>
  </si>
  <si>
    <t>Liquidação da NE nº 2024NE0000029 - Ref.  à prestação de serviço  de manutenção preventiva e corretiva de elevadores, em Março/2024, conforme NF-e n° 20373 (CA  N.º 015/2023-CPL/MP/PGJ) e SEI 2024.008457.</t>
  </si>
  <si>
    <t>20373/2024</t>
  </si>
  <si>
    <t>1175/2024</t>
  </si>
  <si>
    <t>2024.008457</t>
  </si>
  <si>
    <t xml:space="preserve">Liquidação da NE nº 2024NE0000064 - Ref. a Serviço de Garantia de Evolução Tecnológica e Funcional - GETF, em janeiro/2024, conforme NF-e n° 649321 (Contrato n° 019/2021 - MP/PGJ)  e SEI 2024.007079.
</t>
  </si>
  <si>
    <t>649321/2024</t>
  </si>
  <si>
    <t>1176/2024</t>
  </si>
  <si>
    <t>2024.007079</t>
  </si>
  <si>
    <t>COSAMA COMPANHIA DE SANEAMENTO DO AMAZONAS</t>
  </si>
  <si>
    <t>Liquidação da NE nº 2024NE0000014 - Ref. a serviço de água e esgoto sanitário aos prédios das Promotorias de Justiça de Juruá, referente a MARÇO/2024 (C.A. 006/2022-MPAM/PGJ), conforme fatura 10918032024-3  e SEI 2024.008511.</t>
  </si>
  <si>
    <t>109181/2024</t>
  </si>
  <si>
    <t>1179/2024</t>
  </si>
  <si>
    <t>2024.008511</t>
  </si>
  <si>
    <t>Liquidação da NE nº 2024NE0000014 - Ref. a serviço de água e esgoto sanitário aos prédios das Promotorias de Justiça de Carauari, referente a MARÇO/2024 (C.A. 006/2022-MPAM/PGJ), conforme fatura 17246032024-2 e SEI 2024.008511.</t>
  </si>
  <si>
    <t>19015135/2024</t>
  </si>
  <si>
    <t>1180/2024</t>
  </si>
  <si>
    <t xml:space="preserve">Liquidação da NE nº 2024NE0000014 - Ref. a serviço de água e esgoto sanitário aos prédios das Promotorias de Justiça de Codajás, referente a MARÇO/2024 (C.A. 006/2022-MPAM/PGJ), conforme fatura 28487032024-9  e SEI 2024.008511.
</t>
  </si>
  <si>
    <t>32503130/2024</t>
  </si>
  <si>
    <t>1181/2024</t>
  </si>
  <si>
    <t xml:space="preserve">Liquidação da NE nº 2024NE0000014 - Ref. a serviço de água e esgoto sanitário aos prédios das Promotorias de Justiça de Autazes, referente a MARÇO/2024 (C.A. 006/2022-MPAM/PGJ), conforme fatura 22098032024-0  e SEI 2024.008511.
</t>
  </si>
  <si>
    <t>28015517/2024</t>
  </si>
  <si>
    <t>1182/2024</t>
  </si>
  <si>
    <t xml:space="preserve">Liquidação da NE nº 2024NE0000014 - Ref. a serviço de água e esgoto sanitário aos prédios das Promotorias de Justiça de Tabatinga, referente a MARÇO/2024 (C.A. 006/2022-MPAM/PGJ), conforme fatura 04943032024-9  e SEI 2024.008511.
</t>
  </si>
  <si>
    <t>11015217/2024</t>
  </si>
  <si>
    <t>1183/2024</t>
  </si>
  <si>
    <t>INTERCONTROLE SERVIÇOS ADMINISTRATIVOS EMPRESARIAIS LTDA</t>
  </si>
  <si>
    <t>Liquidação da NE nº 2024NE0000368 - Prestação do serviço de atualização do software Cypecad full 2017 (hardlock) para a versão 2024 (eletrônica), descritos na NF-e nº 7714 e demais documentos no PI-SEI 2024.008867.</t>
  </si>
  <si>
    <t>7714/2024</t>
  </si>
  <si>
    <t>1193/2024</t>
  </si>
  <si>
    <t>2024.008867</t>
  </si>
  <si>
    <t>JF TECNOLOGIA LTDA</t>
  </si>
  <si>
    <t xml:space="preserve">Liquidação da NE nº 2024NE0000023 - Ref. a serviços continuados de limpeza e conservação, em Março/2024, conforme NFS-e 6261 (CA 010/2020-MP/PGJ) e SEI 2024.008171. 1/3
</t>
  </si>
  <si>
    <t>6261/2024</t>
  </si>
  <si>
    <t>1226/2024</t>
  </si>
  <si>
    <t>2024.008171</t>
  </si>
  <si>
    <t>Liquidação da NE nº 2024NE0000344 - Ref. a serviços continuados de limpeza e conservação, em Março/2024, conforme NFS-e 6261 (CA 010/2020-MP/PGJ) e SEI 2024.008171. 2/3</t>
  </si>
  <si>
    <t>1227/2024</t>
  </si>
  <si>
    <t>Liquidação da NE nº 2024NE0000354 - Ref. a serviços continuados de limpeza e conservação, em Março/2024, conforme NFS-e 6261 (CA 010/2020-MP/PGJ) e SEI 2024.008171. 3/3</t>
  </si>
  <si>
    <t>1228/2024</t>
  </si>
  <si>
    <t>CERRADO VIAGENS LTDA</t>
  </si>
  <si>
    <t xml:space="preserve">Liquidação da NE nº 2024NE0000010 -  Prestação de serviço de emissão, reserva e remarcação de bilhetes para voos nacionais e internacionais (C.A. N° 019/2023 - MP/PGJ) referente a MARÇO/2024, conforme Fatura N° 6419 e PI-SEI 2024.008231.
</t>
  </si>
  <si>
    <t>6419/2024</t>
  </si>
  <si>
    <t>1244/2024</t>
  </si>
  <si>
    <t>2024.008231</t>
  </si>
  <si>
    <t>S L 7 PRODUCOES ARTISTICAS LTDA</t>
  </si>
  <si>
    <t xml:space="preserve">Liquidação da NE nº 2024NE0000493 - Ref. a serviços de transmissão e comunicação audiovisual simultânea via internet, nos dias 07 e 08 de março de 2024, descritos na NF-e nº 20 e SEI 2024.005837.
</t>
  </si>
  <si>
    <t>20/2024</t>
  </si>
  <si>
    <t>1247/2024</t>
  </si>
  <si>
    <t>2024.005837</t>
  </si>
  <si>
    <t>CENTRO BRASILEIRO DE PESQUISA EM AVALIACAO E SELECAO E DE PROMOCAO DE EVENTOS CEBRASPE</t>
  </si>
  <si>
    <t>Liquidação da NE nº 2022NE0000821 -  Prestação dos serviços de planejamento, organização e realização de concurso público, 6ª Parcela - conforme NFS-e n° 645 e demais documentos no PI-SEI 2024.008654.</t>
  </si>
  <si>
    <t>645/2024</t>
  </si>
  <si>
    <t>1248/2024</t>
  </si>
  <si>
    <t>2024.008654</t>
  </si>
  <si>
    <t>Liquidação da NE nº 2022NE0000821 -  Prestação dos serviços de planejamento, organização e realização de concurso público, 7ª Parcela - conforme NFS-e n° 646 e demais documentos no PI-SEI 2024.008654.</t>
  </si>
  <si>
    <t>646/2024</t>
  </si>
  <si>
    <t>1249/2024</t>
  </si>
  <si>
    <t>LINK CARD ADMINISTRADORA DE BENEFICIOS EIRELI EPP</t>
  </si>
  <si>
    <t>Liquidação da NE nº 2024NE0000069 - Ref. a serviços de administração, controle e gerenciamento do abastecimento da frota de veículos automotores (CA N° 001/2024-MP/PGJ) referente a MARÇO/2024 conforme NFS-e n° 1132926 e SEI 2024.009170</t>
  </si>
  <si>
    <t>1132926/2024</t>
  </si>
  <si>
    <t>1256/2024</t>
  </si>
  <si>
    <t>2024.009170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</si>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</sst>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9" fillId="0" borderId="0" applyBorder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3" applyBorder="1" applyAlignment="1" applyProtection="1">
      <alignment wrapText="1"/>
    </xf>
    <xf numFmtId="0" fontId="9" fillId="0" borderId="2" xfId="3" applyBorder="1" applyAlignment="1" applyProtection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67" fontId="8" fillId="0" borderId="2" xfId="1" applyFont="1" applyBorder="1" applyAlignment="1" applyProtection="1">
      <alignment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167" fontId="8" fillId="0" borderId="2" xfId="1" applyFont="1" applyBorder="1" applyAlignment="1" applyProtection="1">
      <alignment vertical="center"/>
    </xf>
    <xf numFmtId="0" fontId="10" fillId="0" borderId="0" xfId="0" applyFont="1"/>
    <xf numFmtId="0" fontId="8" fillId="0" borderId="2" xfId="3" applyFont="1" applyBorder="1" applyAlignment="1" applyProtection="1">
      <alignment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67" fontId="8" fillId="0" borderId="2" xfId="1" applyFont="1" applyFill="1" applyBorder="1" applyAlignment="1" applyProtection="1">
      <alignment vertical="center"/>
    </xf>
    <xf numFmtId="166" fontId="8" fillId="0" borderId="2" xfId="0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 applyProtection="1">
      <alignment wrapText="1"/>
    </xf>
    <xf numFmtId="167" fontId="8" fillId="0" borderId="2" xfId="1" quotePrefix="1" applyFont="1" applyBorder="1" applyAlignment="1" applyProtection="1">
      <alignment vertical="center"/>
    </xf>
    <xf numFmtId="43" fontId="10" fillId="0" borderId="0" xfId="0" applyNumberFormat="1" applyFont="1" applyFill="1"/>
    <xf numFmtId="0" fontId="9" fillId="0" borderId="3" xfId="3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10"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2285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ORDEM_CRONOL&#211;GICA_%20DE_%20PAGAMENTOS_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ABRIL/2024</v>
          </cell>
        </row>
        <row r="31">
          <cell r="A31" t="str">
            <v>Data da última atualização:13/05/2024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3%C2%BA_TA_ao_CC_003-2020_-_MP-PGJ_03dbd.pdf" TargetMode="External"/><Relationship Id="rId21" Type="http://schemas.openxmlformats.org/officeDocument/2006/relationships/hyperlink" Target="https://www.mpam.mp.br/images/Transpar%C3%AAncia_2024/Abril/NFs_/Servi%C3%A7os/FATURA_8715_2024_SENCINET_b10a1.pdf" TargetMode="External"/><Relationship Id="rId42" Type="http://schemas.openxmlformats.org/officeDocument/2006/relationships/hyperlink" Target="https://www.mpam.mp.br/images/Transpar%C3%AAncia_2024/Abril/NFs_/Servi%C3%A7os/NFS_18149_2024_SIDI_SERVI%C3%87OS_e5005.pdf" TargetMode="External"/><Relationship Id="rId63" Type="http://schemas.openxmlformats.org/officeDocument/2006/relationships/hyperlink" Target="https://www.mpam.mp.br/images/Transpar%C3%AAncia_2024/Abril/NFs_/Servi%C3%A7os/FATURA_72144_2024_CORREIOS_b6092.pdf" TargetMode="External"/><Relationship Id="rId84" Type="http://schemas.openxmlformats.org/officeDocument/2006/relationships/hyperlink" Target="https://www.mpam.mp.br/images/Transpar%C3%AAncia_2024/Abril/NFs_/Servi%C3%A7os/FATURA_11015217_2024_COSAMA_TABATINGA_7f700.pdf" TargetMode="External"/><Relationship Id="rId138" Type="http://schemas.openxmlformats.org/officeDocument/2006/relationships/hyperlink" Target="https://www.mpam.mp.br/images/1%C2%BA_TAP_a_TCS_n%C2%BA_10-2021_-_MP-PGJ_-_2021.007091_ec916.pdf" TargetMode="External"/><Relationship Id="rId159" Type="http://schemas.openxmlformats.org/officeDocument/2006/relationships/hyperlink" Target="https://www.mpam.mp.br/images/CCT_06-2022_-_MP-PGJ_b19f3.pdf" TargetMode="External"/><Relationship Id="rId107" Type="http://schemas.openxmlformats.org/officeDocument/2006/relationships/hyperlink" Target="https://www.mpam.mp.br/images/3_TA_ao_CT_N%C2%BA_022-2021_-_MP-PGJ_3d457.pdf" TargetMode="External"/><Relationship Id="rId11" Type="http://schemas.openxmlformats.org/officeDocument/2006/relationships/hyperlink" Target="https://www.mpam.mp.br/images/Transpar%C3%AAncia_2024/Abril/NFs_/Servi%C3%A7os/NFS_110_2024__A_DE_CASTRO_1c405.pdf" TargetMode="External"/><Relationship Id="rId32" Type="http://schemas.openxmlformats.org/officeDocument/2006/relationships/hyperlink" Target="https://www.mpam.mp.br/images/Transpar%C3%AAncia_2024/Abril/NFs_/Servi%C3%A7os/NFS_3080_2024_G_REFRIGERA%C3%87%C3%83O_6114d.pdf" TargetMode="External"/><Relationship Id="rId53" Type="http://schemas.openxmlformats.org/officeDocument/2006/relationships/hyperlink" Target="https://www.mpam.mp.br/images/Transpar%C3%AAncia_2024/Abril/NFs_/Servi%C3%A7os/NFS_436_2024_MOVX_TECNOLOGIA_cd131.pdf" TargetMode="External"/><Relationship Id="rId74" Type="http://schemas.openxmlformats.org/officeDocument/2006/relationships/hyperlink" Target="https://www.mpam.mp.br/images/Transpar%C3%AAncia_2024/Abril/NFs_/Servi%C3%A7os/NFS_50_2024_SERVIX_69abf.pdf" TargetMode="External"/><Relationship Id="rId128" Type="http://schemas.openxmlformats.org/officeDocument/2006/relationships/hyperlink" Target="https://www.mpam.mp.br/images/1%C2%BA_TAP_a_TCS_n%C2%BA_10-2021_-_MP-PGJ_-_2021.007091_ec916.pdf" TargetMode="External"/><Relationship Id="rId149" Type="http://schemas.openxmlformats.org/officeDocument/2006/relationships/hyperlink" Target="https://www.mpam.mp.br/images/Contratos/2023/Carta_Contrato/CCT_n%C2%BA_06-MP-PGJ_2a292.pdf" TargetMode="External"/><Relationship Id="rId5" Type="http://schemas.openxmlformats.org/officeDocument/2006/relationships/hyperlink" Target="https://www.mpam.mp.br/images/Transpar%C3%AAncia_2024/Abril/NFs_/Servi%C3%A7os/NFE_611040_2024_BRASOFTWARE_8f816.pdf" TargetMode="External"/><Relationship Id="rId95" Type="http://schemas.openxmlformats.org/officeDocument/2006/relationships/hyperlink" Target="https://www.mpam.mp.br/images/3%C2%BA_TA_ao_CT_005-2021_-_MP-PGJ_0ee41.pdf" TargetMode="External"/><Relationship Id="rId160" Type="http://schemas.openxmlformats.org/officeDocument/2006/relationships/hyperlink" Target="https://www.mpam.mp.br/images/4%C2%BA_TA_ao_CT_10-2020_-_MP-PGJ_0fe62.pdf" TargetMode="External"/><Relationship Id="rId22" Type="http://schemas.openxmlformats.org/officeDocument/2006/relationships/hyperlink" Target="https://www.mpam.mp.br/images/Transpar%C3%AAncia_2024/Abril/NFs_/Servi%C3%A7os/FATURA_8715_2024_SENCINET_b10a1.pdf" TargetMode="External"/><Relationship Id="rId43" Type="http://schemas.openxmlformats.org/officeDocument/2006/relationships/hyperlink" Target="https://www.mpam.mp.br/images/Transpar%C3%AAncia_2024/Abril/NFs_/Servi%C3%A7os/FATURA_84155929_2024_AMAZONAS_ENERGIA_56b77.pdf" TargetMode="External"/><Relationship Id="rId64" Type="http://schemas.openxmlformats.org/officeDocument/2006/relationships/hyperlink" Target="https://www.mpam.mp.br/images/Transpar%C3%AAncia_2024/Abril/NFs_/Servi%C3%A7os/FATURA_8_2024_MONGERAL_SEGUROS_43037.pdf" TargetMode="External"/><Relationship Id="rId118" Type="http://schemas.openxmlformats.org/officeDocument/2006/relationships/hyperlink" Target="https://www.mpam.mp.br/images/1_TA_ao_CT_N%C2%BA_025-2022_-_MP-PGJ_17da9.pdf" TargetMode="External"/><Relationship Id="rId139" Type="http://schemas.openxmlformats.org/officeDocument/2006/relationships/hyperlink" Target="https://www.mpam.mp.br/images/2_TA_ao_CT_N%C2%BA_019-2021_135c3.pdf" TargetMode="External"/><Relationship Id="rId85" Type="http://schemas.openxmlformats.org/officeDocument/2006/relationships/hyperlink" Target="https://www.mpam.mp.br/images/Transpar%C3%AAncia_2024/Abril/NFs_/Servi%C3%A7os/NFS_7714_2024_INTERCONTROLE_SERVI%C3%87OS_7c1a6.pdf" TargetMode="External"/><Relationship Id="rId150" Type="http://schemas.openxmlformats.org/officeDocument/2006/relationships/hyperlink" Target="https://www.mpam.mp.br/images/3_TA_ao_CT_N%C2%BA_022-2021_-_MP-PGJ_3d457.pdf" TargetMode="External"/><Relationship Id="rId12" Type="http://schemas.openxmlformats.org/officeDocument/2006/relationships/hyperlink" Target="https://www.mpam.mp.br/images/Transpar%C3%AAncia_2024/Abril/NFs_/Servi%C3%A7os/NFS_180_2024_JBCONSGRAF_45c9d.pdf" TargetMode="External"/><Relationship Id="rId17" Type="http://schemas.openxmlformats.org/officeDocument/2006/relationships/hyperlink" Target="https://www.mpam.mp.br/images/Transpar%C3%AAncia_2024/Abril/NFs_/Servi%C3%A7os/NFS_161_2024_JBCONSGRAF_d5f53.pdf" TargetMode="External"/><Relationship Id="rId33" Type="http://schemas.openxmlformats.org/officeDocument/2006/relationships/hyperlink" Target="https://www.mpam.mp.br/images/Transpar%C3%AAncia_2024/Abril/NFs_/Servi%C3%A7os/FATURA_300039348912_2024_OI_SA_9ce3a.pdf" TargetMode="External"/><Relationship Id="rId38" Type="http://schemas.openxmlformats.org/officeDocument/2006/relationships/hyperlink" Target="https://www.mpam.mp.br/images/Transpar%C3%AAncia_2024/Abril/NFs_/Servi%C3%A7os/NFE_643_2024_QUALY_NUTRI_d9b8a.pdf" TargetMode="External"/><Relationship Id="rId59" Type="http://schemas.openxmlformats.org/officeDocument/2006/relationships/hyperlink" Target="https://www.mpam.mp.br/images/Transpar%C3%AAncia_2024/Abril/NFs_/Servi%C3%A7os/NFE_649_2024_QUALY_NUTRI_2c80d.pdf" TargetMode="External"/><Relationship Id="rId103" Type="http://schemas.openxmlformats.org/officeDocument/2006/relationships/hyperlink" Target="https://www.mpam.mp.br/images/2%C2%BA_TA_ao_CT_013-2021_-_MP-PGJ_f9615.pdf" TargetMode="External"/><Relationship Id="rId108" Type="http://schemas.openxmlformats.org/officeDocument/2006/relationships/hyperlink" Target="https://www.mpam.mp.br/images/3_TA_ao_CT_N%C2%BA_022-2021_-_MP-PGJ_3d457.pdf" TargetMode="External"/><Relationship Id="rId124" Type="http://schemas.openxmlformats.org/officeDocument/2006/relationships/hyperlink" Target="https://www.mpam.mp.br/images/3%C2%BA_TA_ao_CT_005-2021_-_MP-PGJ_0ee41.pdf" TargetMode="External"/><Relationship Id="rId129" Type="http://schemas.openxmlformats.org/officeDocument/2006/relationships/hyperlink" Target="https://www.mpam.mp.br/images/6_TA_ao_CT_N%C2%BA_035-2018_-_MP-PGJ_d6bfb.pdf" TargetMode="External"/><Relationship Id="rId54" Type="http://schemas.openxmlformats.org/officeDocument/2006/relationships/hyperlink" Target="https://www.mpam.mp.br/images/Transpar%C3%AAncia_2024/Abril/NFs_/Servi%C3%A7os/NFS_21926_2024_GIBBOR_PUBLICIDADE_cbaec.pdf" TargetMode="External"/><Relationship Id="rId70" Type="http://schemas.openxmlformats.org/officeDocument/2006/relationships/hyperlink" Target="https://www.mpam.mp.br/images/Transpar%C3%AAncia_2024/Abril/NFs_/Servi%C3%A7os/FATURA_869937_03_2024_AMAZONAS_ENERGIA_88129.pdf" TargetMode="External"/><Relationship Id="rId75" Type="http://schemas.openxmlformats.org/officeDocument/2006/relationships/hyperlink" Target="https://www.mpam.mp.br/images/Transpar%C3%AAncia_2024/Abril/NFs_/Servi%C3%A7os/NFS_51_2024_SERVIX_c74fd.pdf" TargetMode="External"/><Relationship Id="rId91" Type="http://schemas.openxmlformats.org/officeDocument/2006/relationships/hyperlink" Target="https://www.mpam.mp.br/images/Transpar%C3%AAncia_2024/Abril/NFs_/Servi%C3%A7os/NFS_645_2024_CEBRASPE_03e59.pdf" TargetMode="External"/><Relationship Id="rId96" Type="http://schemas.openxmlformats.org/officeDocument/2006/relationships/hyperlink" Target="https://www.mpam.mp.br/images/3%C2%BA_TA_ao_CT_005-2021_-_MP-PGJ_0ee41.pdf" TargetMode="External"/><Relationship Id="rId140" Type="http://schemas.openxmlformats.org/officeDocument/2006/relationships/hyperlink" Target="https://www.mpam.mp.br/images/CT_07-2024_-_MP-PGJ_aa585.pdf" TargetMode="External"/><Relationship Id="rId145" Type="http://schemas.openxmlformats.org/officeDocument/2006/relationships/hyperlink" Target="https://www.mpam.mp.br/images/CT_13-2023_-_MP-PGJ_33f21.pdf" TargetMode="External"/><Relationship Id="rId161" Type="http://schemas.openxmlformats.org/officeDocument/2006/relationships/hyperlink" Target="https://www.mpam.mp.br/images/5%C2%BA_TA_ao_CT_10-2020_-_MP-PGJ_96741.pdf" TargetMode="External"/><Relationship Id="rId166" Type="http://schemas.openxmlformats.org/officeDocument/2006/relationships/hyperlink" Target="https://www.mpam.mp.br/images/CT_01-2024_-_MP-PGJ_ac2a1.pdf" TargetMode="External"/><Relationship Id="rId1" Type="http://schemas.openxmlformats.org/officeDocument/2006/relationships/hyperlink" Target="https://www.mpam.mp.br/images/Transpar%C3%AAncia_2024/Abril/NFs_/Servi%C3%A7os/FATURA_82644099_2024_AMAZONAS_ENERGIA_1ab14.pdf" TargetMode="External"/><Relationship Id="rId6" Type="http://schemas.openxmlformats.org/officeDocument/2006/relationships/hyperlink" Target="https://www.mpam.mp.br/images/Transpar%C3%AAncia_2024/Abril/NFs_/Servi%C3%A7os/FATURA_0345991343102023_2024_TELEFONICA_BRASIL_12028.pdf" TargetMode="External"/><Relationship Id="rId23" Type="http://schemas.openxmlformats.org/officeDocument/2006/relationships/hyperlink" Target="https://www.mpam.mp.br/images/Transpar%C3%AAncia_2024/Abril/NFs_/Servi%C3%A7os/FATURA_202403250000413930_2024_TELEFONICA_BRASIL_655a3.pdf" TargetMode="External"/><Relationship Id="rId28" Type="http://schemas.openxmlformats.org/officeDocument/2006/relationships/hyperlink" Target="https://www.mpam.mp.br/images/Transpar%C3%AAncia_2024/Abril/NFs_/Servi%C3%A7os/NFS_39_2024_CASA_NOVA_eca35.pdf" TargetMode="External"/><Relationship Id="rId49" Type="http://schemas.openxmlformats.org/officeDocument/2006/relationships/hyperlink" Target="https://www.mpam.mp.br/images/Transpar%C3%AAncia_2024/Abril/NFs_/Servi%C3%A7os/NFS_2118621_2024_PRIME_CONSULTORIA_fbeb2.pdf" TargetMode="External"/><Relationship Id="rId114" Type="http://schemas.openxmlformats.org/officeDocument/2006/relationships/hyperlink" Target="https://www.mpam.mp.br/images/3_TA_ao_CT_N%C2%BA_022-2021_-_MP-PGJ_3d457.pdf" TargetMode="External"/><Relationship Id="rId119" Type="http://schemas.openxmlformats.org/officeDocument/2006/relationships/hyperlink" Target="https://www.mpam.mp.br/images/6_TA_ao_CT_N%C2%BA_035-2018_-_MP-PGJ_d6bfb.pdf" TargetMode="External"/><Relationship Id="rId44" Type="http://schemas.openxmlformats.org/officeDocument/2006/relationships/hyperlink" Target="https://www.mpam.mp.br/images/Transpar%C3%AAncia_2024/Abril/NFs_/Servi%C3%A7os/FATURA_300039348911_2024_OI_SA_5fead.pdf" TargetMode="External"/><Relationship Id="rId60" Type="http://schemas.openxmlformats.org/officeDocument/2006/relationships/hyperlink" Target="https://www.mpam.mp.br/images/Transpar%C3%AAncia_2024/Abril/NFs_/Servi%C3%A7os/NFE_648_2024_QUALY_NUTRI_dbbb8.pdf" TargetMode="External"/><Relationship Id="rId65" Type="http://schemas.openxmlformats.org/officeDocument/2006/relationships/hyperlink" Target="https://www.mpam.mp.br/images/Transpar%C3%AAncia_2024/Abril/NFs_/Servi%C3%A7os/NFS_51_2024_LARISSA_TUPINAMBA_a0d19.pdf" TargetMode="External"/><Relationship Id="rId81" Type="http://schemas.openxmlformats.org/officeDocument/2006/relationships/hyperlink" Target="https://www.mpam.mp.br/images/Transpar%C3%AAncia_2024/Abril/NFs_/Servi%C3%A7os/FATURA_19015135_2024_COSAMA_CARAUARI_aedb6.pdf" TargetMode="External"/><Relationship Id="rId86" Type="http://schemas.openxmlformats.org/officeDocument/2006/relationships/hyperlink" Target="https://www.mpam.mp.br/images/Transpar%C3%AAncia_2024/Abril/NFs_/Servi%C3%A7os/NFS_6261_2024_JF_TECNOLOGIA_ce721.pdf" TargetMode="External"/><Relationship Id="rId130" Type="http://schemas.openxmlformats.org/officeDocument/2006/relationships/hyperlink" Target="https://www.mpam.mp.br/images/6_TA_ao_CT_N%C2%BA_035-2018_-_MP-PGJ_d6bfb.pdf" TargetMode="External"/><Relationship Id="rId135" Type="http://schemas.openxmlformats.org/officeDocument/2006/relationships/hyperlink" Target="https://www.mpam.mp.br/images/CT_16-2023_-_MP-PGJ_8a82c.pdf" TargetMode="External"/><Relationship Id="rId151" Type="http://schemas.openxmlformats.org/officeDocument/2006/relationships/hyperlink" Target="https://www.mpam.mp.br/images/Contratos/2023/Contrato/CT_04-2023_-_MP-PGJ.pdf_ee471.pdf" TargetMode="External"/><Relationship Id="rId156" Type="http://schemas.openxmlformats.org/officeDocument/2006/relationships/hyperlink" Target="https://www.mpam.mp.br/images/CCT_06-2022_-_MP-PGJ_b19f3.pdf" TargetMode="External"/><Relationship Id="rId13" Type="http://schemas.openxmlformats.org/officeDocument/2006/relationships/hyperlink" Target="https://www.mpam.mp.br/images/Transpar%C3%AAncia_2024/Abril/NFs_/Servi%C3%A7os/FATURA_8714_2024_SENCINET_40915.pdf" TargetMode="External"/><Relationship Id="rId18" Type="http://schemas.openxmlformats.org/officeDocument/2006/relationships/hyperlink" Target="https://www.mpam.mp.br/images/Transpar%C3%AAncia_2024/Abril/NFs_/Servi%C3%A7os/NFS_154_2024_JBCONSGRAF_8a270.pdf" TargetMode="External"/><Relationship Id="rId39" Type="http://schemas.openxmlformats.org/officeDocument/2006/relationships/hyperlink" Target="https://www.mpam.mp.br/images/Transpar%C3%AAncia_2024/Abril/NFs_/Servi%C3%A7os/FATURA_84156020_2024_AMAZONAS_ENERGIA_0ceef.pdf" TargetMode="External"/><Relationship Id="rId109" Type="http://schemas.openxmlformats.org/officeDocument/2006/relationships/hyperlink" Target="https://www.mpam.mp.br/images/CT_16-2023_-_MP-PGJ_8a82c.pdf" TargetMode="External"/><Relationship Id="rId34" Type="http://schemas.openxmlformats.org/officeDocument/2006/relationships/hyperlink" Target="https://www.mpam.mp.br/images/Transpar%C3%AAncia_2024/Abril/NFs_/Servi%C3%A7os/FATURA_300039350756_2024_OI_SA_6fd95.pdf" TargetMode="External"/><Relationship Id="rId50" Type="http://schemas.openxmlformats.org/officeDocument/2006/relationships/hyperlink" Target="https://www.mpam.mp.br/images/Transpar%C3%AAncia_2024/Abril/NFs_/Servi%C3%A7os/NFS_2155542_2024_PRIME_CONSULTORIA_b4609.pdf" TargetMode="External"/><Relationship Id="rId55" Type="http://schemas.openxmlformats.org/officeDocument/2006/relationships/hyperlink" Target="https://www.mpam.mp.br/images/Transpar%C3%AAncia_2024/Abril/NFs_/Servi%C3%A7os/FATURA_85355934_2024_AMAZONAS_ENERGIA_1c84c.pdf" TargetMode="External"/><Relationship Id="rId76" Type="http://schemas.openxmlformats.org/officeDocument/2006/relationships/hyperlink" Target="https://www.mpam.mp.br/images/Transpar%C3%AAncia_2024/Abril/NFs_/Servi%C3%A7os/NFS_338_2024_F_ALVES_5acbc.pdf" TargetMode="External"/><Relationship Id="rId97" Type="http://schemas.openxmlformats.org/officeDocument/2006/relationships/hyperlink" Target="https://www.mpam.mp.br/images/3%C2%BA_TA_ao_CT_005-2021_-_MP-PGJ_0ee41.pdf" TargetMode="External"/><Relationship Id="rId104" Type="http://schemas.openxmlformats.org/officeDocument/2006/relationships/hyperlink" Target="https://www.mpam.mp.br/images/2%C2%BA_TA_ao_CT_013-2021_-_MP-PGJ_f9615.pdf" TargetMode="External"/><Relationship Id="rId120" Type="http://schemas.openxmlformats.org/officeDocument/2006/relationships/hyperlink" Target="https://www.mpam.mp.br/images/1%C2%BA_TAP_a_CT_n%C2%BA_32-2021_-_MP-PGJ_-_2022.013020_cc048.pdf" TargetMode="External"/><Relationship Id="rId125" Type="http://schemas.openxmlformats.org/officeDocument/2006/relationships/hyperlink" Target="https://www.mpam.mp.br/images/CT_21-2023_-_MP-PGJ_4dc3f.pdf" TargetMode="External"/><Relationship Id="rId141" Type="http://schemas.openxmlformats.org/officeDocument/2006/relationships/hyperlink" Target="https://www.mpam.mp.br/images/1%C2%BA_TAP_ao_CT_043-2018-MP-PGJ_9af47.pdf" TargetMode="External"/><Relationship Id="rId146" Type="http://schemas.openxmlformats.org/officeDocument/2006/relationships/hyperlink" Target="https://www.mpam.mp.br/images/1_TA_ao_CT_N%C2%BA_013-2023_-_MPPGJ_64e36.pdf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https://www.mpam.mp.br/images/Transpar%C3%AAncia_2024/Abril/NFs_/Servi%C3%A7os/FATURA_0345991343112023_2024_TELEFONICA_BRASIL_fb907.pdf" TargetMode="External"/><Relationship Id="rId71" Type="http://schemas.openxmlformats.org/officeDocument/2006/relationships/hyperlink" Target="https://www.mpam.mp.br/images/Transpar%C3%AAncia_2024/Abril/NFs_/Servi%C3%A7os/NFS_1132_2024_EYES_NWHERE_0a256.pdf" TargetMode="External"/><Relationship Id="rId92" Type="http://schemas.openxmlformats.org/officeDocument/2006/relationships/hyperlink" Target="https://www.mpam.mp.br/images/Transpar%C3%AAncia_2024/Abril/NFs_/Servi%C3%A7os/NFS_646_2024_CEBRASPE_c9309.pdf" TargetMode="External"/><Relationship Id="rId162" Type="http://schemas.openxmlformats.org/officeDocument/2006/relationships/hyperlink" Target="https://www.mpam.mp.br/images/6%C2%BA_TA_ao_CT_10-2020_-_MP-PGJ_0c4f8.pdf" TargetMode="External"/><Relationship Id="rId2" Type="http://schemas.openxmlformats.org/officeDocument/2006/relationships/hyperlink" Target="https://www.mpam.mp.br/images/Transpar%C3%AAncia_2024/Abril/NFs_/Servi%C3%A7os/FATURA_82644116_2024_AMAZONAS_ENERGIA_62f00.pdf" TargetMode="External"/><Relationship Id="rId29" Type="http://schemas.openxmlformats.org/officeDocument/2006/relationships/hyperlink" Target="https://www.mpam.mp.br/images/Transpar%C3%AAncia_2024/Abril/NFs_/Servi%C3%A7os/NFS_124_2024_CASA_NOVA_62788.pdf" TargetMode="External"/><Relationship Id="rId24" Type="http://schemas.openxmlformats.org/officeDocument/2006/relationships/hyperlink" Target="https://www.mpam.mp.br/images/Transpar%C3%AAncia_2024/Abril/NFs_/Servi%C3%A7os/FATURA_240289920_2024_COHASB_b34dc.pdf" TargetMode="External"/><Relationship Id="rId40" Type="http://schemas.openxmlformats.org/officeDocument/2006/relationships/hyperlink" Target="https://www.mpam.mp.br/images/Transpar%C3%AAncia_2024/Abril/NFs_/Servi%C3%A7os/NFS_448_2024_BMJ_COMERCIAL_52037.pdf" TargetMode="External"/><Relationship Id="rId45" Type="http://schemas.openxmlformats.org/officeDocument/2006/relationships/hyperlink" Target="https://www.mpam.mp.br/images/Transpar%C3%AAncia_2024/Abril/NFs_/Servi%C3%A7os/FATURA_300039348911_2024_OI_SA_5fead.pdf" TargetMode="External"/><Relationship Id="rId66" Type="http://schemas.openxmlformats.org/officeDocument/2006/relationships/hyperlink" Target="https://www.mpam.mp.br/images/Transpar%C3%AAncia_2024/Abril/NFs_/Servi%C3%A7os/NFS_657141_2024_SOFTPLAN_8cce1.pdf" TargetMode="External"/><Relationship Id="rId87" Type="http://schemas.openxmlformats.org/officeDocument/2006/relationships/hyperlink" Target="https://www.mpam.mp.br/images/Transpar%C3%AAncia_2024/Abril/NFs_/Servi%C3%A7os/NFS_6261_2024_JF_TECNOLOGIA_ce721.pdf" TargetMode="External"/><Relationship Id="rId110" Type="http://schemas.openxmlformats.org/officeDocument/2006/relationships/hyperlink" Target="https://www.mpam.mp.br/images/1%C2%BA_TAP_a_CCT_n%C2%BA_10-2021_-_MP-PGJ_-_2020.007499_951e2.pdf" TargetMode="External"/><Relationship Id="rId115" Type="http://schemas.openxmlformats.org/officeDocument/2006/relationships/hyperlink" Target="https://www.mpam.mp.br/images/1%C2%BA_TAP_a_CT_n%C2%BA_08-2021_-_MP-PGJ_-_2021.018933_e6f70.pdf" TargetMode="External"/><Relationship Id="rId131" Type="http://schemas.openxmlformats.org/officeDocument/2006/relationships/hyperlink" Target="https://www.mpam.mp.br/images/4%C2%BA_TA_ao_CT_015-2020_-_MP-PGJ_91a1e.pdf" TargetMode="External"/><Relationship Id="rId136" Type="http://schemas.openxmlformats.org/officeDocument/2006/relationships/hyperlink" Target="https://www.mpam.mp.br/images/1_TA_ao_CT_N%C2%BA_030-2022_-_MP-PGJ_e0c6a.pdf" TargetMode="External"/><Relationship Id="rId157" Type="http://schemas.openxmlformats.org/officeDocument/2006/relationships/hyperlink" Target="https://www.mpam.mp.br/images/CCT_06-2022_-_MP-PGJ_b19f3.pdf" TargetMode="External"/><Relationship Id="rId61" Type="http://schemas.openxmlformats.org/officeDocument/2006/relationships/hyperlink" Target="https://www.mpam.mp.br/images/Transpar%C3%AAncia_2024/Abril/NFs_/Servi%C3%A7os/NFE_651_2024_QUALY_NUTRI_3ebac.pdf" TargetMode="External"/><Relationship Id="rId82" Type="http://schemas.openxmlformats.org/officeDocument/2006/relationships/hyperlink" Target="https://www.mpam.mp.br/images/Transpar%C3%AAncia_2024/Abril/NFs_/Servi%C3%A7os/FATURA_32503130_2024_COSAMA_CODAJAS_9c538.pdf" TargetMode="External"/><Relationship Id="rId152" Type="http://schemas.openxmlformats.org/officeDocument/2006/relationships/hyperlink" Target="https://www.mpam.mp.br/images/Contratos/2023/Contrato/CT_04-2023_-_MP-PGJ.pdf_ee471.pdf" TargetMode="External"/><Relationship Id="rId19" Type="http://schemas.openxmlformats.org/officeDocument/2006/relationships/hyperlink" Target="https://www.mpam.mp.br/images/Transpar%C3%AAncia_2024/Abril/NFs_/Servi%C3%A7os/FATURA_202403250000413930_2024_TELEFONICA_BRASIL_655a3.pdf" TargetMode="External"/><Relationship Id="rId14" Type="http://schemas.openxmlformats.org/officeDocument/2006/relationships/hyperlink" Target="https://www.mpam.mp.br/images/Transpar%C3%AAncia_2024/Abril/NFs_/Servi%C3%A7os/NFS_13057_2024_SENCINET_25693.pdf" TargetMode="External"/><Relationship Id="rId30" Type="http://schemas.openxmlformats.org/officeDocument/2006/relationships/hyperlink" Target="https://www.mpam.mp.br/images/Transpar%C3%AAncia_2024/Abril/NFs_/Servi%C3%A7os/NFS_124_2024_CASA_NOVA_62788.pdf" TargetMode="External"/><Relationship Id="rId35" Type="http://schemas.openxmlformats.org/officeDocument/2006/relationships/hyperlink" Target="https://www.mpam.mp.br/images/Transpar%C3%AAncia_2024/Abril/NFs_/Servi%C3%A7os/FATURA_300039350756_2024_OI_SA_6fd95.pdf" TargetMode="External"/><Relationship Id="rId56" Type="http://schemas.openxmlformats.org/officeDocument/2006/relationships/hyperlink" Target="https://www.mpam.mp.br/images/Transpar%C3%AAncia_2024/Abril/NFs_/Servi%C3%A7os/NFS_637335_2024_SOFTPLAN_PLANEJAMENTO_3947e.pdf" TargetMode="External"/><Relationship Id="rId77" Type="http://schemas.openxmlformats.org/officeDocument/2006/relationships/hyperlink" Target="https://www.mpam.mp.br/images/Transpar%C3%AAncia_2024/Abril/NFs_/Servi%C3%A7os/NFS_337_2024_F_ALVES_b199e.pdf" TargetMode="External"/><Relationship Id="rId100" Type="http://schemas.openxmlformats.org/officeDocument/2006/relationships/hyperlink" Target="https://www.mpam.mp.br/images/CT_16-2023_-_MP-PGJ_8a82c.pdf" TargetMode="External"/><Relationship Id="rId105" Type="http://schemas.openxmlformats.org/officeDocument/2006/relationships/hyperlink" Target="https://www.mpam.mp.br/images/CT_16-2023_-_MP-PGJ_8a82c.pdf" TargetMode="External"/><Relationship Id="rId126" Type="http://schemas.openxmlformats.org/officeDocument/2006/relationships/hyperlink" Target="https://www.mpam.mp.br/images/1%C2%BA_TA_ao_CT_002-2020_-_MP-PGJ_47141.pdf" TargetMode="External"/><Relationship Id="rId147" Type="http://schemas.openxmlformats.org/officeDocument/2006/relationships/hyperlink" Target="https://www.mpam.mp.br/images/3%C2%BA_TA_ao_CT_005-2021_-_MP-PGJ_0ee41.pdf" TargetMode="External"/><Relationship Id="rId168" Type="http://schemas.openxmlformats.org/officeDocument/2006/relationships/drawing" Target="../drawings/drawing1.xml"/><Relationship Id="rId8" Type="http://schemas.openxmlformats.org/officeDocument/2006/relationships/hyperlink" Target="https://www.mpam.mp.br/images/Transpar%C3%AAncia_2024/Abril/NFs_/Servi%C3%A7os/FATURA_0345991343122023_2024_TELEFONICA_BRASIL_12959.pdf" TargetMode="External"/><Relationship Id="rId51" Type="http://schemas.openxmlformats.org/officeDocument/2006/relationships/hyperlink" Target="https://www.mpam.mp.br/images/Transpar%C3%AAncia_2024/Abril/NFs_/Servi%C3%A7os/NFS_763_2024_EYES_NWHERE_4c03f.pdf" TargetMode="External"/><Relationship Id="rId72" Type="http://schemas.openxmlformats.org/officeDocument/2006/relationships/hyperlink" Target="https://www.mpam.mp.br/images/Transpar%C3%AAncia_2024/Abril/NFs_/Servi%C3%A7os/FATURA_503357_2024_MANAUS_AMBIENTAL_f3e6e.pdf" TargetMode="External"/><Relationship Id="rId93" Type="http://schemas.openxmlformats.org/officeDocument/2006/relationships/hyperlink" Target="https://www.mpam.mp.br/images/Transpar%C3%AAncia_2024/Abril/NFs_/Servi%C3%A7os/NFS_1132926_2024_LINK_CARD_ADMINISTRADORA_c61f1.pdf" TargetMode="External"/><Relationship Id="rId98" Type="http://schemas.openxmlformats.org/officeDocument/2006/relationships/hyperlink" Target="https://www.mpam.mp.br/images/CT_16-2023_-_MP-PGJ_8a82c.pdf" TargetMode="External"/><Relationship Id="rId121" Type="http://schemas.openxmlformats.org/officeDocument/2006/relationships/hyperlink" Target="https://www.mpam.mp.br/images/2_TA_ao_CT_N%C2%BA_032-2021_-_MP-PGJ_ccef2.pdf" TargetMode="External"/><Relationship Id="rId142" Type="http://schemas.openxmlformats.org/officeDocument/2006/relationships/hyperlink" Target="https://www.mpam.mp.br/images/CCT_n%C2%BA_04-MP-PGJ_77d39.pdf" TargetMode="External"/><Relationship Id="rId163" Type="http://schemas.openxmlformats.org/officeDocument/2006/relationships/hyperlink" Target="https://www.mpam.mp.br/images/CT_19-2023_-_MP-PGJ_9ff27.pdf" TargetMode="External"/><Relationship Id="rId3" Type="http://schemas.openxmlformats.org/officeDocument/2006/relationships/hyperlink" Target="https://www.mpam.mp.br/images/Transpar%C3%AAncia_2024/Abril/NFs_/Servi%C3%A7os/FATURA_82644132_2024_AMAZONAS_ENERGIA_2e730.pdf" TargetMode="External"/><Relationship Id="rId25" Type="http://schemas.openxmlformats.org/officeDocument/2006/relationships/hyperlink" Target="https://www.mpam.mp.br/images/Transpar%C3%AAncia_2024/Abril/NFs_/Servi%C3%A7os/FATURA_240289920_2024_COHASB_b34dc.pdf" TargetMode="External"/><Relationship Id="rId46" Type="http://schemas.openxmlformats.org/officeDocument/2006/relationships/hyperlink" Target="https://www.mpam.mp.br/images/Transpar%C3%AAncia_2024/Abril/NFs_/Servi%C3%A7os/NFS_2239907_2024_TRIVALE_41ffc.pdf" TargetMode="External"/><Relationship Id="rId67" Type="http://schemas.openxmlformats.org/officeDocument/2006/relationships/hyperlink" Target="https://www.mpam.mp.br/images/Transpar%C3%AAncia_2024/Abril/NFs_/Servi%C3%A7os/NFS_44651_2024_PRODAM_2063b.pdf" TargetMode="External"/><Relationship Id="rId116" Type="http://schemas.openxmlformats.org/officeDocument/2006/relationships/hyperlink" Target="https://www.mpam.mp.br/images/2%C2%BA_TA_ao_CT_008-2021_-_MP-PGJ_bc47a.pdf" TargetMode="External"/><Relationship Id="rId137" Type="http://schemas.openxmlformats.org/officeDocument/2006/relationships/hyperlink" Target="https://www.mpam.mp.br/images/CT_18-2023_-MP-PGJ_367f2.pdf" TargetMode="External"/><Relationship Id="rId158" Type="http://schemas.openxmlformats.org/officeDocument/2006/relationships/hyperlink" Target="https://www.mpam.mp.br/images/CCT_06-2022_-_MP-PGJ_b19f3.pdf" TargetMode="External"/><Relationship Id="rId20" Type="http://schemas.openxmlformats.org/officeDocument/2006/relationships/hyperlink" Target="https://www.mpam.mp.br/images/Transpar%C3%AAncia_2024/Abril/NFs_/Servi%C3%A7os/FATURA_202403250000413930_2024_TELEFONICA_BRASIL_655a3.pdf" TargetMode="External"/><Relationship Id="rId41" Type="http://schemas.openxmlformats.org/officeDocument/2006/relationships/hyperlink" Target="https://www.mpam.mp.br/images/Transpar%C3%AAncia_2024/Abril/NFs_/Servi%C3%A7os/NFS_18149_2024_SIDI_SERVI%C3%87OS_e5005.pdf" TargetMode="External"/><Relationship Id="rId62" Type="http://schemas.openxmlformats.org/officeDocument/2006/relationships/hyperlink" Target="https://www.mpam.mp.br/images/Transpar%C3%AAncia_2024/Abril/NFs_/Servi%C3%A7os/NFS_5413_2024_PIRONTI_ADVOGADOS_208a7.pdf" TargetMode="External"/><Relationship Id="rId83" Type="http://schemas.openxmlformats.org/officeDocument/2006/relationships/hyperlink" Target="https://www.mpam.mp.br/images/Transpar%C3%AAncia_2024/Abril/NFs_/Servi%C3%A7os/FATURA_28015517_2024_COSAMA_AUTAZES_e264f.pdf" TargetMode="External"/><Relationship Id="rId88" Type="http://schemas.openxmlformats.org/officeDocument/2006/relationships/hyperlink" Target="https://www.mpam.mp.br/images/Transpar%C3%AAncia_2024/Abril/NFs_/Servi%C3%A7os/NFS_6261_2024_JF_TECNOLOGIA_ce721.pdf" TargetMode="External"/><Relationship Id="rId111" Type="http://schemas.openxmlformats.org/officeDocument/2006/relationships/hyperlink" Target="https://www.mpam.mp.br/images/1%C2%BA_TAP_a_CCT_n%C2%BA_10-2021_-_MP-PGJ_-_2020.007499_951e2.pdf" TargetMode="External"/><Relationship Id="rId132" Type="http://schemas.openxmlformats.org/officeDocument/2006/relationships/hyperlink" Target="https://www.mpam.mp.br/images/CT_31-2022_-_MP-PGJ_7a39b.pdf" TargetMode="External"/><Relationship Id="rId153" Type="http://schemas.openxmlformats.org/officeDocument/2006/relationships/hyperlink" Target="https://www.mpam.mp.br/images/CT_15-2023_-_MP-PGJ_777a8.pdf" TargetMode="External"/><Relationship Id="rId15" Type="http://schemas.openxmlformats.org/officeDocument/2006/relationships/hyperlink" Target="https://www.mpam.mp.br/images/Transpar%C3%AAncia_2024/Abril/NFs_/Servi%C3%A7os/NFE_635_2024_QUALY_NUTRI_4d7a7.pdf" TargetMode="External"/><Relationship Id="rId36" Type="http://schemas.openxmlformats.org/officeDocument/2006/relationships/hyperlink" Target="https://www.mpam.mp.br/images/Transpar%C3%AAncia_2024/Abril/NFs_/Servi%C3%A7os/NFS_38_2024_SERVIX_dd53b.pdf" TargetMode="External"/><Relationship Id="rId57" Type="http://schemas.openxmlformats.org/officeDocument/2006/relationships/hyperlink" Target="https://www.mpam.mp.br/images/Transpar%C3%AAncia_2024/Abril/NFs_/Servi%C3%A7os/NFE_647_2024_QUALY_NUTRI_3a8ee.pdf" TargetMode="External"/><Relationship Id="rId106" Type="http://schemas.openxmlformats.org/officeDocument/2006/relationships/hyperlink" Target="https://www.mpam.mp.br/images/CT_16-2023_-_MP-PGJ_8a82c.pdf" TargetMode="External"/><Relationship Id="rId127" Type="http://schemas.openxmlformats.org/officeDocument/2006/relationships/hyperlink" Target="https://www.mpam.mp.br/images/1%C2%BA_TA_ao_CT_002-2020_-_MP-PGJ_47141.pdf" TargetMode="External"/><Relationship Id="rId10" Type="http://schemas.openxmlformats.org/officeDocument/2006/relationships/hyperlink" Target="https://www.mpam.mp.br/images/Transpar%C3%AAncia_2024/Abril/NFs_/Servi%C3%A7os/MEMORANDO_58_2024_TJ_79987.pdf" TargetMode="External"/><Relationship Id="rId31" Type="http://schemas.openxmlformats.org/officeDocument/2006/relationships/hyperlink" Target="https://www.mpam.mp.br/images/Transpar%C3%AAncia_2024/Abril/NFs_/Servi%C3%A7os/NFS_4237_2024_ECOSEGME_f537d.pdf" TargetMode="External"/><Relationship Id="rId52" Type="http://schemas.openxmlformats.org/officeDocument/2006/relationships/hyperlink" Target="https://www.mpam.mp.br/images/Transpar%C3%AAncia_2024/Abril/NFs_/Servi%C3%A7os/FATURA_0345991343_2024_TELEFONICA_BRASIL_c70d8.pdf" TargetMode="External"/><Relationship Id="rId73" Type="http://schemas.openxmlformats.org/officeDocument/2006/relationships/hyperlink" Target="https://www.mpam.mp.br/images/Transpar%C3%AAncia_2024/Abril/NFs_/Servi%C3%A7os/FATURA_8805_2024_SENCINET_BRASIL_c46e5.pdf" TargetMode="External"/><Relationship Id="rId78" Type="http://schemas.openxmlformats.org/officeDocument/2006/relationships/hyperlink" Target="https://www.mpam.mp.br/images/Transpar%C3%AAncia_2024/Abril/NFs_/Servi%C3%A7os/NFS_20373_2024_MODULO_ENGENHARIA_030a2.pdf" TargetMode="External"/><Relationship Id="rId94" Type="http://schemas.openxmlformats.org/officeDocument/2006/relationships/hyperlink" Target="https://www.mpam.mp.br/images/3%C2%BA_TA_ao_CT_005-2021_-_MP-PGJ_0ee41.pdf" TargetMode="External"/><Relationship Id="rId99" Type="http://schemas.openxmlformats.org/officeDocument/2006/relationships/hyperlink" Target="https://www.mpam.mp.br/images/CT_16-2023_-_MP-PGJ_8a82c.pdf" TargetMode="External"/><Relationship Id="rId101" Type="http://schemas.openxmlformats.org/officeDocument/2006/relationships/hyperlink" Target="https://www.mpam.mp.br/images/CT_16-2023_-_MP-PGJ_8a82c.pdf" TargetMode="External"/><Relationship Id="rId122" Type="http://schemas.openxmlformats.org/officeDocument/2006/relationships/hyperlink" Target="https://www.mpam.mp.br/images/Contratos/2023/Contrato/CT_04-2023_-_MP-PGJ.pdf_ee471.pdf" TargetMode="External"/><Relationship Id="rId143" Type="http://schemas.openxmlformats.org/officeDocument/2006/relationships/hyperlink" Target="https://www.mpam.mp.br/images/2_TA_ao_CT_N%C2%BA_019-2021_135c3.pdf" TargetMode="External"/><Relationship Id="rId148" Type="http://schemas.openxmlformats.org/officeDocument/2006/relationships/hyperlink" Target="https://www.mpam.mp.br/images/2_TA_ao_CT_N%C2%BA_033-2021-MP-PGJ_5ca34.pdf" TargetMode="External"/><Relationship Id="rId164" Type="http://schemas.openxmlformats.org/officeDocument/2006/relationships/hyperlink" Target="https://www.mpam.mp.br/images/1_TA_ao_CT_N%C2%BA_025-2022_-_MP-PGJ_17da9.pdf" TargetMode="External"/><Relationship Id="rId4" Type="http://schemas.openxmlformats.org/officeDocument/2006/relationships/hyperlink" Target="https://www.mpam.mp.br/images/Transpar%C3%AAncia_2024/Abril/NFs_/Servi%C3%A7os/FATURA_83799233_2024_AMAZONAS_ENERGIA_3bf79.pdf" TargetMode="External"/><Relationship Id="rId9" Type="http://schemas.openxmlformats.org/officeDocument/2006/relationships/hyperlink" Target="https://www.mpam.mp.br/images/Transpar%C3%AAncia_2024/Abril/NFs_/Servi%C3%A7os/FATURA_345991343092023_2024_TELEFONICA_BRASIL_04b98.pdf" TargetMode="External"/><Relationship Id="rId26" Type="http://schemas.openxmlformats.org/officeDocument/2006/relationships/hyperlink" Target="https://www.mpam.mp.br/images/Transpar%C3%AAncia_2024/Abril/NFs_/Servi%C3%A7os/FATURA_23074032024_2024_SAAE_479be.pdf" TargetMode="External"/><Relationship Id="rId47" Type="http://schemas.openxmlformats.org/officeDocument/2006/relationships/hyperlink" Target="https://www.mpam.mp.br/images/Transpar%C3%AAncia_2024/Abril/NFs_/Servi%C3%A7os/NFS_847_2024_F1_CONSTRU%C3%87%C3%95ES_96fd0.pdf" TargetMode="External"/><Relationship Id="rId68" Type="http://schemas.openxmlformats.org/officeDocument/2006/relationships/hyperlink" Target="https://www.mpam.mp.br/images/Transpar%C3%AAncia_2024/Abril/NFs_/Servi%C3%A7os/NFS_18129_2024_SIDI_SERVI%C3%87OS_dcbe3.pdf" TargetMode="External"/><Relationship Id="rId89" Type="http://schemas.openxmlformats.org/officeDocument/2006/relationships/hyperlink" Target="https://www.mpam.mp.br/images/Transpar%C3%AAncia_2024/Abril/NFs_/Servi%C3%A7os/FATURA_6419_2024_CERRADO_VIAGENS_c0b79.pdf" TargetMode="External"/><Relationship Id="rId112" Type="http://schemas.openxmlformats.org/officeDocument/2006/relationships/hyperlink" Target="https://www.mpam.mp.br/images/Contratos/2022/Carta_Contrato/CC_05-2022_MP_-_PGJ_596f4.pdf" TargetMode="External"/><Relationship Id="rId133" Type="http://schemas.openxmlformats.org/officeDocument/2006/relationships/hyperlink" Target="https://www.mpam.mp.br/images/1%C2%BA_TA_ao_CT_031-2022_-_MP-PGJ_84558.pdf" TargetMode="External"/><Relationship Id="rId154" Type="http://schemas.openxmlformats.org/officeDocument/2006/relationships/hyperlink" Target="https://www.mpam.mp.br/images/2_TA_ao_CT_N%C2%BA_019-2021_135c3.pdf" TargetMode="External"/><Relationship Id="rId16" Type="http://schemas.openxmlformats.org/officeDocument/2006/relationships/hyperlink" Target="https://www.mpam.mp.br/images/Transpar%C3%AAncia_2024/Abril/NFs_/Servi%C3%A7os/NFS_160_2024_JBCONSGRAF_f7c37.pdf" TargetMode="External"/><Relationship Id="rId37" Type="http://schemas.openxmlformats.org/officeDocument/2006/relationships/hyperlink" Target="https://www.mpam.mp.br/images/Transpar%C3%AAncia_2024/Abril/NFs_/Servi%C3%A7os/NFS_39_2024_CASA_NOVA_eca35.pdf" TargetMode="External"/><Relationship Id="rId58" Type="http://schemas.openxmlformats.org/officeDocument/2006/relationships/hyperlink" Target="https://www.mpam.mp.br/images/Transpar%C3%AAncia_2024/Abril/NFs_/Servi%C3%A7os/NFE_652_2024_QUALY_NUTRI_e17fa.pdf" TargetMode="External"/><Relationship Id="rId79" Type="http://schemas.openxmlformats.org/officeDocument/2006/relationships/hyperlink" Target="https://www.mpam.mp.br/images/Transpar%C3%AAncia_2024/Abril/NFs_/Servi%C3%A7os/NFS_649321_2024_SOFTPLAN_64ff8.pdf" TargetMode="External"/><Relationship Id="rId102" Type="http://schemas.openxmlformats.org/officeDocument/2006/relationships/hyperlink" Target="https://www.mpam.mp.br/images/4%C2%BA_TAP_a_CESS%C3%83O_ONEROSA_N%C2%BA_01-2021_-_MP-PGJ_-_2022.008949_584c8.pdf" TargetMode="External"/><Relationship Id="rId123" Type="http://schemas.openxmlformats.org/officeDocument/2006/relationships/hyperlink" Target="https://www.mpam.mp.br/images/Contratos/2023/Contrato/CT_04-2023_-_MP-PGJ.pdf_ee471.pdf" TargetMode="External"/><Relationship Id="rId144" Type="http://schemas.openxmlformats.org/officeDocument/2006/relationships/hyperlink" Target="https://www.mpam.mp.br/images/2%C2%BA_TA_ao_CT_012-2021_-_MP-PGJ_3e59d.pdf" TargetMode="External"/><Relationship Id="rId90" Type="http://schemas.openxmlformats.org/officeDocument/2006/relationships/hyperlink" Target="https://www.mpam.mp.br/images/Transpar%C3%AAncia_2024/Abril/NFs_/Servi%C3%A7os/NFS_20_2024_SL7_PRODU%C3%87%C3%95ES_c381d.pdf" TargetMode="External"/><Relationship Id="rId165" Type="http://schemas.openxmlformats.org/officeDocument/2006/relationships/hyperlink" Target="https://www.mpam.mp.br/images/1_TA_ao_CT_N%C2%BA_025-2022_-_MP-PGJ_17da9.pdf" TargetMode="External"/><Relationship Id="rId27" Type="http://schemas.openxmlformats.org/officeDocument/2006/relationships/hyperlink" Target="https://www.mpam.mp.br/images/Transpar%C3%AAncia_2024/Abril/NFs_/Servi%C3%A7os/FATURA_07_2024_PREVILEMOS_b19a1.pdf" TargetMode="External"/><Relationship Id="rId48" Type="http://schemas.openxmlformats.org/officeDocument/2006/relationships/hyperlink" Target="https://www.mpam.mp.br/images/Transpar%C3%AAncia_2024/Abril/NFs_/Servi%C3%A7os/NFS_847_2024_F1_CONSTRU%C3%87%C3%95ES_96fd0.pdf" TargetMode="External"/><Relationship Id="rId69" Type="http://schemas.openxmlformats.org/officeDocument/2006/relationships/hyperlink" Target="https://www.mpam.mp.br/images/Transpar%C3%AAncia_2024/Abril/NFs_/Servi%C3%A7os/NFS_18129_2024_SIDI_SERVI%C3%87OS_dcbe3.pdf" TargetMode="External"/><Relationship Id="rId113" Type="http://schemas.openxmlformats.org/officeDocument/2006/relationships/hyperlink" Target="https://www.mpam.mp.br/images/CT_07-2023_-_MP-PGJ_fb5b5.pdf" TargetMode="External"/><Relationship Id="rId134" Type="http://schemas.openxmlformats.org/officeDocument/2006/relationships/hyperlink" Target="https://www.mpam.mp.br/images/2_TA_ao_CT_N%C2%BA_033-2021-MP-PGJ_5ca34.pdf" TargetMode="External"/><Relationship Id="rId80" Type="http://schemas.openxmlformats.org/officeDocument/2006/relationships/hyperlink" Target="https://www.mpam.mp.br/images/Transpar%C3%AAncia_2024/Abril/NFs_/Servi%C3%A7os/FATURA_109181_2024_COSAMA_JURUA_be3d2.pdf" TargetMode="External"/><Relationship Id="rId155" Type="http://schemas.openxmlformats.org/officeDocument/2006/relationships/hyperlink" Target="https://www.mpam.mp.br/images/CCT_06-2022_-_MP-PGJ_b19f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8"/>
  <sheetViews>
    <sheetView tabSelected="1" zoomScale="70" zoomScaleNormal="70" zoomScaleSheetLayoutView="80" workbookViewId="0">
      <selection activeCell="K8" sqref="K8"/>
    </sheetView>
  </sheetViews>
  <sheetFormatPr defaultRowHeight="15"/>
  <cols>
    <col min="1" max="1" width="13.7109375" customWidth="1"/>
    <col min="2" max="2" width="14.7109375" customWidth="1"/>
    <col min="3" max="3" width="21.7109375" bestFit="1" customWidth="1"/>
    <col min="4" max="4" width="45.28515625" customWidth="1"/>
    <col min="5" max="5" width="29.5703125" style="2" customWidth="1"/>
    <col min="6" max="6" width="29.28515625" style="3" bestFit="1" customWidth="1"/>
    <col min="7" max="7" width="17.140625" customWidth="1"/>
    <col min="8" max="8" width="13" hidden="1" customWidth="1"/>
    <col min="9" max="9" width="17.7109375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 customHeight="1">
      <c r="A2" s="5" t="str">
        <f>[1]Bens!A2</f>
        <v>ABRIL/2024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 customHeight="1">
      <c r="A3" s="6" t="s">
        <v>0</v>
      </c>
      <c r="B3" s="6"/>
      <c r="C3" s="6"/>
      <c r="D3" s="6"/>
      <c r="E3" s="6"/>
      <c r="G3" s="4"/>
      <c r="H3" s="4"/>
      <c r="I3" s="4"/>
      <c r="J3" s="1"/>
    </row>
    <row r="4" spans="1:13" ht="15" customHeight="1"/>
    <row r="5" spans="1:13" ht="18" customHeight="1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 customHeight="1">
      <c r="A6" s="8" t="s">
        <v>2</v>
      </c>
      <c r="B6" s="8" t="s">
        <v>3</v>
      </c>
      <c r="C6" s="9" t="s">
        <v>4</v>
      </c>
      <c r="D6" s="9" t="s">
        <v>5</v>
      </c>
      <c r="E6" s="8" t="s">
        <v>6</v>
      </c>
      <c r="F6" s="8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9" t="s">
        <v>14</v>
      </c>
    </row>
    <row r="7" spans="1:13" s="21" customFormat="1" ht="105">
      <c r="A7" s="11" t="s">
        <v>15</v>
      </c>
      <c r="B7" s="12">
        <v>1</v>
      </c>
      <c r="C7" s="12">
        <v>2341467000120</v>
      </c>
      <c r="D7" s="13" t="s">
        <v>16</v>
      </c>
      <c r="E7" s="14" t="s">
        <v>17</v>
      </c>
      <c r="F7" s="15" t="s">
        <v>18</v>
      </c>
      <c r="G7" s="16">
        <v>45383</v>
      </c>
      <c r="H7" s="17" t="s">
        <v>19</v>
      </c>
      <c r="I7" s="18">
        <v>618.62</v>
      </c>
      <c r="J7" s="19">
        <v>45383</v>
      </c>
      <c r="K7" s="13" t="s">
        <v>20</v>
      </c>
      <c r="L7" s="20">
        <f>611.2+7.42</f>
        <v>618.62</v>
      </c>
      <c r="M7" s="17" t="s">
        <v>21</v>
      </c>
    </row>
    <row r="8" spans="1:13" s="21" customFormat="1" ht="105">
      <c r="A8" s="11" t="s">
        <v>15</v>
      </c>
      <c r="B8" s="12">
        <v>2</v>
      </c>
      <c r="C8" s="12">
        <v>2341467000120</v>
      </c>
      <c r="D8" s="13" t="s">
        <v>16</v>
      </c>
      <c r="E8" s="14" t="s">
        <v>22</v>
      </c>
      <c r="F8" s="15" t="s">
        <v>23</v>
      </c>
      <c r="G8" s="16">
        <v>45383</v>
      </c>
      <c r="H8" s="17" t="s">
        <v>24</v>
      </c>
      <c r="I8" s="20">
        <v>467.51</v>
      </c>
      <c r="J8" s="19">
        <v>45383</v>
      </c>
      <c r="K8" s="13" t="s">
        <v>20</v>
      </c>
      <c r="L8" s="20">
        <f>5.61+461.9</f>
        <v>467.51</v>
      </c>
      <c r="M8" s="17" t="s">
        <v>21</v>
      </c>
    </row>
    <row r="9" spans="1:13" s="21" customFormat="1" ht="105">
      <c r="A9" s="11" t="s">
        <v>15</v>
      </c>
      <c r="B9" s="12">
        <v>3</v>
      </c>
      <c r="C9" s="12">
        <v>2341467000120</v>
      </c>
      <c r="D9" s="13" t="s">
        <v>16</v>
      </c>
      <c r="E9" s="14" t="s">
        <v>25</v>
      </c>
      <c r="F9" s="15" t="s">
        <v>26</v>
      </c>
      <c r="G9" s="16">
        <v>45383</v>
      </c>
      <c r="H9" s="17" t="s">
        <v>27</v>
      </c>
      <c r="I9" s="20">
        <v>258.19</v>
      </c>
      <c r="J9" s="19">
        <v>45383</v>
      </c>
      <c r="K9" s="13" t="s">
        <v>20</v>
      </c>
      <c r="L9" s="20">
        <f>3.09+255.1</f>
        <v>258.19</v>
      </c>
      <c r="M9" s="17" t="s">
        <v>21</v>
      </c>
    </row>
    <row r="10" spans="1:13" s="21" customFormat="1" ht="105">
      <c r="A10" s="11" t="s">
        <v>15</v>
      </c>
      <c r="B10" s="12">
        <v>4</v>
      </c>
      <c r="C10" s="12">
        <v>2341467000120</v>
      </c>
      <c r="D10" s="13" t="s">
        <v>16</v>
      </c>
      <c r="E10" s="14" t="s">
        <v>28</v>
      </c>
      <c r="F10" s="15" t="s">
        <v>29</v>
      </c>
      <c r="G10" s="16">
        <v>45383</v>
      </c>
      <c r="H10" s="17" t="s">
        <v>30</v>
      </c>
      <c r="I10" s="20">
        <v>960.91</v>
      </c>
      <c r="J10" s="19">
        <v>45383</v>
      </c>
      <c r="K10" s="13" t="s">
        <v>20</v>
      </c>
      <c r="L10" s="20">
        <f>11.53+949.38</f>
        <v>960.91</v>
      </c>
      <c r="M10" s="17" t="s">
        <v>21</v>
      </c>
    </row>
    <row r="11" spans="1:13" s="21" customFormat="1" ht="105">
      <c r="A11" s="11" t="s">
        <v>15</v>
      </c>
      <c r="B11" s="12">
        <v>5</v>
      </c>
      <c r="C11" s="12">
        <v>57142978000105</v>
      </c>
      <c r="D11" s="13" t="s">
        <v>31</v>
      </c>
      <c r="E11" s="22" t="s">
        <v>32</v>
      </c>
      <c r="F11" s="15" t="s">
        <v>33</v>
      </c>
      <c r="G11" s="16">
        <v>45383</v>
      </c>
      <c r="H11" s="17" t="s">
        <v>34</v>
      </c>
      <c r="I11" s="20">
        <v>100170.6</v>
      </c>
      <c r="J11" s="19">
        <v>45383</v>
      </c>
      <c r="K11" s="13" t="s">
        <v>20</v>
      </c>
      <c r="L11" s="20">
        <f>4808.18+95362.42</f>
        <v>100170.6</v>
      </c>
      <c r="M11" s="17" t="s">
        <v>35</v>
      </c>
    </row>
    <row r="12" spans="1:13" s="21" customFormat="1" ht="135">
      <c r="A12" s="11" t="s">
        <v>15</v>
      </c>
      <c r="B12" s="12">
        <v>6</v>
      </c>
      <c r="C12" s="12">
        <v>2558157000162</v>
      </c>
      <c r="D12" s="13" t="s">
        <v>36</v>
      </c>
      <c r="E12" s="14" t="s">
        <v>37</v>
      </c>
      <c r="F12" s="15" t="s">
        <v>38</v>
      </c>
      <c r="G12" s="16">
        <v>45384</v>
      </c>
      <c r="H12" s="17" t="s">
        <v>39</v>
      </c>
      <c r="I12" s="20">
        <v>20989.040000000001</v>
      </c>
      <c r="J12" s="19">
        <v>45384</v>
      </c>
      <c r="K12" s="13" t="s">
        <v>20</v>
      </c>
      <c r="L12" s="20">
        <f>19969.97+1019.07</f>
        <v>20989.040000000001</v>
      </c>
      <c r="M12" s="17" t="s">
        <v>40</v>
      </c>
    </row>
    <row r="13" spans="1:13" s="21" customFormat="1" ht="135">
      <c r="A13" s="11" t="s">
        <v>15</v>
      </c>
      <c r="B13" s="12">
        <v>7</v>
      </c>
      <c r="C13" s="12">
        <v>2558157000162</v>
      </c>
      <c r="D13" s="13" t="s">
        <v>41</v>
      </c>
      <c r="E13" s="14" t="s">
        <v>42</v>
      </c>
      <c r="F13" s="15" t="s">
        <v>43</v>
      </c>
      <c r="G13" s="16">
        <v>45384</v>
      </c>
      <c r="H13" s="17" t="s">
        <v>44</v>
      </c>
      <c r="I13" s="20">
        <v>21015.49</v>
      </c>
      <c r="J13" s="19">
        <v>45384</v>
      </c>
      <c r="K13" s="13" t="s">
        <v>20</v>
      </c>
      <c r="L13" s="20">
        <f>19971.38+1044.11</f>
        <v>21015.49</v>
      </c>
      <c r="M13" s="17" t="s">
        <v>45</v>
      </c>
    </row>
    <row r="14" spans="1:13" s="21" customFormat="1" ht="135">
      <c r="A14" s="11" t="s">
        <v>15</v>
      </c>
      <c r="B14" s="12">
        <v>8</v>
      </c>
      <c r="C14" s="23">
        <v>2558157000162</v>
      </c>
      <c r="D14" s="24" t="s">
        <v>41</v>
      </c>
      <c r="E14" s="14" t="s">
        <v>46</v>
      </c>
      <c r="F14" s="15" t="s">
        <v>47</v>
      </c>
      <c r="G14" s="25">
        <v>45384</v>
      </c>
      <c r="H14" s="26" t="s">
        <v>48</v>
      </c>
      <c r="I14" s="27">
        <v>21105.05</v>
      </c>
      <c r="J14" s="28">
        <v>45384</v>
      </c>
      <c r="K14" s="24" t="s">
        <v>20</v>
      </c>
      <c r="L14" s="27">
        <f>20061.01+1044.04</f>
        <v>21105.05</v>
      </c>
      <c r="M14" s="26" t="s">
        <v>49</v>
      </c>
    </row>
    <row r="15" spans="1:13" s="21" customFormat="1" ht="135">
      <c r="A15" s="11" t="s">
        <v>15</v>
      </c>
      <c r="B15" s="12">
        <v>9</v>
      </c>
      <c r="C15" s="23">
        <v>2558157000162</v>
      </c>
      <c r="D15" s="24" t="s">
        <v>41</v>
      </c>
      <c r="E15" s="14" t="s">
        <v>50</v>
      </c>
      <c r="F15" s="15" t="s">
        <v>51</v>
      </c>
      <c r="G15" s="16">
        <v>45384</v>
      </c>
      <c r="H15" s="17" t="s">
        <v>52</v>
      </c>
      <c r="I15" s="20">
        <v>23187.599999999999</v>
      </c>
      <c r="J15" s="19">
        <v>45384</v>
      </c>
      <c r="K15" s="13" t="s">
        <v>20</v>
      </c>
      <c r="L15" s="20">
        <f>1122.07+22065.53</f>
        <v>23187.599999999999</v>
      </c>
      <c r="M15" s="17" t="s">
        <v>53</v>
      </c>
    </row>
    <row r="16" spans="1:13" s="21" customFormat="1" ht="119.25" customHeight="1">
      <c r="A16" s="11" t="s">
        <v>15</v>
      </c>
      <c r="B16" s="12">
        <v>10</v>
      </c>
      <c r="C16" s="23">
        <v>4301769000109</v>
      </c>
      <c r="D16" s="24" t="s">
        <v>54</v>
      </c>
      <c r="E16" s="14" t="s">
        <v>55</v>
      </c>
      <c r="F16" s="15" t="s">
        <v>56</v>
      </c>
      <c r="G16" s="25">
        <v>45384</v>
      </c>
      <c r="H16" s="26" t="s">
        <v>57</v>
      </c>
      <c r="I16" s="27">
        <v>5514.57</v>
      </c>
      <c r="J16" s="28">
        <v>45384</v>
      </c>
      <c r="K16" s="24" t="s">
        <v>20</v>
      </c>
      <c r="L16" s="27">
        <v>5514.57</v>
      </c>
      <c r="M16" s="26" t="s">
        <v>58</v>
      </c>
    </row>
    <row r="17" spans="1:16" s="21" customFormat="1" ht="120">
      <c r="A17" s="11" t="s">
        <v>15</v>
      </c>
      <c r="B17" s="12">
        <v>11</v>
      </c>
      <c r="C17" s="23">
        <v>21540360000156</v>
      </c>
      <c r="D17" s="24" t="s">
        <v>59</v>
      </c>
      <c r="E17" s="29" t="s">
        <v>60</v>
      </c>
      <c r="F17" s="15" t="s">
        <v>61</v>
      </c>
      <c r="G17" s="25">
        <v>45385</v>
      </c>
      <c r="H17" s="26" t="s">
        <v>62</v>
      </c>
      <c r="I17" s="27">
        <v>760</v>
      </c>
      <c r="J17" s="28">
        <v>45386</v>
      </c>
      <c r="K17" s="24" t="s">
        <v>20</v>
      </c>
      <c r="L17" s="27">
        <f>24.02+735.98</f>
        <v>760</v>
      </c>
      <c r="M17" s="26" t="s">
        <v>63</v>
      </c>
    </row>
    <row r="18" spans="1:16" s="21" customFormat="1" ht="90">
      <c r="A18" s="11" t="s">
        <v>15</v>
      </c>
      <c r="B18" s="12">
        <v>12</v>
      </c>
      <c r="C18" s="23">
        <v>24698829000178</v>
      </c>
      <c r="D18" s="24" t="s">
        <v>64</v>
      </c>
      <c r="E18" s="29" t="s">
        <v>65</v>
      </c>
      <c r="F18" s="15" t="s">
        <v>66</v>
      </c>
      <c r="G18" s="25">
        <v>45385</v>
      </c>
      <c r="H18" s="26" t="s">
        <v>67</v>
      </c>
      <c r="I18" s="27">
        <v>870</v>
      </c>
      <c r="J18" s="28">
        <v>45386</v>
      </c>
      <c r="K18" s="24" t="s">
        <v>20</v>
      </c>
      <c r="L18" s="27">
        <f>30.54+839.46</f>
        <v>870</v>
      </c>
      <c r="M18" s="26" t="s">
        <v>68</v>
      </c>
    </row>
    <row r="19" spans="1:16" s="21" customFormat="1" ht="120">
      <c r="A19" s="11" t="s">
        <v>15</v>
      </c>
      <c r="B19" s="12">
        <v>13</v>
      </c>
      <c r="C19" s="12">
        <v>33179565000137</v>
      </c>
      <c r="D19" s="13" t="s">
        <v>69</v>
      </c>
      <c r="E19" s="14" t="s">
        <v>70</v>
      </c>
      <c r="F19" s="15" t="s">
        <v>71</v>
      </c>
      <c r="G19" s="16">
        <v>45385</v>
      </c>
      <c r="H19" s="17" t="s">
        <v>72</v>
      </c>
      <c r="I19" s="20">
        <v>33394.99</v>
      </c>
      <c r="J19" s="19">
        <v>45386</v>
      </c>
      <c r="K19" s="13" t="s">
        <v>20</v>
      </c>
      <c r="L19" s="20">
        <f>1602.96+31792.03</f>
        <v>33394.99</v>
      </c>
      <c r="M19" s="17" t="s">
        <v>73</v>
      </c>
    </row>
    <row r="20" spans="1:16" s="21" customFormat="1" ht="120" customHeight="1">
      <c r="A20" s="11" t="s">
        <v>15</v>
      </c>
      <c r="B20" s="12">
        <v>14</v>
      </c>
      <c r="C20" s="12">
        <v>33179565000137</v>
      </c>
      <c r="D20" s="13" t="s">
        <v>69</v>
      </c>
      <c r="E20" s="14" t="s">
        <v>74</v>
      </c>
      <c r="F20" s="15" t="s">
        <v>75</v>
      </c>
      <c r="G20" s="16">
        <v>45385</v>
      </c>
      <c r="H20" s="17" t="s">
        <v>76</v>
      </c>
      <c r="I20" s="20">
        <v>258.39999999999998</v>
      </c>
      <c r="J20" s="19">
        <v>45386</v>
      </c>
      <c r="K20" s="13" t="s">
        <v>20</v>
      </c>
      <c r="L20" s="20">
        <f>12.4+246</f>
        <v>258.39999999999998</v>
      </c>
      <c r="M20" s="17" t="s">
        <v>73</v>
      </c>
    </row>
    <row r="21" spans="1:16" s="21" customFormat="1" ht="120">
      <c r="A21" s="11" t="s">
        <v>15</v>
      </c>
      <c r="B21" s="12">
        <v>15</v>
      </c>
      <c r="C21" s="12">
        <v>11699529000161</v>
      </c>
      <c r="D21" s="13" t="s">
        <v>77</v>
      </c>
      <c r="E21" s="22" t="s">
        <v>78</v>
      </c>
      <c r="F21" s="15" t="s">
        <v>79</v>
      </c>
      <c r="G21" s="16">
        <v>45385</v>
      </c>
      <c r="H21" s="17" t="s">
        <v>80</v>
      </c>
      <c r="I21" s="20">
        <v>11085.6</v>
      </c>
      <c r="J21" s="19">
        <v>45386</v>
      </c>
      <c r="K21" s="13" t="s">
        <v>20</v>
      </c>
      <c r="L21" s="20">
        <v>11085.6</v>
      </c>
      <c r="M21" s="17" t="s">
        <v>81</v>
      </c>
    </row>
    <row r="22" spans="1:16" s="21" customFormat="1" ht="122.25" customHeight="1">
      <c r="A22" s="11" t="s">
        <v>15</v>
      </c>
      <c r="B22" s="12">
        <v>16</v>
      </c>
      <c r="C22" s="12">
        <v>24698829000178</v>
      </c>
      <c r="D22" s="13" t="s">
        <v>64</v>
      </c>
      <c r="E22" s="22" t="s">
        <v>82</v>
      </c>
      <c r="F22" s="15" t="s">
        <v>83</v>
      </c>
      <c r="G22" s="16">
        <v>45385</v>
      </c>
      <c r="H22" s="17" t="s">
        <v>84</v>
      </c>
      <c r="I22" s="20">
        <v>180</v>
      </c>
      <c r="J22" s="19">
        <v>45386</v>
      </c>
      <c r="K22" s="13" t="s">
        <v>20</v>
      </c>
      <c r="L22" s="20">
        <f>6.55+173.45</f>
        <v>180</v>
      </c>
      <c r="M22" s="17" t="s">
        <v>85</v>
      </c>
    </row>
    <row r="23" spans="1:16" s="21" customFormat="1" ht="120.75" customHeight="1">
      <c r="A23" s="11" t="s">
        <v>15</v>
      </c>
      <c r="B23" s="12">
        <v>17</v>
      </c>
      <c r="C23" s="12">
        <v>24698829000178</v>
      </c>
      <c r="D23" s="13" t="s">
        <v>64</v>
      </c>
      <c r="E23" s="22" t="s">
        <v>86</v>
      </c>
      <c r="F23" s="15" t="s">
        <v>87</v>
      </c>
      <c r="G23" s="16">
        <v>45385</v>
      </c>
      <c r="H23" s="17" t="s">
        <v>88</v>
      </c>
      <c r="I23" s="30">
        <v>270</v>
      </c>
      <c r="J23" s="19">
        <v>45386</v>
      </c>
      <c r="K23" s="13" t="s">
        <v>20</v>
      </c>
      <c r="L23" s="20">
        <f>9.83+260.17</f>
        <v>270</v>
      </c>
      <c r="M23" s="17" t="s">
        <v>89</v>
      </c>
    </row>
    <row r="24" spans="1:16" s="21" customFormat="1" ht="135">
      <c r="A24" s="11" t="s">
        <v>15</v>
      </c>
      <c r="B24" s="12">
        <v>18</v>
      </c>
      <c r="C24" s="12">
        <v>24698829000178</v>
      </c>
      <c r="D24" s="13" t="s">
        <v>64</v>
      </c>
      <c r="E24" s="22" t="s">
        <v>90</v>
      </c>
      <c r="F24" s="15" t="s">
        <v>91</v>
      </c>
      <c r="G24" s="16">
        <v>45385</v>
      </c>
      <c r="H24" s="17" t="s">
        <v>92</v>
      </c>
      <c r="I24" s="18">
        <v>1000</v>
      </c>
      <c r="J24" s="19">
        <v>45386</v>
      </c>
      <c r="K24" s="13" t="s">
        <v>20</v>
      </c>
      <c r="L24" s="20">
        <f>38.8+961.2</f>
        <v>1000</v>
      </c>
      <c r="M24" s="17" t="s">
        <v>93</v>
      </c>
      <c r="P24" s="31"/>
    </row>
    <row r="25" spans="1:16" s="21" customFormat="1" ht="120">
      <c r="A25" s="11" t="s">
        <v>15</v>
      </c>
      <c r="B25" s="12">
        <v>19</v>
      </c>
      <c r="C25" s="12">
        <v>2558157000162</v>
      </c>
      <c r="D25" s="13" t="s">
        <v>41</v>
      </c>
      <c r="E25" s="14" t="s">
        <v>94</v>
      </c>
      <c r="F25" s="15" t="s">
        <v>95</v>
      </c>
      <c r="G25" s="16">
        <v>45385</v>
      </c>
      <c r="H25" s="17" t="s">
        <v>96</v>
      </c>
      <c r="I25" s="20">
        <v>18051.47</v>
      </c>
      <c r="J25" s="19">
        <v>45386</v>
      </c>
      <c r="K25" s="13" t="s">
        <v>20</v>
      </c>
      <c r="L25" s="20">
        <f>1044.04+17007.43</f>
        <v>18051.47</v>
      </c>
      <c r="M25" s="17" t="s">
        <v>97</v>
      </c>
    </row>
    <row r="26" spans="1:16" s="21" customFormat="1" ht="147" customHeight="1">
      <c r="A26" s="11" t="s">
        <v>15</v>
      </c>
      <c r="B26" s="12">
        <v>20</v>
      </c>
      <c r="C26" s="12">
        <v>2558157000162</v>
      </c>
      <c r="D26" s="13" t="s">
        <v>41</v>
      </c>
      <c r="E26" s="14" t="s">
        <v>98</v>
      </c>
      <c r="F26" s="15" t="s">
        <v>95</v>
      </c>
      <c r="G26" s="16">
        <v>45385</v>
      </c>
      <c r="H26" s="17" t="s">
        <v>99</v>
      </c>
      <c r="I26" s="20">
        <v>2009.54</v>
      </c>
      <c r="J26" s="19">
        <v>45386</v>
      </c>
      <c r="K26" s="13" t="s">
        <v>20</v>
      </c>
      <c r="L26" s="20">
        <v>2009.54</v>
      </c>
      <c r="M26" s="17" t="s">
        <v>97</v>
      </c>
    </row>
    <row r="27" spans="1:16" s="21" customFormat="1" ht="120">
      <c r="A27" s="11" t="s">
        <v>15</v>
      </c>
      <c r="B27" s="12">
        <v>21</v>
      </c>
      <c r="C27" s="12">
        <v>33179565000137</v>
      </c>
      <c r="D27" s="13" t="s">
        <v>69</v>
      </c>
      <c r="E27" s="14" t="s">
        <v>100</v>
      </c>
      <c r="F27" s="15" t="s">
        <v>101</v>
      </c>
      <c r="G27" s="16">
        <v>45385</v>
      </c>
      <c r="H27" s="17" t="s">
        <v>102</v>
      </c>
      <c r="I27" s="20">
        <v>10844.57</v>
      </c>
      <c r="J27" s="19">
        <v>45386</v>
      </c>
      <c r="K27" s="13" t="s">
        <v>20</v>
      </c>
      <c r="L27" s="20">
        <v>10844.57</v>
      </c>
      <c r="M27" s="17" t="s">
        <v>103</v>
      </c>
    </row>
    <row r="28" spans="1:16" s="21" customFormat="1" ht="120" customHeight="1">
      <c r="A28" s="11" t="s">
        <v>15</v>
      </c>
      <c r="B28" s="12">
        <v>22</v>
      </c>
      <c r="C28" s="12">
        <v>33179565000137</v>
      </c>
      <c r="D28" s="13" t="s">
        <v>69</v>
      </c>
      <c r="E28" s="14" t="s">
        <v>104</v>
      </c>
      <c r="F28" s="15" t="s">
        <v>101</v>
      </c>
      <c r="G28" s="16">
        <v>45385</v>
      </c>
      <c r="H28" s="17" t="s">
        <v>105</v>
      </c>
      <c r="I28" s="20">
        <v>66148.72</v>
      </c>
      <c r="J28" s="19">
        <v>45386</v>
      </c>
      <c r="K28" s="13" t="s">
        <v>20</v>
      </c>
      <c r="L28" s="20">
        <f>3695.68+62453.04</f>
        <v>66148.72</v>
      </c>
      <c r="M28" s="17" t="s">
        <v>103</v>
      </c>
    </row>
    <row r="29" spans="1:16" ht="135">
      <c r="A29" s="11" t="s">
        <v>15</v>
      </c>
      <c r="B29" s="12">
        <v>23</v>
      </c>
      <c r="C29" s="12">
        <v>2558157000162</v>
      </c>
      <c r="D29" s="13" t="s">
        <v>41</v>
      </c>
      <c r="E29" s="14" t="s">
        <v>98</v>
      </c>
      <c r="F29" s="15" t="s">
        <v>95</v>
      </c>
      <c r="G29" s="16">
        <v>45385</v>
      </c>
      <c r="H29" s="17" t="s">
        <v>106</v>
      </c>
      <c r="I29" s="20">
        <v>1044.04</v>
      </c>
      <c r="J29" s="19">
        <v>45386</v>
      </c>
      <c r="K29" s="13" t="s">
        <v>20</v>
      </c>
      <c r="L29" s="20">
        <v>1044.04</v>
      </c>
      <c r="M29" s="17" t="s">
        <v>97</v>
      </c>
    </row>
    <row r="30" spans="1:16" s="21" customFormat="1" ht="165.75" customHeight="1">
      <c r="A30" s="11" t="s">
        <v>15</v>
      </c>
      <c r="B30" s="12">
        <v>24</v>
      </c>
      <c r="C30" s="23">
        <v>5610079000196</v>
      </c>
      <c r="D30" s="24" t="s">
        <v>107</v>
      </c>
      <c r="E30" s="14" t="s">
        <v>108</v>
      </c>
      <c r="F30" s="15" t="s">
        <v>109</v>
      </c>
      <c r="G30" s="25">
        <v>45387</v>
      </c>
      <c r="H30" s="26" t="s">
        <v>110</v>
      </c>
      <c r="I30" s="27">
        <v>180.65</v>
      </c>
      <c r="J30" s="28">
        <v>45387</v>
      </c>
      <c r="K30" s="24" t="s">
        <v>20</v>
      </c>
      <c r="L30" s="27">
        <v>180.65</v>
      </c>
      <c r="M30" s="26" t="s">
        <v>111</v>
      </c>
    </row>
    <row r="31" spans="1:16" s="21" customFormat="1" ht="152.25" customHeight="1">
      <c r="A31" s="11" t="s">
        <v>15</v>
      </c>
      <c r="B31" s="12">
        <v>25</v>
      </c>
      <c r="C31" s="23">
        <v>5610079000196</v>
      </c>
      <c r="D31" s="24" t="s">
        <v>107</v>
      </c>
      <c r="E31" s="14" t="s">
        <v>112</v>
      </c>
      <c r="F31" s="15" t="s">
        <v>109</v>
      </c>
      <c r="G31" s="16">
        <v>45387</v>
      </c>
      <c r="H31" s="17" t="s">
        <v>113</v>
      </c>
      <c r="I31" s="20">
        <v>5.58</v>
      </c>
      <c r="J31" s="19">
        <v>45387</v>
      </c>
      <c r="K31" s="13" t="s">
        <v>20</v>
      </c>
      <c r="L31" s="20">
        <v>5.58</v>
      </c>
      <c r="M31" s="17" t="s">
        <v>111</v>
      </c>
    </row>
    <row r="32" spans="1:16" s="21" customFormat="1" ht="150">
      <c r="A32" s="11" t="s">
        <v>15</v>
      </c>
      <c r="B32" s="12">
        <v>26</v>
      </c>
      <c r="C32" s="12">
        <v>4320180000140</v>
      </c>
      <c r="D32" s="13" t="s">
        <v>114</v>
      </c>
      <c r="E32" s="14" t="s">
        <v>115</v>
      </c>
      <c r="F32" s="15" t="s">
        <v>116</v>
      </c>
      <c r="G32" s="16">
        <v>45387</v>
      </c>
      <c r="H32" s="17" t="s">
        <v>117</v>
      </c>
      <c r="I32" s="20">
        <v>133.71</v>
      </c>
      <c r="J32" s="19">
        <v>45387</v>
      </c>
      <c r="K32" s="13" t="s">
        <v>20</v>
      </c>
      <c r="L32" s="20">
        <v>133.71</v>
      </c>
      <c r="M32" s="17" t="s">
        <v>118</v>
      </c>
    </row>
    <row r="33" spans="1:13" s="21" customFormat="1" ht="117.75" customHeight="1">
      <c r="A33" s="11" t="s">
        <v>15</v>
      </c>
      <c r="B33" s="12">
        <v>27</v>
      </c>
      <c r="C33" s="12">
        <v>17398132000116</v>
      </c>
      <c r="D33" s="13" t="s">
        <v>119</v>
      </c>
      <c r="E33" s="14" t="s">
        <v>120</v>
      </c>
      <c r="F33" s="15" t="s">
        <v>121</v>
      </c>
      <c r="G33" s="16">
        <v>45387</v>
      </c>
      <c r="H33" s="17" t="s">
        <v>122</v>
      </c>
      <c r="I33" s="20">
        <v>86.8</v>
      </c>
      <c r="J33" s="19">
        <v>45387</v>
      </c>
      <c r="K33" s="13" t="s">
        <v>20</v>
      </c>
      <c r="L33" s="20">
        <v>86.8</v>
      </c>
      <c r="M33" s="17" t="s">
        <v>123</v>
      </c>
    </row>
    <row r="34" spans="1:13" s="21" customFormat="1" ht="140.25" customHeight="1">
      <c r="A34" s="11" t="s">
        <v>15</v>
      </c>
      <c r="B34" s="12">
        <v>28</v>
      </c>
      <c r="C34" s="12">
        <v>12715889000172</v>
      </c>
      <c r="D34" s="13" t="s">
        <v>124</v>
      </c>
      <c r="E34" s="14" t="s">
        <v>125</v>
      </c>
      <c r="F34" s="15" t="s">
        <v>126</v>
      </c>
      <c r="G34" s="16">
        <v>45387</v>
      </c>
      <c r="H34" s="17" t="s">
        <v>127</v>
      </c>
      <c r="I34" s="20">
        <v>4589.45</v>
      </c>
      <c r="J34" s="19">
        <v>45387</v>
      </c>
      <c r="K34" s="13" t="s">
        <v>20</v>
      </c>
      <c r="L34" s="20">
        <f>4359.98+229.47</f>
        <v>4589.45</v>
      </c>
      <c r="M34" s="17" t="s">
        <v>128</v>
      </c>
    </row>
    <row r="35" spans="1:13" s="21" customFormat="1" ht="139.5" customHeight="1">
      <c r="A35" s="11" t="s">
        <v>15</v>
      </c>
      <c r="B35" s="12">
        <v>29</v>
      </c>
      <c r="C35" s="12">
        <v>12715889000172</v>
      </c>
      <c r="D35" s="13" t="s">
        <v>124</v>
      </c>
      <c r="E35" s="14" t="s">
        <v>129</v>
      </c>
      <c r="F35" s="15" t="s">
        <v>130</v>
      </c>
      <c r="G35" s="16">
        <v>45387</v>
      </c>
      <c r="H35" s="17" t="s">
        <v>131</v>
      </c>
      <c r="I35" s="20">
        <v>1273.56</v>
      </c>
      <c r="J35" s="19">
        <v>45387</v>
      </c>
      <c r="K35" s="13" t="s">
        <v>20</v>
      </c>
      <c r="L35" s="20">
        <f>1044.09+229.47</f>
        <v>1273.56</v>
      </c>
      <c r="M35" s="17" t="s">
        <v>132</v>
      </c>
    </row>
    <row r="36" spans="1:13" s="21" customFormat="1" ht="133.5" customHeight="1">
      <c r="A36" s="11" t="s">
        <v>15</v>
      </c>
      <c r="B36" s="12">
        <v>30</v>
      </c>
      <c r="C36" s="12">
        <v>12715889000172</v>
      </c>
      <c r="D36" s="13" t="s">
        <v>124</v>
      </c>
      <c r="E36" s="14" t="s">
        <v>133</v>
      </c>
      <c r="F36" s="15" t="s">
        <v>130</v>
      </c>
      <c r="G36" s="16">
        <v>45387</v>
      </c>
      <c r="H36" s="17" t="s">
        <v>134</v>
      </c>
      <c r="I36" s="20">
        <v>3315.89</v>
      </c>
      <c r="J36" s="19">
        <v>45387</v>
      </c>
      <c r="K36" s="13" t="s">
        <v>20</v>
      </c>
      <c r="L36" s="20">
        <v>3315.89</v>
      </c>
      <c r="M36" s="17" t="s">
        <v>132</v>
      </c>
    </row>
    <row r="37" spans="1:13" s="21" customFormat="1" ht="117.75" customHeight="1">
      <c r="A37" s="11" t="s">
        <v>15</v>
      </c>
      <c r="B37" s="12">
        <v>31</v>
      </c>
      <c r="C37" s="12">
        <v>8584308000133</v>
      </c>
      <c r="D37" s="13" t="s">
        <v>135</v>
      </c>
      <c r="E37" s="14" t="s">
        <v>136</v>
      </c>
      <c r="F37" s="15" t="s">
        <v>137</v>
      </c>
      <c r="G37" s="16">
        <v>45390</v>
      </c>
      <c r="H37" s="17" t="s">
        <v>138</v>
      </c>
      <c r="I37" s="20">
        <v>1100</v>
      </c>
      <c r="J37" s="19">
        <v>45393</v>
      </c>
      <c r="K37" s="13" t="s">
        <v>20</v>
      </c>
      <c r="L37" s="20">
        <f>1045+55</f>
        <v>1100</v>
      </c>
      <c r="M37" s="17" t="s">
        <v>139</v>
      </c>
    </row>
    <row r="38" spans="1:13" s="21" customFormat="1" ht="132.75" customHeight="1">
      <c r="A38" s="11" t="s">
        <v>15</v>
      </c>
      <c r="B38" s="12">
        <v>32</v>
      </c>
      <c r="C38" s="12">
        <v>2037069000115</v>
      </c>
      <c r="D38" s="13" t="s">
        <v>140</v>
      </c>
      <c r="E38" s="14" t="s">
        <v>141</v>
      </c>
      <c r="F38" s="15" t="s">
        <v>142</v>
      </c>
      <c r="G38" s="16">
        <v>45392</v>
      </c>
      <c r="H38" s="17" t="s">
        <v>143</v>
      </c>
      <c r="I38" s="20">
        <v>59583.32</v>
      </c>
      <c r="J38" s="19">
        <v>45393</v>
      </c>
      <c r="K38" s="13" t="s">
        <v>20</v>
      </c>
      <c r="L38" s="20">
        <f>714.99+2979.17+49334.99</f>
        <v>53029.149999999994</v>
      </c>
      <c r="M38" s="17" t="s">
        <v>144</v>
      </c>
    </row>
    <row r="39" spans="1:13" s="21" customFormat="1" ht="132" customHeight="1">
      <c r="A39" s="11" t="s">
        <v>15</v>
      </c>
      <c r="B39" s="12">
        <v>33</v>
      </c>
      <c r="C39" s="12">
        <v>76535764000143</v>
      </c>
      <c r="D39" s="13" t="s">
        <v>145</v>
      </c>
      <c r="E39" s="14" t="s">
        <v>146</v>
      </c>
      <c r="F39" s="15" t="s">
        <v>147</v>
      </c>
      <c r="G39" s="16">
        <v>45392</v>
      </c>
      <c r="H39" s="17" t="s">
        <v>148</v>
      </c>
      <c r="I39" s="20">
        <v>96.37</v>
      </c>
      <c r="J39" s="19">
        <v>45393</v>
      </c>
      <c r="K39" s="13" t="s">
        <v>20</v>
      </c>
      <c r="L39" s="20">
        <f>91.74+4.63</f>
        <v>96.36999999999999</v>
      </c>
      <c r="M39" s="17" t="s">
        <v>149</v>
      </c>
    </row>
    <row r="40" spans="1:13" s="21" customFormat="1" ht="142.5" customHeight="1">
      <c r="A40" s="11" t="s">
        <v>15</v>
      </c>
      <c r="B40" s="12">
        <v>34</v>
      </c>
      <c r="C40" s="12">
        <v>76535764000143</v>
      </c>
      <c r="D40" s="13" t="s">
        <v>145</v>
      </c>
      <c r="E40" s="14" t="s">
        <v>150</v>
      </c>
      <c r="F40" s="15" t="s">
        <v>151</v>
      </c>
      <c r="G40" s="16">
        <v>45392</v>
      </c>
      <c r="H40" s="17" t="s">
        <v>152</v>
      </c>
      <c r="I40" s="20">
        <v>10293.09</v>
      </c>
      <c r="J40" s="19">
        <v>45393</v>
      </c>
      <c r="K40" s="13" t="s">
        <v>20</v>
      </c>
      <c r="L40" s="20">
        <v>10293.09</v>
      </c>
      <c r="M40" s="17" t="s">
        <v>153</v>
      </c>
    </row>
    <row r="41" spans="1:13" s="21" customFormat="1" ht="137.25" customHeight="1">
      <c r="A41" s="11" t="s">
        <v>15</v>
      </c>
      <c r="B41" s="12">
        <v>35</v>
      </c>
      <c r="C41" s="12">
        <v>76535764000143</v>
      </c>
      <c r="D41" s="13" t="s">
        <v>145</v>
      </c>
      <c r="E41" s="14" t="s">
        <v>154</v>
      </c>
      <c r="F41" s="15" t="s">
        <v>151</v>
      </c>
      <c r="G41" s="16">
        <v>45392</v>
      </c>
      <c r="H41" s="17" t="s">
        <v>155</v>
      </c>
      <c r="I41" s="20">
        <v>3388.12</v>
      </c>
      <c r="J41" s="19">
        <v>45393</v>
      </c>
      <c r="K41" s="13" t="s">
        <v>20</v>
      </c>
      <c r="L41" s="20">
        <f>2731.42+656.7</f>
        <v>3388.12</v>
      </c>
      <c r="M41" s="17" t="s">
        <v>153</v>
      </c>
    </row>
    <row r="42" spans="1:13" s="21" customFormat="1" ht="117.75" customHeight="1">
      <c r="A42" s="11" t="s">
        <v>15</v>
      </c>
      <c r="B42" s="12">
        <v>36</v>
      </c>
      <c r="C42" s="12">
        <v>1134191000732</v>
      </c>
      <c r="D42" s="13" t="s">
        <v>156</v>
      </c>
      <c r="E42" s="14" t="s">
        <v>157</v>
      </c>
      <c r="F42" s="15" t="s">
        <v>158</v>
      </c>
      <c r="G42" s="16">
        <v>45393</v>
      </c>
      <c r="H42" s="17" t="s">
        <v>159</v>
      </c>
      <c r="I42" s="20">
        <v>2916</v>
      </c>
      <c r="J42" s="19">
        <v>45393</v>
      </c>
      <c r="K42" s="13" t="s">
        <v>20</v>
      </c>
      <c r="L42" s="20">
        <f>139.97+2776.03</f>
        <v>2916</v>
      </c>
      <c r="M42" s="17" t="s">
        <v>160</v>
      </c>
    </row>
    <row r="43" spans="1:13" s="21" customFormat="1" ht="117.75" customHeight="1">
      <c r="A43" s="11" t="s">
        <v>15</v>
      </c>
      <c r="B43" s="12">
        <v>37</v>
      </c>
      <c r="C43" s="12">
        <v>1134191000732</v>
      </c>
      <c r="D43" s="13" t="s">
        <v>156</v>
      </c>
      <c r="E43" s="14" t="s">
        <v>161</v>
      </c>
      <c r="F43" s="15" t="s">
        <v>126</v>
      </c>
      <c r="G43" s="16">
        <v>45393</v>
      </c>
      <c r="H43" s="17" t="s">
        <v>162</v>
      </c>
      <c r="I43" s="20">
        <v>55208</v>
      </c>
      <c r="J43" s="19">
        <v>45393</v>
      </c>
      <c r="K43" s="13" t="s">
        <v>20</v>
      </c>
      <c r="L43" s="20">
        <f>52558.02+2649.98</f>
        <v>55208</v>
      </c>
      <c r="M43" s="17" t="s">
        <v>160</v>
      </c>
    </row>
    <row r="44" spans="1:13" s="21" customFormat="1" ht="117.75" customHeight="1">
      <c r="A44" s="11" t="s">
        <v>15</v>
      </c>
      <c r="B44" s="12">
        <v>38</v>
      </c>
      <c r="C44" s="12">
        <v>11699529000161</v>
      </c>
      <c r="D44" s="13" t="s">
        <v>77</v>
      </c>
      <c r="E44" s="22" t="s">
        <v>163</v>
      </c>
      <c r="F44" s="15" t="s">
        <v>164</v>
      </c>
      <c r="G44" s="16">
        <v>45393</v>
      </c>
      <c r="H44" s="17" t="s">
        <v>165</v>
      </c>
      <c r="I44" s="20">
        <v>4306.8</v>
      </c>
      <c r="J44" s="19">
        <v>45393</v>
      </c>
      <c r="K44" s="13" t="s">
        <v>20</v>
      </c>
      <c r="L44" s="20">
        <v>4306.8</v>
      </c>
      <c r="M44" s="17" t="s">
        <v>166</v>
      </c>
    </row>
    <row r="45" spans="1:13" s="21" customFormat="1" ht="147" customHeight="1">
      <c r="A45" s="11" t="s">
        <v>15</v>
      </c>
      <c r="B45" s="12">
        <v>39</v>
      </c>
      <c r="C45" s="12">
        <v>2341467000120</v>
      </c>
      <c r="D45" s="13" t="s">
        <v>16</v>
      </c>
      <c r="E45" s="14" t="s">
        <v>167</v>
      </c>
      <c r="F45" s="15" t="s">
        <v>168</v>
      </c>
      <c r="G45" s="16">
        <v>45393</v>
      </c>
      <c r="H45" s="17" t="s">
        <v>169</v>
      </c>
      <c r="I45" s="20">
        <v>46222.12</v>
      </c>
      <c r="J45" s="19">
        <v>45393</v>
      </c>
      <c r="K45" s="13" t="s">
        <v>20</v>
      </c>
      <c r="L45" s="20">
        <f>45668.03+554.09</f>
        <v>46222.119999999995</v>
      </c>
      <c r="M45" s="17" t="s">
        <v>170</v>
      </c>
    </row>
    <row r="46" spans="1:13" s="21" customFormat="1" ht="135">
      <c r="A46" s="11" t="s">
        <v>15</v>
      </c>
      <c r="B46" s="12">
        <v>40</v>
      </c>
      <c r="C46" s="12">
        <v>84544469000181</v>
      </c>
      <c r="D46" s="13" t="s">
        <v>171</v>
      </c>
      <c r="E46" s="14" t="s">
        <v>172</v>
      </c>
      <c r="F46" s="15" t="s">
        <v>173</v>
      </c>
      <c r="G46" s="16">
        <v>45393</v>
      </c>
      <c r="H46" s="17" t="s">
        <v>174</v>
      </c>
      <c r="I46" s="20">
        <v>3795.9</v>
      </c>
      <c r="J46" s="19">
        <v>45393</v>
      </c>
      <c r="K46" s="13" t="s">
        <v>20</v>
      </c>
      <c r="L46" s="20">
        <f>3606.1+189.8</f>
        <v>3795.9</v>
      </c>
      <c r="M46" s="17" t="s">
        <v>175</v>
      </c>
    </row>
    <row r="47" spans="1:13" s="21" customFormat="1" ht="120">
      <c r="A47" s="11" t="s">
        <v>15</v>
      </c>
      <c r="B47" s="12">
        <v>41</v>
      </c>
      <c r="C47" s="12">
        <v>26605545000115</v>
      </c>
      <c r="D47" s="13" t="s">
        <v>176</v>
      </c>
      <c r="E47" s="14" t="s">
        <v>177</v>
      </c>
      <c r="F47" s="15" t="s">
        <v>178</v>
      </c>
      <c r="G47" s="16">
        <v>45393</v>
      </c>
      <c r="H47" s="17" t="s">
        <v>179</v>
      </c>
      <c r="I47" s="20">
        <v>3840</v>
      </c>
      <c r="J47" s="19">
        <v>45393</v>
      </c>
      <c r="K47" s="13" t="s">
        <v>20</v>
      </c>
      <c r="L47" s="20">
        <f>3513.99+326.01</f>
        <v>3840</v>
      </c>
      <c r="M47" s="17" t="s">
        <v>180</v>
      </c>
    </row>
    <row r="48" spans="1:13" s="21" customFormat="1" ht="120">
      <c r="A48" s="11" t="s">
        <v>15</v>
      </c>
      <c r="B48" s="12">
        <v>42</v>
      </c>
      <c r="C48" s="12">
        <v>26605545000115</v>
      </c>
      <c r="D48" s="13" t="s">
        <v>176</v>
      </c>
      <c r="E48" s="14" t="s">
        <v>181</v>
      </c>
      <c r="F48" s="15" t="s">
        <v>178</v>
      </c>
      <c r="G48" s="16">
        <v>45393</v>
      </c>
      <c r="H48" s="17" t="s">
        <v>182</v>
      </c>
      <c r="I48" s="20">
        <v>2952</v>
      </c>
      <c r="J48" s="19">
        <v>45393</v>
      </c>
      <c r="K48" s="13" t="s">
        <v>20</v>
      </c>
      <c r="L48" s="20">
        <v>2952</v>
      </c>
      <c r="M48" s="17" t="s">
        <v>180</v>
      </c>
    </row>
    <row r="49" spans="1:13" s="21" customFormat="1" ht="150">
      <c r="A49" s="11" t="s">
        <v>15</v>
      </c>
      <c r="B49" s="12">
        <v>43</v>
      </c>
      <c r="C49" s="12">
        <v>2341467000120</v>
      </c>
      <c r="D49" s="13" t="s">
        <v>16</v>
      </c>
      <c r="E49" s="14" t="s">
        <v>183</v>
      </c>
      <c r="F49" s="15" t="s">
        <v>184</v>
      </c>
      <c r="G49" s="16">
        <v>45393</v>
      </c>
      <c r="H49" s="17" t="s">
        <v>185</v>
      </c>
      <c r="I49" s="20">
        <v>12367.76</v>
      </c>
      <c r="J49" s="19">
        <v>45393</v>
      </c>
      <c r="K49" s="13" t="s">
        <v>20</v>
      </c>
      <c r="L49" s="20">
        <f>11999.56+368.2</f>
        <v>12367.76</v>
      </c>
      <c r="M49" s="17" t="s">
        <v>186</v>
      </c>
    </row>
    <row r="50" spans="1:13" s="21" customFormat="1" ht="120">
      <c r="A50" s="11" t="s">
        <v>15</v>
      </c>
      <c r="B50" s="12">
        <v>44</v>
      </c>
      <c r="C50" s="12">
        <v>76535764000143</v>
      </c>
      <c r="D50" s="13" t="s">
        <v>145</v>
      </c>
      <c r="E50" s="14" t="s">
        <v>187</v>
      </c>
      <c r="F50" s="15" t="s">
        <v>188</v>
      </c>
      <c r="G50" s="16">
        <v>45394</v>
      </c>
      <c r="H50" s="17" t="s">
        <v>189</v>
      </c>
      <c r="I50" s="20">
        <v>2218.9899999999998</v>
      </c>
      <c r="J50" s="19">
        <v>45394</v>
      </c>
      <c r="K50" s="13" t="s">
        <v>20</v>
      </c>
      <c r="L50" s="20">
        <v>2218.9899999999998</v>
      </c>
      <c r="M50" s="17" t="s">
        <v>190</v>
      </c>
    </row>
    <row r="51" spans="1:13" s="21" customFormat="1" ht="120">
      <c r="A51" s="11" t="s">
        <v>15</v>
      </c>
      <c r="B51" s="12">
        <v>45</v>
      </c>
      <c r="C51" s="12">
        <v>76535764000143</v>
      </c>
      <c r="D51" s="13" t="s">
        <v>145</v>
      </c>
      <c r="E51" s="14" t="s">
        <v>191</v>
      </c>
      <c r="F51" s="15" t="s">
        <v>188</v>
      </c>
      <c r="G51" s="16">
        <v>45394</v>
      </c>
      <c r="H51" s="17" t="s">
        <v>192</v>
      </c>
      <c r="I51" s="20">
        <v>1383.12</v>
      </c>
      <c r="J51" s="19">
        <v>45394</v>
      </c>
      <c r="K51" s="13" t="s">
        <v>20</v>
      </c>
      <c r="L51" s="20">
        <f>1210.22+172.9</f>
        <v>1383.1200000000001</v>
      </c>
      <c r="M51" s="17" t="s">
        <v>190</v>
      </c>
    </row>
    <row r="52" spans="1:13" s="21" customFormat="1" ht="135">
      <c r="A52" s="11" t="s">
        <v>15</v>
      </c>
      <c r="B52" s="12">
        <v>46</v>
      </c>
      <c r="C52" s="12">
        <v>604122000197</v>
      </c>
      <c r="D52" s="13" t="s">
        <v>193</v>
      </c>
      <c r="E52" s="14" t="s">
        <v>194</v>
      </c>
      <c r="F52" s="15" t="s">
        <v>195</v>
      </c>
      <c r="G52" s="16">
        <v>45394</v>
      </c>
      <c r="H52" s="17" t="s">
        <v>196</v>
      </c>
      <c r="I52" s="20">
        <v>366819.41</v>
      </c>
      <c r="J52" s="19">
        <v>45394</v>
      </c>
      <c r="K52" s="13" t="s">
        <v>20</v>
      </c>
      <c r="L52" s="20">
        <v>366819.41</v>
      </c>
      <c r="M52" s="17" t="s">
        <v>197</v>
      </c>
    </row>
    <row r="53" spans="1:13" s="21" customFormat="1" ht="105">
      <c r="A53" s="11" t="s">
        <v>15</v>
      </c>
      <c r="B53" s="12">
        <v>47</v>
      </c>
      <c r="C53" s="12">
        <v>6939058000181</v>
      </c>
      <c r="D53" s="13" t="s">
        <v>198</v>
      </c>
      <c r="E53" s="14" t="s">
        <v>199</v>
      </c>
      <c r="F53" s="15" t="s">
        <v>200</v>
      </c>
      <c r="G53" s="16">
        <v>45394</v>
      </c>
      <c r="H53" s="17" t="s">
        <v>201</v>
      </c>
      <c r="I53" s="20">
        <v>233038.34</v>
      </c>
      <c r="J53" s="19">
        <v>45340</v>
      </c>
      <c r="K53" s="13" t="s">
        <v>20</v>
      </c>
      <c r="L53" s="20">
        <f>3395.65+7074.28+197005.01</f>
        <v>207474.94</v>
      </c>
      <c r="M53" s="17" t="s">
        <v>202</v>
      </c>
    </row>
    <row r="54" spans="1:13" s="21" customFormat="1" ht="120" customHeight="1">
      <c r="A54" s="11" t="s">
        <v>15</v>
      </c>
      <c r="B54" s="12">
        <v>48</v>
      </c>
      <c r="C54" s="12">
        <v>6939058000181</v>
      </c>
      <c r="D54" s="13" t="s">
        <v>198</v>
      </c>
      <c r="E54" s="14" t="s">
        <v>203</v>
      </c>
      <c r="F54" s="15" t="s">
        <v>200</v>
      </c>
      <c r="G54" s="16">
        <v>45394</v>
      </c>
      <c r="H54" s="17" t="s">
        <v>204</v>
      </c>
      <c r="I54" s="20">
        <v>59932.65</v>
      </c>
      <c r="J54" s="19">
        <v>45400</v>
      </c>
      <c r="K54" s="13" t="s">
        <v>20</v>
      </c>
      <c r="L54" s="20">
        <v>59932.65</v>
      </c>
      <c r="M54" s="17" t="s">
        <v>202</v>
      </c>
    </row>
    <row r="55" spans="1:13" s="21" customFormat="1" ht="105">
      <c r="A55" s="11" t="s">
        <v>15</v>
      </c>
      <c r="B55" s="12">
        <v>49</v>
      </c>
      <c r="C55" s="12">
        <v>5340639000130</v>
      </c>
      <c r="D55" s="13" t="s">
        <v>205</v>
      </c>
      <c r="E55" s="22" t="s">
        <v>206</v>
      </c>
      <c r="F55" s="15" t="s">
        <v>207</v>
      </c>
      <c r="G55" s="16">
        <v>45394</v>
      </c>
      <c r="H55" s="17" t="s">
        <v>208</v>
      </c>
      <c r="I55" s="20">
        <v>543.71</v>
      </c>
      <c r="J55" s="19">
        <v>45400</v>
      </c>
      <c r="K55" s="13" t="s">
        <v>20</v>
      </c>
      <c r="L55" s="20">
        <v>543.71</v>
      </c>
      <c r="M55" s="17" t="s">
        <v>209</v>
      </c>
    </row>
    <row r="56" spans="1:13" s="21" customFormat="1" ht="105">
      <c r="A56" s="11" t="s">
        <v>15</v>
      </c>
      <c r="B56" s="12">
        <v>50</v>
      </c>
      <c r="C56" s="12">
        <v>5340639000130</v>
      </c>
      <c r="D56" s="13" t="s">
        <v>205</v>
      </c>
      <c r="E56" s="22" t="s">
        <v>210</v>
      </c>
      <c r="F56" s="15" t="s">
        <v>211</v>
      </c>
      <c r="G56" s="16">
        <v>45394</v>
      </c>
      <c r="H56" s="17" t="s">
        <v>212</v>
      </c>
      <c r="I56" s="20">
        <v>663.68</v>
      </c>
      <c r="J56" s="19">
        <v>45400</v>
      </c>
      <c r="K56" s="13" t="s">
        <v>20</v>
      </c>
      <c r="L56" s="20">
        <v>663.68</v>
      </c>
      <c r="M56" s="17" t="s">
        <v>209</v>
      </c>
    </row>
    <row r="57" spans="1:13" s="21" customFormat="1" ht="150">
      <c r="A57" s="11" t="s">
        <v>15</v>
      </c>
      <c r="B57" s="12">
        <v>51</v>
      </c>
      <c r="C57" s="12">
        <v>7244008000223</v>
      </c>
      <c r="D57" s="13" t="s">
        <v>213</v>
      </c>
      <c r="E57" s="14" t="s">
        <v>214</v>
      </c>
      <c r="F57" s="15" t="s">
        <v>215</v>
      </c>
      <c r="G57" s="16">
        <v>45397</v>
      </c>
      <c r="H57" s="17" t="s">
        <v>216</v>
      </c>
      <c r="I57" s="20">
        <v>9000</v>
      </c>
      <c r="J57" s="19">
        <v>45400</v>
      </c>
      <c r="K57" s="13" t="s">
        <v>20</v>
      </c>
      <c r="L57" s="20">
        <f>432+8568</f>
        <v>9000</v>
      </c>
      <c r="M57" s="17" t="s">
        <v>217</v>
      </c>
    </row>
    <row r="58" spans="1:13" s="21" customFormat="1" ht="135">
      <c r="A58" s="11" t="s">
        <v>15</v>
      </c>
      <c r="B58" s="12">
        <v>52</v>
      </c>
      <c r="C58" s="12">
        <v>2558157000162</v>
      </c>
      <c r="D58" s="13" t="s">
        <v>41</v>
      </c>
      <c r="E58" s="14" t="s">
        <v>218</v>
      </c>
      <c r="F58" s="15" t="s">
        <v>219</v>
      </c>
      <c r="G58" s="16">
        <v>45397</v>
      </c>
      <c r="H58" s="17" t="s">
        <v>220</v>
      </c>
      <c r="I58" s="20">
        <v>20394</v>
      </c>
      <c r="J58" s="19">
        <v>45400</v>
      </c>
      <c r="K58" s="13" t="s">
        <v>20</v>
      </c>
      <c r="L58" s="20">
        <f>19415.09+978.91</f>
        <v>20394</v>
      </c>
      <c r="M58" s="17" t="s">
        <v>221</v>
      </c>
    </row>
    <row r="59" spans="1:13" s="21" customFormat="1" ht="135">
      <c r="A59" s="11" t="s">
        <v>15</v>
      </c>
      <c r="B59" s="12">
        <v>53</v>
      </c>
      <c r="C59" s="12">
        <v>35486862000150</v>
      </c>
      <c r="D59" s="13" t="s">
        <v>222</v>
      </c>
      <c r="E59" s="14" t="s">
        <v>223</v>
      </c>
      <c r="F59" s="15" t="s">
        <v>224</v>
      </c>
      <c r="G59" s="16">
        <v>45397</v>
      </c>
      <c r="H59" s="17" t="s">
        <v>225</v>
      </c>
      <c r="I59" s="20">
        <v>4619.97</v>
      </c>
      <c r="J59" s="19">
        <v>45400</v>
      </c>
      <c r="K59" s="13" t="s">
        <v>20</v>
      </c>
      <c r="L59" s="20">
        <f>221.76+92.4+4305.81</f>
        <v>4619.97</v>
      </c>
      <c r="M59" s="17" t="s">
        <v>226</v>
      </c>
    </row>
    <row r="60" spans="1:13" s="21" customFormat="1" ht="120">
      <c r="A60" s="11" t="s">
        <v>15</v>
      </c>
      <c r="B60" s="12">
        <v>54</v>
      </c>
      <c r="C60" s="12">
        <v>18876112000176</v>
      </c>
      <c r="D60" s="13" t="s">
        <v>227</v>
      </c>
      <c r="E60" s="14" t="s">
        <v>228</v>
      </c>
      <c r="F60" s="15" t="s">
        <v>229</v>
      </c>
      <c r="G60" s="16">
        <v>45397</v>
      </c>
      <c r="H60" s="17" t="s">
        <v>230</v>
      </c>
      <c r="I60" s="20">
        <v>1800</v>
      </c>
      <c r="J60" s="19">
        <v>45400</v>
      </c>
      <c r="K60" s="13" t="s">
        <v>20</v>
      </c>
      <c r="L60" s="20">
        <v>1800</v>
      </c>
      <c r="M60" s="17" t="s">
        <v>231</v>
      </c>
    </row>
    <row r="61" spans="1:13" s="21" customFormat="1" ht="165">
      <c r="A61" s="11" t="s">
        <v>15</v>
      </c>
      <c r="B61" s="12">
        <v>55</v>
      </c>
      <c r="C61" s="12">
        <v>2341467000120</v>
      </c>
      <c r="D61" s="13" t="s">
        <v>16</v>
      </c>
      <c r="E61" s="14" t="s">
        <v>232</v>
      </c>
      <c r="F61" s="15" t="s">
        <v>233</v>
      </c>
      <c r="G61" s="16">
        <v>45397</v>
      </c>
      <c r="H61" s="17" t="s">
        <v>234</v>
      </c>
      <c r="I61" s="20">
        <v>11998.39</v>
      </c>
      <c r="J61" s="19">
        <v>45400</v>
      </c>
      <c r="K61" s="13" t="s">
        <v>20</v>
      </c>
      <c r="L61" s="20">
        <f>363.77+11634.62</f>
        <v>11998.390000000001</v>
      </c>
      <c r="M61" s="17" t="s">
        <v>235</v>
      </c>
    </row>
    <row r="62" spans="1:13" s="21" customFormat="1" ht="135">
      <c r="A62" s="11" t="s">
        <v>15</v>
      </c>
      <c r="B62" s="12">
        <v>56</v>
      </c>
      <c r="C62" s="12">
        <v>82845322000104</v>
      </c>
      <c r="D62" s="13" t="s">
        <v>236</v>
      </c>
      <c r="E62" s="14" t="s">
        <v>237</v>
      </c>
      <c r="F62" s="15" t="s">
        <v>238</v>
      </c>
      <c r="G62" s="16">
        <v>45397</v>
      </c>
      <c r="H62" s="17" t="s">
        <v>239</v>
      </c>
      <c r="I62" s="20">
        <v>66539.91</v>
      </c>
      <c r="J62" s="19">
        <v>45400</v>
      </c>
      <c r="K62" s="13" t="s">
        <v>20</v>
      </c>
      <c r="L62" s="20">
        <f>63345.99+3193.92</f>
        <v>66539.91</v>
      </c>
      <c r="M62" s="17" t="s">
        <v>240</v>
      </c>
    </row>
    <row r="63" spans="1:13" s="21" customFormat="1" ht="90">
      <c r="A63" s="11" t="s">
        <v>15</v>
      </c>
      <c r="B63" s="12">
        <v>57</v>
      </c>
      <c r="C63" s="12">
        <v>11699529000161</v>
      </c>
      <c r="D63" s="13" t="s">
        <v>77</v>
      </c>
      <c r="E63" s="22" t="s">
        <v>241</v>
      </c>
      <c r="F63" s="15" t="s">
        <v>242</v>
      </c>
      <c r="G63" s="16">
        <v>45397</v>
      </c>
      <c r="H63" s="17" t="s">
        <v>243</v>
      </c>
      <c r="I63" s="20">
        <v>3300</v>
      </c>
      <c r="J63" s="19">
        <v>45400</v>
      </c>
      <c r="K63" s="13" t="s">
        <v>20</v>
      </c>
      <c r="L63" s="20">
        <v>3300</v>
      </c>
      <c r="M63" s="17" t="s">
        <v>244</v>
      </c>
    </row>
    <row r="64" spans="1:13" s="21" customFormat="1" ht="135">
      <c r="A64" s="11" t="s">
        <v>15</v>
      </c>
      <c r="B64" s="12">
        <v>58</v>
      </c>
      <c r="C64" s="12">
        <v>11699529000161</v>
      </c>
      <c r="D64" s="13" t="s">
        <v>77</v>
      </c>
      <c r="E64" s="22" t="s">
        <v>245</v>
      </c>
      <c r="F64" s="15" t="s">
        <v>246</v>
      </c>
      <c r="G64" s="16">
        <v>45398</v>
      </c>
      <c r="H64" s="17" t="s">
        <v>247</v>
      </c>
      <c r="I64" s="20">
        <v>5024.6000000000004</v>
      </c>
      <c r="J64" s="19">
        <v>45400</v>
      </c>
      <c r="K64" s="13" t="s">
        <v>20</v>
      </c>
      <c r="L64" s="20">
        <v>5024.6000000000004</v>
      </c>
      <c r="M64" s="17" t="s">
        <v>248</v>
      </c>
    </row>
    <row r="65" spans="1:13" s="21" customFormat="1" ht="135">
      <c r="A65" s="11" t="s">
        <v>15</v>
      </c>
      <c r="B65" s="12">
        <v>59</v>
      </c>
      <c r="C65" s="12">
        <v>11699529000161</v>
      </c>
      <c r="D65" s="13" t="s">
        <v>77</v>
      </c>
      <c r="E65" s="22" t="s">
        <v>249</v>
      </c>
      <c r="F65" s="15" t="s">
        <v>250</v>
      </c>
      <c r="G65" s="16">
        <v>45398</v>
      </c>
      <c r="H65" s="17" t="s">
        <v>251</v>
      </c>
      <c r="I65" s="20">
        <v>10767</v>
      </c>
      <c r="J65" s="19">
        <v>45400</v>
      </c>
      <c r="K65" s="13" t="s">
        <v>20</v>
      </c>
      <c r="L65" s="20">
        <v>10767</v>
      </c>
      <c r="M65" s="17" t="s">
        <v>252</v>
      </c>
    </row>
    <row r="66" spans="1:13" s="21" customFormat="1" ht="117" customHeight="1">
      <c r="A66" s="11" t="s">
        <v>15</v>
      </c>
      <c r="B66" s="12">
        <v>60</v>
      </c>
      <c r="C66" s="12">
        <v>11699529000161</v>
      </c>
      <c r="D66" s="13" t="s">
        <v>77</v>
      </c>
      <c r="E66" s="22" t="s">
        <v>253</v>
      </c>
      <c r="F66" s="15" t="s">
        <v>254</v>
      </c>
      <c r="G66" s="16">
        <v>45398</v>
      </c>
      <c r="H66" s="17" t="s">
        <v>255</v>
      </c>
      <c r="I66" s="20">
        <v>19900</v>
      </c>
      <c r="J66" s="19">
        <v>45400</v>
      </c>
      <c r="K66" s="13" t="s">
        <v>20</v>
      </c>
      <c r="L66" s="20">
        <v>19900</v>
      </c>
      <c r="M66" s="17" t="s">
        <v>256</v>
      </c>
    </row>
    <row r="67" spans="1:13" s="21" customFormat="1" ht="105">
      <c r="A67" s="11" t="s">
        <v>15</v>
      </c>
      <c r="B67" s="12">
        <v>61</v>
      </c>
      <c r="C67" s="12">
        <v>11699529000161</v>
      </c>
      <c r="D67" s="13" t="s">
        <v>77</v>
      </c>
      <c r="E67" s="22" t="s">
        <v>257</v>
      </c>
      <c r="F67" s="15" t="s">
        <v>258</v>
      </c>
      <c r="G67" s="16">
        <v>45398</v>
      </c>
      <c r="H67" s="17" t="s">
        <v>259</v>
      </c>
      <c r="I67" s="20">
        <v>446</v>
      </c>
      <c r="J67" s="19">
        <v>45400</v>
      </c>
      <c r="K67" s="13" t="s">
        <v>20</v>
      </c>
      <c r="L67" s="20">
        <v>446</v>
      </c>
      <c r="M67" s="17" t="s">
        <v>260</v>
      </c>
    </row>
    <row r="68" spans="1:13" s="21" customFormat="1" ht="135">
      <c r="A68" s="11" t="s">
        <v>15</v>
      </c>
      <c r="B68" s="12">
        <v>62</v>
      </c>
      <c r="C68" s="12">
        <v>8726128000149</v>
      </c>
      <c r="D68" s="13" t="s">
        <v>261</v>
      </c>
      <c r="E68" s="14" t="s">
        <v>262</v>
      </c>
      <c r="F68" s="15" t="s">
        <v>263</v>
      </c>
      <c r="G68" s="16">
        <v>45398</v>
      </c>
      <c r="H68" s="17" t="s">
        <v>264</v>
      </c>
      <c r="I68" s="20">
        <v>34800</v>
      </c>
      <c r="J68" s="19">
        <v>45400</v>
      </c>
      <c r="K68" s="13" t="s">
        <v>20</v>
      </c>
      <c r="L68" s="20">
        <f>1670.4+33129.6</f>
        <v>34800</v>
      </c>
      <c r="M68" s="17" t="s">
        <v>265</v>
      </c>
    </row>
    <row r="69" spans="1:13" s="21" customFormat="1" ht="120">
      <c r="A69" s="11" t="s">
        <v>15</v>
      </c>
      <c r="B69" s="12">
        <v>63</v>
      </c>
      <c r="C69" s="12">
        <v>34028316000375</v>
      </c>
      <c r="D69" s="13" t="s">
        <v>266</v>
      </c>
      <c r="E69" s="14" t="s">
        <v>267</v>
      </c>
      <c r="F69" s="15" t="s">
        <v>268</v>
      </c>
      <c r="G69" s="16">
        <v>45398</v>
      </c>
      <c r="H69" s="17" t="s">
        <v>269</v>
      </c>
      <c r="I69" s="20">
        <v>4533.03</v>
      </c>
      <c r="J69" s="19">
        <v>45400</v>
      </c>
      <c r="K69" s="13" t="s">
        <v>20</v>
      </c>
      <c r="L69" s="20">
        <v>4533.03</v>
      </c>
      <c r="M69" s="17" t="s">
        <v>270</v>
      </c>
    </row>
    <row r="70" spans="1:13" s="21" customFormat="1" ht="130.5" customHeight="1">
      <c r="A70" s="11" t="s">
        <v>15</v>
      </c>
      <c r="B70" s="12">
        <v>64</v>
      </c>
      <c r="C70" s="12">
        <v>33608308000173</v>
      </c>
      <c r="D70" s="13" t="s">
        <v>271</v>
      </c>
      <c r="E70" s="14" t="s">
        <v>272</v>
      </c>
      <c r="F70" s="15" t="s">
        <v>273</v>
      </c>
      <c r="G70" s="16">
        <v>45400</v>
      </c>
      <c r="H70" s="17" t="s">
        <v>274</v>
      </c>
      <c r="I70" s="20">
        <v>184.6</v>
      </c>
      <c r="J70" s="19">
        <v>45400</v>
      </c>
      <c r="K70" s="13" t="s">
        <v>20</v>
      </c>
      <c r="L70" s="20">
        <v>184.6</v>
      </c>
      <c r="M70" s="17" t="s">
        <v>275</v>
      </c>
    </row>
    <row r="71" spans="1:13" s="21" customFormat="1" ht="150">
      <c r="A71" s="11" t="s">
        <v>15</v>
      </c>
      <c r="B71" s="12">
        <v>65</v>
      </c>
      <c r="C71" s="12">
        <v>18881099000143</v>
      </c>
      <c r="D71" s="13" t="s">
        <v>276</v>
      </c>
      <c r="E71" s="22" t="s">
        <v>277</v>
      </c>
      <c r="F71" s="15" t="s">
        <v>278</v>
      </c>
      <c r="G71" s="16">
        <v>45400</v>
      </c>
      <c r="H71" s="17" t="s">
        <v>279</v>
      </c>
      <c r="I71" s="20">
        <v>36905</v>
      </c>
      <c r="J71" s="19">
        <v>45400</v>
      </c>
      <c r="K71" s="13" t="s">
        <v>20</v>
      </c>
      <c r="L71" s="20">
        <f>841.43+36063.57</f>
        <v>36905</v>
      </c>
      <c r="M71" s="17" t="s">
        <v>280</v>
      </c>
    </row>
    <row r="72" spans="1:13" s="21" customFormat="1" ht="135">
      <c r="A72" s="11" t="s">
        <v>15</v>
      </c>
      <c r="B72" s="12">
        <v>66</v>
      </c>
      <c r="C72" s="12">
        <v>82845322000104</v>
      </c>
      <c r="D72" s="13" t="s">
        <v>236</v>
      </c>
      <c r="E72" s="14" t="s">
        <v>281</v>
      </c>
      <c r="F72" s="15" t="s">
        <v>282</v>
      </c>
      <c r="G72" s="16">
        <v>45400</v>
      </c>
      <c r="H72" s="17" t="s">
        <v>283</v>
      </c>
      <c r="I72" s="20">
        <v>101982.59</v>
      </c>
      <c r="J72" s="19">
        <v>45400</v>
      </c>
      <c r="K72" s="13" t="s">
        <v>20</v>
      </c>
      <c r="L72" s="20">
        <f>4895.16+97087.43</f>
        <v>101982.59</v>
      </c>
      <c r="M72" s="17" t="s">
        <v>284</v>
      </c>
    </row>
    <row r="73" spans="1:13" s="21" customFormat="1" ht="135">
      <c r="A73" s="11" t="s">
        <v>15</v>
      </c>
      <c r="B73" s="12">
        <v>67</v>
      </c>
      <c r="C73" s="12">
        <v>4407920000180</v>
      </c>
      <c r="D73" s="13" t="s">
        <v>285</v>
      </c>
      <c r="E73" s="14" t="s">
        <v>286</v>
      </c>
      <c r="F73" s="15" t="s">
        <v>287</v>
      </c>
      <c r="G73" s="16">
        <v>45400</v>
      </c>
      <c r="H73" s="17" t="s">
        <v>288</v>
      </c>
      <c r="I73" s="20">
        <v>3389.87</v>
      </c>
      <c r="J73" s="19">
        <v>45400</v>
      </c>
      <c r="K73" s="13" t="s">
        <v>20</v>
      </c>
      <c r="L73" s="20">
        <f>169.49+3220.38</f>
        <v>3389.87</v>
      </c>
      <c r="M73" s="17" t="s">
        <v>289</v>
      </c>
    </row>
    <row r="74" spans="1:13" s="21" customFormat="1" ht="135">
      <c r="A74" s="11" t="s">
        <v>15</v>
      </c>
      <c r="B74" s="12">
        <v>68</v>
      </c>
      <c r="C74" s="12">
        <v>26605545000115</v>
      </c>
      <c r="D74" s="13" t="s">
        <v>176</v>
      </c>
      <c r="E74" s="14" t="s">
        <v>290</v>
      </c>
      <c r="F74" s="15" t="s">
        <v>291</v>
      </c>
      <c r="G74" s="16">
        <v>45400</v>
      </c>
      <c r="H74" s="17" t="s">
        <v>292</v>
      </c>
      <c r="I74" s="20">
        <v>3900</v>
      </c>
      <c r="J74" s="19">
        <v>45400</v>
      </c>
      <c r="K74" s="13" t="s">
        <v>20</v>
      </c>
      <c r="L74" s="20">
        <v>3900</v>
      </c>
      <c r="M74" s="17" t="s">
        <v>293</v>
      </c>
    </row>
    <row r="75" spans="1:13" s="21" customFormat="1" ht="150">
      <c r="A75" s="11" t="s">
        <v>15</v>
      </c>
      <c r="B75" s="12">
        <v>69</v>
      </c>
      <c r="C75" s="12">
        <v>26605545000115</v>
      </c>
      <c r="D75" s="13" t="s">
        <v>176</v>
      </c>
      <c r="E75" s="14" t="s">
        <v>294</v>
      </c>
      <c r="F75" s="15" t="s">
        <v>291</v>
      </c>
      <c r="G75" s="16">
        <v>45400</v>
      </c>
      <c r="H75" s="17" t="s">
        <v>295</v>
      </c>
      <c r="I75" s="20">
        <v>45500</v>
      </c>
      <c r="J75" s="19">
        <v>45400</v>
      </c>
      <c r="K75" s="13" t="s">
        <v>20</v>
      </c>
      <c r="L75" s="20">
        <f>2371.2+43128.8</f>
        <v>45500</v>
      </c>
      <c r="M75" s="17" t="s">
        <v>293</v>
      </c>
    </row>
    <row r="76" spans="1:13" s="21" customFormat="1" ht="150">
      <c r="A76" s="11" t="s">
        <v>15</v>
      </c>
      <c r="B76" s="12">
        <v>70</v>
      </c>
      <c r="C76" s="12">
        <v>2341467000120</v>
      </c>
      <c r="D76" s="13" t="s">
        <v>16</v>
      </c>
      <c r="E76" s="14" t="s">
        <v>296</v>
      </c>
      <c r="F76" s="32" t="s">
        <v>297</v>
      </c>
      <c r="G76" s="16">
        <v>45400</v>
      </c>
      <c r="H76" s="17" t="s">
        <v>298</v>
      </c>
      <c r="I76" s="20">
        <v>47040.54</v>
      </c>
      <c r="J76" s="19">
        <v>45400</v>
      </c>
      <c r="K76" s="13" t="s">
        <v>20</v>
      </c>
      <c r="L76" s="20">
        <f>564.23+46476.31</f>
        <v>47040.54</v>
      </c>
      <c r="M76" s="17" t="s">
        <v>299</v>
      </c>
    </row>
    <row r="77" spans="1:13" s="21" customFormat="1" ht="120.75" customHeight="1">
      <c r="A77" s="11" t="s">
        <v>15</v>
      </c>
      <c r="B77" s="12">
        <v>71</v>
      </c>
      <c r="C77" s="12">
        <v>7244008000223</v>
      </c>
      <c r="D77" s="13" t="s">
        <v>300</v>
      </c>
      <c r="E77" s="14" t="s">
        <v>301</v>
      </c>
      <c r="F77" s="15" t="s">
        <v>292</v>
      </c>
      <c r="G77" s="16">
        <v>45400</v>
      </c>
      <c r="H77" s="17" t="s">
        <v>302</v>
      </c>
      <c r="I77" s="20">
        <v>9000</v>
      </c>
      <c r="J77" s="19">
        <v>45400</v>
      </c>
      <c r="K77" s="13" t="s">
        <v>20</v>
      </c>
      <c r="L77" s="20">
        <f>432+8568</f>
        <v>9000</v>
      </c>
      <c r="M77" s="17" t="s">
        <v>303</v>
      </c>
    </row>
    <row r="78" spans="1:13" s="21" customFormat="1" ht="135">
      <c r="A78" s="11" t="s">
        <v>15</v>
      </c>
      <c r="B78" s="12">
        <v>72</v>
      </c>
      <c r="C78" s="12">
        <v>3264927000127</v>
      </c>
      <c r="D78" s="13" t="s">
        <v>304</v>
      </c>
      <c r="E78" s="14" t="s">
        <v>305</v>
      </c>
      <c r="F78" s="15" t="s">
        <v>306</v>
      </c>
      <c r="G78" s="16">
        <v>45400</v>
      </c>
      <c r="H78" s="17" t="s">
        <v>307</v>
      </c>
      <c r="I78" s="20">
        <v>3477.07</v>
      </c>
      <c r="J78" s="19">
        <v>45400</v>
      </c>
      <c r="K78" s="13" t="s">
        <v>20</v>
      </c>
      <c r="L78" s="20">
        <f>166.89+3310.18</f>
        <v>3477.0699999999997</v>
      </c>
      <c r="M78" s="17" t="s">
        <v>308</v>
      </c>
    </row>
    <row r="79" spans="1:13" s="21" customFormat="1" ht="150">
      <c r="A79" s="11" t="s">
        <v>15</v>
      </c>
      <c r="B79" s="12">
        <v>73</v>
      </c>
      <c r="C79" s="12">
        <v>33179565000137</v>
      </c>
      <c r="D79" s="13" t="s">
        <v>69</v>
      </c>
      <c r="E79" s="14" t="s">
        <v>309</v>
      </c>
      <c r="F79" s="15" t="s">
        <v>310</v>
      </c>
      <c r="G79" s="16">
        <v>45400</v>
      </c>
      <c r="H79" s="17" t="s">
        <v>311</v>
      </c>
      <c r="I79" s="20">
        <v>76993.289999999994</v>
      </c>
      <c r="J79" s="19">
        <v>45401</v>
      </c>
      <c r="K79" s="13" t="s">
        <v>20</v>
      </c>
      <c r="L79" s="20">
        <f>3695.68+73297.61</f>
        <v>76993.289999999994</v>
      </c>
      <c r="M79" s="17" t="s">
        <v>312</v>
      </c>
    </row>
    <row r="80" spans="1:13" s="21" customFormat="1" ht="120">
      <c r="A80" s="11" t="s">
        <v>15</v>
      </c>
      <c r="B80" s="12">
        <v>74</v>
      </c>
      <c r="C80" s="12">
        <v>1134191000732</v>
      </c>
      <c r="D80" s="13" t="s">
        <v>156</v>
      </c>
      <c r="E80" s="14" t="s">
        <v>313</v>
      </c>
      <c r="F80" s="15" t="s">
        <v>314</v>
      </c>
      <c r="G80" s="16">
        <v>45400</v>
      </c>
      <c r="H80" s="17" t="s">
        <v>315</v>
      </c>
      <c r="I80" s="20">
        <v>2916</v>
      </c>
      <c r="J80" s="19">
        <v>45401</v>
      </c>
      <c r="K80" s="13" t="s">
        <v>20</v>
      </c>
      <c r="L80" s="20">
        <f>139.97+2776.03</f>
        <v>2916</v>
      </c>
      <c r="M80" s="17" t="s">
        <v>316</v>
      </c>
    </row>
    <row r="81" spans="1:13" s="21" customFormat="1" ht="150">
      <c r="A81" s="11" t="s">
        <v>15</v>
      </c>
      <c r="B81" s="12">
        <v>75</v>
      </c>
      <c r="C81" s="12">
        <v>1134191000732</v>
      </c>
      <c r="D81" s="13" t="s">
        <v>156</v>
      </c>
      <c r="E81" s="14" t="s">
        <v>317</v>
      </c>
      <c r="F81" s="15" t="s">
        <v>278</v>
      </c>
      <c r="G81" s="16">
        <v>45400</v>
      </c>
      <c r="H81" s="17" t="s">
        <v>318</v>
      </c>
      <c r="I81" s="20">
        <v>55208</v>
      </c>
      <c r="J81" s="19">
        <v>45401</v>
      </c>
      <c r="K81" s="13" t="s">
        <v>20</v>
      </c>
      <c r="L81" s="20">
        <f>2649.98+52558.02</f>
        <v>55208</v>
      </c>
      <c r="M81" s="17" t="s">
        <v>316</v>
      </c>
    </row>
    <row r="82" spans="1:13" s="21" customFormat="1" ht="90">
      <c r="A82" s="11" t="s">
        <v>15</v>
      </c>
      <c r="B82" s="12">
        <v>76</v>
      </c>
      <c r="C82" s="12">
        <v>27985750000116</v>
      </c>
      <c r="D82" s="13" t="s">
        <v>319</v>
      </c>
      <c r="E82" s="22" t="s">
        <v>320</v>
      </c>
      <c r="F82" s="15" t="s">
        <v>321</v>
      </c>
      <c r="G82" s="16">
        <v>45404</v>
      </c>
      <c r="H82" s="17" t="s">
        <v>322</v>
      </c>
      <c r="I82" s="20">
        <v>900</v>
      </c>
      <c r="J82" s="19" t="s">
        <v>323</v>
      </c>
      <c r="K82" s="13" t="s">
        <v>20</v>
      </c>
      <c r="L82" s="20">
        <f>860.31+39.69</f>
        <v>900</v>
      </c>
      <c r="M82" s="17" t="s">
        <v>324</v>
      </c>
    </row>
    <row r="83" spans="1:13" s="21" customFormat="1" ht="90">
      <c r="A83" s="11" t="s">
        <v>15</v>
      </c>
      <c r="B83" s="12">
        <v>77</v>
      </c>
      <c r="C83" s="12">
        <v>27985750000116</v>
      </c>
      <c r="D83" s="13" t="s">
        <v>319</v>
      </c>
      <c r="E83" s="22" t="s">
        <v>325</v>
      </c>
      <c r="F83" s="15" t="s">
        <v>326</v>
      </c>
      <c r="G83" s="16">
        <v>45404</v>
      </c>
      <c r="H83" s="17" t="s">
        <v>327</v>
      </c>
      <c r="I83" s="20">
        <v>750</v>
      </c>
      <c r="J83" s="19">
        <v>45405</v>
      </c>
      <c r="K83" s="13" t="s">
        <v>20</v>
      </c>
      <c r="L83" s="20">
        <f>33.08+716.92</f>
        <v>750</v>
      </c>
      <c r="M83" s="17" t="s">
        <v>328</v>
      </c>
    </row>
    <row r="84" spans="1:13" s="21" customFormat="1" ht="135">
      <c r="A84" s="11" t="s">
        <v>15</v>
      </c>
      <c r="B84" s="12">
        <v>78</v>
      </c>
      <c r="C84" s="12">
        <v>5926726000173</v>
      </c>
      <c r="D84" s="13" t="s">
        <v>329</v>
      </c>
      <c r="E84" s="14" t="s">
        <v>330</v>
      </c>
      <c r="F84" s="15" t="s">
        <v>331</v>
      </c>
      <c r="G84" s="16">
        <v>45404</v>
      </c>
      <c r="H84" s="17" t="s">
        <v>332</v>
      </c>
      <c r="I84" s="20">
        <v>10783.33</v>
      </c>
      <c r="J84" s="19">
        <v>45405</v>
      </c>
      <c r="K84" s="13" t="s">
        <v>20</v>
      </c>
      <c r="L84" s="20">
        <f>517.6+10265.73</f>
        <v>10783.33</v>
      </c>
      <c r="M84" s="17" t="s">
        <v>333</v>
      </c>
    </row>
    <row r="85" spans="1:13" s="21" customFormat="1" ht="135">
      <c r="A85" s="11" t="s">
        <v>15</v>
      </c>
      <c r="B85" s="12">
        <v>79</v>
      </c>
      <c r="C85" s="12">
        <v>82845322000104</v>
      </c>
      <c r="D85" s="13" t="s">
        <v>236</v>
      </c>
      <c r="E85" s="14" t="s">
        <v>334</v>
      </c>
      <c r="F85" s="15" t="s">
        <v>335</v>
      </c>
      <c r="G85" s="16">
        <v>45404</v>
      </c>
      <c r="H85" s="17" t="s">
        <v>336</v>
      </c>
      <c r="I85" s="20">
        <v>101982.59</v>
      </c>
      <c r="J85" s="19">
        <v>45405</v>
      </c>
      <c r="K85" s="13" t="s">
        <v>20</v>
      </c>
      <c r="L85" s="20">
        <f>4895.16+97087.43</f>
        <v>101982.59</v>
      </c>
      <c r="M85" s="17" t="s">
        <v>337</v>
      </c>
    </row>
    <row r="86" spans="1:13" s="21" customFormat="1" ht="150" customHeight="1">
      <c r="A86" s="11" t="s">
        <v>15</v>
      </c>
      <c r="B86" s="12">
        <v>80</v>
      </c>
      <c r="C86" s="12">
        <v>4406195000125</v>
      </c>
      <c r="D86" s="13" t="s">
        <v>338</v>
      </c>
      <c r="E86" s="14" t="s">
        <v>339</v>
      </c>
      <c r="F86" s="15" t="s">
        <v>340</v>
      </c>
      <c r="G86" s="16">
        <v>45404</v>
      </c>
      <c r="H86" s="17" t="s">
        <v>341</v>
      </c>
      <c r="I86" s="20">
        <v>378.86</v>
      </c>
      <c r="J86" s="19">
        <v>45405</v>
      </c>
      <c r="K86" s="13" t="s">
        <v>20</v>
      </c>
      <c r="L86" s="20">
        <f>18.19+360.67</f>
        <v>378.86</v>
      </c>
      <c r="M86" s="17" t="s">
        <v>342</v>
      </c>
    </row>
    <row r="87" spans="1:13" s="21" customFormat="1" ht="150.75" customHeight="1">
      <c r="A87" s="11" t="s">
        <v>15</v>
      </c>
      <c r="B87" s="12">
        <v>81</v>
      </c>
      <c r="C87" s="12">
        <v>4406195000125</v>
      </c>
      <c r="D87" s="13" t="s">
        <v>338</v>
      </c>
      <c r="E87" s="14" t="s">
        <v>343</v>
      </c>
      <c r="F87" s="15" t="s">
        <v>344</v>
      </c>
      <c r="G87" s="16">
        <v>45404</v>
      </c>
      <c r="H87" s="17" t="s">
        <v>345</v>
      </c>
      <c r="I87" s="20">
        <v>105.72</v>
      </c>
      <c r="J87" s="19">
        <v>45405</v>
      </c>
      <c r="K87" s="13" t="s">
        <v>20</v>
      </c>
      <c r="L87" s="20">
        <f>5.07+100.65</f>
        <v>105.72</v>
      </c>
      <c r="M87" s="17" t="s">
        <v>342</v>
      </c>
    </row>
    <row r="88" spans="1:13" s="21" customFormat="1" ht="150">
      <c r="A88" s="11" t="s">
        <v>15</v>
      </c>
      <c r="B88" s="12">
        <v>82</v>
      </c>
      <c r="C88" s="12">
        <v>4406195000125</v>
      </c>
      <c r="D88" s="13" t="s">
        <v>338</v>
      </c>
      <c r="E88" s="14" t="s">
        <v>346</v>
      </c>
      <c r="F88" s="15" t="s">
        <v>347</v>
      </c>
      <c r="G88" s="16">
        <v>45404</v>
      </c>
      <c r="H88" s="17" t="s">
        <v>348</v>
      </c>
      <c r="I88" s="20">
        <v>319.5</v>
      </c>
      <c r="J88" s="19">
        <v>45405</v>
      </c>
      <c r="K88" s="13" t="s">
        <v>20</v>
      </c>
      <c r="L88" s="20">
        <f>15.34+304.16</f>
        <v>319.5</v>
      </c>
      <c r="M88" s="17" t="s">
        <v>342</v>
      </c>
    </row>
    <row r="89" spans="1:13" s="21" customFormat="1" ht="150">
      <c r="A89" s="11" t="s">
        <v>15</v>
      </c>
      <c r="B89" s="12">
        <v>83</v>
      </c>
      <c r="C89" s="12">
        <v>4406195000125</v>
      </c>
      <c r="D89" s="13" t="s">
        <v>338</v>
      </c>
      <c r="E89" s="14" t="s">
        <v>349</v>
      </c>
      <c r="F89" s="15" t="s">
        <v>350</v>
      </c>
      <c r="G89" s="16">
        <v>45404</v>
      </c>
      <c r="H89" s="17" t="s">
        <v>351</v>
      </c>
      <c r="I89" s="20">
        <v>105.72</v>
      </c>
      <c r="J89" s="19">
        <v>45405</v>
      </c>
      <c r="K89" s="13" t="s">
        <v>20</v>
      </c>
      <c r="L89" s="20">
        <f>5.07+100.65</f>
        <v>105.72</v>
      </c>
      <c r="M89" s="17" t="s">
        <v>342</v>
      </c>
    </row>
    <row r="90" spans="1:13" s="21" customFormat="1" ht="150">
      <c r="A90" s="11" t="s">
        <v>15</v>
      </c>
      <c r="B90" s="12">
        <v>84</v>
      </c>
      <c r="C90" s="12">
        <v>4406195000125</v>
      </c>
      <c r="D90" s="13" t="s">
        <v>338</v>
      </c>
      <c r="E90" s="14" t="s">
        <v>352</v>
      </c>
      <c r="F90" s="15" t="s">
        <v>353</v>
      </c>
      <c r="G90" s="16">
        <v>45404</v>
      </c>
      <c r="H90" s="17" t="s">
        <v>354</v>
      </c>
      <c r="I90" s="20">
        <v>200.75</v>
      </c>
      <c r="J90" s="19">
        <v>45405</v>
      </c>
      <c r="K90" s="13" t="s">
        <v>20</v>
      </c>
      <c r="L90" s="20">
        <f>9.64+191.11</f>
        <v>200.75</v>
      </c>
      <c r="M90" s="17" t="s">
        <v>342</v>
      </c>
    </row>
    <row r="91" spans="1:13" s="21" customFormat="1" ht="120">
      <c r="A91" s="11" t="s">
        <v>15</v>
      </c>
      <c r="B91" s="12">
        <v>85</v>
      </c>
      <c r="C91" s="12">
        <v>14630251000164</v>
      </c>
      <c r="D91" s="13" t="s">
        <v>355</v>
      </c>
      <c r="E91" s="22" t="s">
        <v>356</v>
      </c>
      <c r="F91" s="15" t="s">
        <v>357</v>
      </c>
      <c r="G91" s="16">
        <v>45405</v>
      </c>
      <c r="H91" s="17" t="s">
        <v>358</v>
      </c>
      <c r="I91" s="20">
        <v>4342</v>
      </c>
      <c r="J91" s="19">
        <v>45405</v>
      </c>
      <c r="K91" s="13" t="s">
        <v>20</v>
      </c>
      <c r="L91" s="20">
        <v>4342</v>
      </c>
      <c r="M91" s="17" t="s">
        <v>359</v>
      </c>
    </row>
    <row r="92" spans="1:13" s="21" customFormat="1" ht="120">
      <c r="A92" s="11" t="s">
        <v>15</v>
      </c>
      <c r="B92" s="12">
        <v>86</v>
      </c>
      <c r="C92" s="12">
        <v>12891300000197</v>
      </c>
      <c r="D92" s="13" t="s">
        <v>360</v>
      </c>
      <c r="E92" s="14" t="s">
        <v>361</v>
      </c>
      <c r="F92" s="15" t="s">
        <v>362</v>
      </c>
      <c r="G92" s="16">
        <v>45407</v>
      </c>
      <c r="H92" s="17" t="s">
        <v>363</v>
      </c>
      <c r="I92" s="20">
        <v>176841.25</v>
      </c>
      <c r="J92" s="19">
        <v>45407</v>
      </c>
      <c r="K92" s="13" t="s">
        <v>20</v>
      </c>
      <c r="L92" s="20">
        <f>3497.95+14574.8+133172.91</f>
        <v>151245.66</v>
      </c>
      <c r="M92" s="17" t="s">
        <v>364</v>
      </c>
    </row>
    <row r="93" spans="1:13" s="21" customFormat="1" ht="105">
      <c r="A93" s="11" t="s">
        <v>15</v>
      </c>
      <c r="B93" s="12">
        <v>87</v>
      </c>
      <c r="C93" s="12">
        <v>12891300000197</v>
      </c>
      <c r="D93" s="13" t="s">
        <v>360</v>
      </c>
      <c r="E93" s="14" t="s">
        <v>365</v>
      </c>
      <c r="F93" s="15" t="s">
        <v>362</v>
      </c>
      <c r="G93" s="16">
        <v>45407</v>
      </c>
      <c r="H93" s="17" t="s">
        <v>366</v>
      </c>
      <c r="I93" s="20">
        <v>7983.08</v>
      </c>
      <c r="J93" s="19">
        <v>45407</v>
      </c>
      <c r="K93" s="13" t="s">
        <v>20</v>
      </c>
      <c r="L93" s="20">
        <v>7983.08</v>
      </c>
      <c r="M93" s="17" t="s">
        <v>364</v>
      </c>
    </row>
    <row r="94" spans="1:13" s="21" customFormat="1" ht="105">
      <c r="A94" s="11" t="s">
        <v>15</v>
      </c>
      <c r="B94" s="12">
        <v>88</v>
      </c>
      <c r="C94" s="12">
        <v>12891300000197</v>
      </c>
      <c r="D94" s="13" t="s">
        <v>360</v>
      </c>
      <c r="E94" s="14" t="s">
        <v>367</v>
      </c>
      <c r="F94" s="15" t="s">
        <v>362</v>
      </c>
      <c r="G94" s="16">
        <v>45407</v>
      </c>
      <c r="H94" s="17" t="s">
        <v>368</v>
      </c>
      <c r="I94" s="20">
        <v>106671.66</v>
      </c>
      <c r="J94" s="19">
        <v>45407</v>
      </c>
      <c r="K94" s="13" t="s">
        <v>20</v>
      </c>
      <c r="L94" s="20">
        <v>106671.66</v>
      </c>
      <c r="M94" s="17" t="s">
        <v>364</v>
      </c>
    </row>
    <row r="95" spans="1:13" s="21" customFormat="1" ht="150">
      <c r="A95" s="11" t="s">
        <v>15</v>
      </c>
      <c r="B95" s="12">
        <v>89</v>
      </c>
      <c r="C95" s="12">
        <v>26722189000110</v>
      </c>
      <c r="D95" s="13" t="s">
        <v>369</v>
      </c>
      <c r="E95" s="14" t="s">
        <v>370</v>
      </c>
      <c r="F95" s="15" t="s">
        <v>371</v>
      </c>
      <c r="G95" s="16">
        <v>45408</v>
      </c>
      <c r="H95" s="17" t="s">
        <v>372</v>
      </c>
      <c r="I95" s="20">
        <v>156528.70000000001</v>
      </c>
      <c r="J95" s="19">
        <v>45411</v>
      </c>
      <c r="K95" s="13" t="s">
        <v>20</v>
      </c>
      <c r="L95" s="20">
        <f>966+538.99+2076.9+1.09+0.74+3.29+1.08+2.14+53.88+3.59+9.94+152871.06</f>
        <v>156528.70000000001</v>
      </c>
      <c r="M95" s="17" t="s">
        <v>373</v>
      </c>
    </row>
    <row r="96" spans="1:13" s="21" customFormat="1" ht="120">
      <c r="A96" s="11" t="s">
        <v>15</v>
      </c>
      <c r="B96" s="12">
        <v>90</v>
      </c>
      <c r="C96" s="12">
        <v>40965841000158</v>
      </c>
      <c r="D96" s="13" t="s">
        <v>374</v>
      </c>
      <c r="E96" s="22" t="s">
        <v>375</v>
      </c>
      <c r="F96" s="15" t="s">
        <v>376</v>
      </c>
      <c r="G96" s="16">
        <v>45408</v>
      </c>
      <c r="H96" s="17" t="s">
        <v>377</v>
      </c>
      <c r="I96" s="20">
        <v>7000</v>
      </c>
      <c r="J96" s="19">
        <v>45411</v>
      </c>
      <c r="K96" s="13" t="s">
        <v>20</v>
      </c>
      <c r="L96" s="20">
        <f>140.7+6859.3</f>
        <v>7000</v>
      </c>
      <c r="M96" s="17" t="s">
        <v>378</v>
      </c>
    </row>
    <row r="97" spans="1:13" s="21" customFormat="1" ht="120">
      <c r="A97" s="11" t="s">
        <v>15</v>
      </c>
      <c r="B97" s="12">
        <v>91</v>
      </c>
      <c r="C97" s="12">
        <v>18284407000153</v>
      </c>
      <c r="D97" s="13" t="s">
        <v>379</v>
      </c>
      <c r="E97" s="14" t="s">
        <v>380</v>
      </c>
      <c r="F97" s="15" t="s">
        <v>381</v>
      </c>
      <c r="G97" s="16">
        <v>45408</v>
      </c>
      <c r="H97" s="17" t="s">
        <v>382</v>
      </c>
      <c r="I97" s="20">
        <v>113746.81</v>
      </c>
      <c r="J97" s="19">
        <v>45411</v>
      </c>
      <c r="K97" s="13" t="s">
        <v>20</v>
      </c>
      <c r="L97" s="20">
        <v>113746.81</v>
      </c>
      <c r="M97" s="17" t="s">
        <v>383</v>
      </c>
    </row>
    <row r="98" spans="1:13" s="21" customFormat="1" ht="120">
      <c r="A98" s="11" t="s">
        <v>15</v>
      </c>
      <c r="B98" s="12">
        <v>92</v>
      </c>
      <c r="C98" s="12">
        <v>18284407000153</v>
      </c>
      <c r="D98" s="13" t="s">
        <v>379</v>
      </c>
      <c r="E98" s="14" t="s">
        <v>384</v>
      </c>
      <c r="F98" s="15" t="s">
        <v>385</v>
      </c>
      <c r="G98" s="16">
        <v>45408</v>
      </c>
      <c r="H98" s="17" t="s">
        <v>386</v>
      </c>
      <c r="I98" s="20">
        <v>113746.81</v>
      </c>
      <c r="J98" s="19">
        <v>45411</v>
      </c>
      <c r="K98" s="13" t="s">
        <v>20</v>
      </c>
      <c r="L98" s="20">
        <v>113746.81</v>
      </c>
      <c r="M98" s="17" t="s">
        <v>383</v>
      </c>
    </row>
    <row r="99" spans="1:13" s="21" customFormat="1" ht="149.25" customHeight="1">
      <c r="A99" s="11" t="s">
        <v>15</v>
      </c>
      <c r="B99" s="12">
        <v>93</v>
      </c>
      <c r="C99" s="12">
        <v>12039966000111</v>
      </c>
      <c r="D99" s="13" t="s">
        <v>387</v>
      </c>
      <c r="E99" s="14" t="s">
        <v>388</v>
      </c>
      <c r="F99" s="15" t="s">
        <v>389</v>
      </c>
      <c r="G99" s="16">
        <v>45411</v>
      </c>
      <c r="H99" s="17" t="s">
        <v>390</v>
      </c>
      <c r="I99" s="20">
        <v>17164.27</v>
      </c>
      <c r="J99" s="19">
        <v>45412</v>
      </c>
      <c r="K99" s="13" t="s">
        <v>20</v>
      </c>
      <c r="L99" s="20">
        <v>17164.27</v>
      </c>
      <c r="M99" s="17" t="s">
        <v>391</v>
      </c>
    </row>
    <row r="102" spans="1:13" ht="15" customHeight="1">
      <c r="A102" s="33" t="s">
        <v>392</v>
      </c>
      <c r="B102" s="33"/>
      <c r="C102" s="33"/>
      <c r="D102" s="4"/>
      <c r="K102" s="34"/>
    </row>
    <row r="103" spans="1:13" ht="15" customHeight="1">
      <c r="A103" s="35" t="str">
        <f>[1]Bens!A31</f>
        <v>Data da última atualização:13/05/2024</v>
      </c>
      <c r="B103" s="36"/>
      <c r="C103" s="4"/>
      <c r="D103" s="1"/>
    </row>
    <row r="104" spans="1:13" ht="15" customHeight="1">
      <c r="A104" s="37" t="s">
        <v>393</v>
      </c>
      <c r="B104" s="37"/>
      <c r="C104" s="37"/>
      <c r="D104" s="37"/>
    </row>
    <row r="105" spans="1:13" ht="15" customHeight="1">
      <c r="A105" s="37" t="s">
        <v>394</v>
      </c>
      <c r="B105" s="37"/>
      <c r="C105" s="37"/>
      <c r="D105" s="37"/>
    </row>
    <row r="106" spans="1:13" ht="15" customHeight="1">
      <c r="A106" s="38" t="s">
        <v>395</v>
      </c>
      <c r="B106" s="38"/>
      <c r="C106" s="38"/>
      <c r="D106" s="1"/>
    </row>
    <row r="107" spans="1:13" ht="15" customHeight="1"/>
    <row r="108" spans="1:13" ht="15" customHeight="1"/>
    <row r="109" spans="1:13" ht="15" customHeight="1"/>
    <row r="110" spans="1:13" ht="15" customHeight="1"/>
    <row r="111" spans="1:13" ht="15" customHeight="1"/>
    <row r="112" spans="1:13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48.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</sheetData>
  <mergeCells count="5">
    <mergeCell ref="A2:M2"/>
    <mergeCell ref="A3:E3"/>
    <mergeCell ref="A5:L5"/>
    <mergeCell ref="A104:D104"/>
    <mergeCell ref="A105:D105"/>
  </mergeCells>
  <conditionalFormatting sqref="C18:C28 C32:C59 C63:C99">
    <cfRule type="cellIs" dxfId="9" priority="9" operator="between">
      <formula>111111111</formula>
      <formula>99999999999</formula>
    </cfRule>
    <cfRule type="cellIs" dxfId="8" priority="10" operator="between">
      <formula>111111111111</formula>
      <formula>99999999999999</formula>
    </cfRule>
  </conditionalFormatting>
  <conditionalFormatting sqref="C7:C17">
    <cfRule type="cellIs" dxfId="7" priority="7" operator="between">
      <formula>111111111</formula>
      <formula>99999999999</formula>
    </cfRule>
    <cfRule type="cellIs" dxfId="6" priority="8" operator="between">
      <formula>111111111111</formula>
      <formula>99999999999999</formula>
    </cfRule>
  </conditionalFormatting>
  <conditionalFormatting sqref="C29">
    <cfRule type="cellIs" dxfId="5" priority="5" operator="between">
      <formula>111111111</formula>
      <formula>99999999999</formula>
    </cfRule>
    <cfRule type="cellIs" dxfId="4" priority="6" operator="between">
      <formula>111111111111</formula>
      <formula>99999999999999</formula>
    </cfRule>
  </conditionalFormatting>
  <conditionalFormatting sqref="C30:C31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60:C62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29" r:id="rId23"/>
    <hyperlink ref="F30" r:id="rId24"/>
    <hyperlink ref="F31" r:id="rId25"/>
    <hyperlink ref="F32" r:id="rId26"/>
    <hyperlink ref="F33" r:id="rId27"/>
    <hyperlink ref="F34" r:id="rId28"/>
    <hyperlink ref="F35" r:id="rId29"/>
    <hyperlink ref="F36" r:id="rId30"/>
    <hyperlink ref="F37" r:id="rId31"/>
    <hyperlink ref="F38" r:id="rId32"/>
    <hyperlink ref="F39" r:id="rId33"/>
    <hyperlink ref="F40" r:id="rId34"/>
    <hyperlink ref="F41" r:id="rId35"/>
    <hyperlink ref="F42" r:id="rId36"/>
    <hyperlink ref="F43" r:id="rId37"/>
    <hyperlink ref="F44" r:id="rId38"/>
    <hyperlink ref="F45" r:id="rId39"/>
    <hyperlink ref="F46" r:id="rId40"/>
    <hyperlink ref="F47" r:id="rId41"/>
    <hyperlink ref="F48" r:id="rId42"/>
    <hyperlink ref="F49" r:id="rId43"/>
    <hyperlink ref="F50" r:id="rId44"/>
    <hyperlink ref="F51" r:id="rId45"/>
    <hyperlink ref="F52" r:id="rId46"/>
    <hyperlink ref="F53" r:id="rId47"/>
    <hyperlink ref="F54" r:id="rId48"/>
    <hyperlink ref="F55" r:id="rId49"/>
    <hyperlink ref="F56" r:id="rId50"/>
    <hyperlink ref="F57" r:id="rId51"/>
    <hyperlink ref="F58" r:id="rId52"/>
    <hyperlink ref="F59" r:id="rId53"/>
    <hyperlink ref="F60" r:id="rId54"/>
    <hyperlink ref="F61" r:id="rId55"/>
    <hyperlink ref="F62" r:id="rId56"/>
    <hyperlink ref="F63" r:id="rId57"/>
    <hyperlink ref="F64" r:id="rId58"/>
    <hyperlink ref="F65" r:id="rId59"/>
    <hyperlink ref="F66" r:id="rId60"/>
    <hyperlink ref="F67" r:id="rId61"/>
    <hyperlink ref="F68" r:id="rId62"/>
    <hyperlink ref="F69" r:id="rId63"/>
    <hyperlink ref="F70" r:id="rId64"/>
    <hyperlink ref="F71" r:id="rId65"/>
    <hyperlink ref="F72" r:id="rId66"/>
    <hyperlink ref="F73" r:id="rId67"/>
    <hyperlink ref="F74" r:id="rId68"/>
    <hyperlink ref="F75" r:id="rId69"/>
    <hyperlink ref="F76" r:id="rId70"/>
    <hyperlink ref="F77" r:id="rId71"/>
    <hyperlink ref="F78" r:id="rId72"/>
    <hyperlink ref="F79" r:id="rId73"/>
    <hyperlink ref="F80" r:id="rId74"/>
    <hyperlink ref="F81" r:id="rId75"/>
    <hyperlink ref="F82" r:id="rId76"/>
    <hyperlink ref="F83" r:id="rId77"/>
    <hyperlink ref="F84" r:id="rId78"/>
    <hyperlink ref="F85" r:id="rId79"/>
    <hyperlink ref="F86" r:id="rId80"/>
    <hyperlink ref="F87" r:id="rId81"/>
    <hyperlink ref="F88" r:id="rId82"/>
    <hyperlink ref="F89" r:id="rId83"/>
    <hyperlink ref="F90" r:id="rId84"/>
    <hyperlink ref="F91" r:id="rId85"/>
    <hyperlink ref="F92" r:id="rId86"/>
    <hyperlink ref="F93" r:id="rId87"/>
    <hyperlink ref="F94" r:id="rId88"/>
    <hyperlink ref="F95" r:id="rId89"/>
    <hyperlink ref="F96" r:id="rId90"/>
    <hyperlink ref="F97" r:id="rId91"/>
    <hyperlink ref="F98" r:id="rId92"/>
    <hyperlink ref="F99" r:id="rId93"/>
    <hyperlink ref="E7" r:id="rId94"/>
    <hyperlink ref="E8" r:id="rId95"/>
    <hyperlink ref="E9" r:id="rId96"/>
    <hyperlink ref="E10" r:id="rId97"/>
    <hyperlink ref="E12" r:id="rId98"/>
    <hyperlink ref="E13" r:id="rId99"/>
    <hyperlink ref="E14" r:id="rId100"/>
    <hyperlink ref="E15" r:id="rId101"/>
    <hyperlink ref="E16" r:id="rId102"/>
    <hyperlink ref="E19" r:id="rId103"/>
    <hyperlink ref="E20" r:id="rId104"/>
    <hyperlink ref="E25" r:id="rId105"/>
    <hyperlink ref="E26" r:id="rId106"/>
    <hyperlink ref="E27" r:id="rId107"/>
    <hyperlink ref="E28" r:id="rId108"/>
    <hyperlink ref="E29" r:id="rId109"/>
    <hyperlink ref="E30" r:id="rId110"/>
    <hyperlink ref="E31" r:id="rId111"/>
    <hyperlink ref="E32" r:id="rId112"/>
    <hyperlink ref="E33" r:id="rId113"/>
    <hyperlink ref="E34" r:id="rId114"/>
    <hyperlink ref="E35" r:id="rId115"/>
    <hyperlink ref="E36" r:id="rId116"/>
    <hyperlink ref="E37" r:id="rId117"/>
    <hyperlink ref="E38" r:id="rId118" display="https://www.mpam.mp.br/images/1_TA_ao_CT_N%C2%BA_025-2022_-_MP-PGJ_17da9.pdf"/>
    <hyperlink ref="E39" r:id="rId119"/>
    <hyperlink ref="E40" r:id="rId120"/>
    <hyperlink ref="E41" r:id="rId121"/>
    <hyperlink ref="E42" r:id="rId122"/>
    <hyperlink ref="E43" r:id="rId123"/>
    <hyperlink ref="E45" r:id="rId124"/>
    <hyperlink ref="E46" r:id="rId125" display="https://www.mpam.mp.br/images/CT_21-2023_-_MP-PGJ_4dc3f.pdf"/>
    <hyperlink ref="E47" r:id="rId126"/>
    <hyperlink ref="E48" r:id="rId127"/>
    <hyperlink ref="E49" r:id="rId128"/>
    <hyperlink ref="E50" r:id="rId129"/>
    <hyperlink ref="E51" r:id="rId130"/>
    <hyperlink ref="E52" r:id="rId131"/>
    <hyperlink ref="E53" r:id="rId132"/>
    <hyperlink ref="E54" r:id="rId133"/>
    <hyperlink ref="E57" r:id="rId134" display="https://www.mpam.mp.br/images/2_TA_ao_CT_N%C2%BA_033-2021-MP-PGJ_5ca34.pdf"/>
    <hyperlink ref="E58" r:id="rId135" display="https://www.mpam.mp.br/images/CT_16-2023_-_MP-PGJ_8a82c.pdf"/>
    <hyperlink ref="E59" r:id="rId136" display="https://www.mpam.mp.br/images/1_TA_ao_CT_N%C2%BA_030-2022_-_MP-PGJ_e0c6a.pdf"/>
    <hyperlink ref="E60" r:id="rId137"/>
    <hyperlink ref="E61" r:id="rId138" display="https://www.mpam.mp.br/images/1%C2%BA_TAP_a_TCS_n%C2%BA_10-2021_-_MP-PGJ_-_2021.007091_ec916.pdf"/>
    <hyperlink ref="E62" r:id="rId139" display="https://www.mpam.mp.br/images/2_TA_ao_CT_N%C2%BA_019-2021_135c3.pdf"/>
    <hyperlink ref="E68" r:id="rId140" display="https://www.mpam.mp.br/images/CT_07-2024_-_MP-PGJ_aa585.pdf"/>
    <hyperlink ref="E69" r:id="rId141"/>
    <hyperlink ref="E70" r:id="rId142"/>
    <hyperlink ref="E72" r:id="rId143" display="https://www.mpam.mp.br/images/2_TA_ao_CT_N%C2%BA_019-2021_135c3.pdf"/>
    <hyperlink ref="E73" r:id="rId144" display="https://www.mpam.mp.br/images/2%C2%BA_TA_ao_CT_012-2021_-_MP-PGJ_3e59d.pdf"/>
    <hyperlink ref="E74" r:id="rId145"/>
    <hyperlink ref="E75" r:id="rId146" display="https://www.mpam.mp.br/images/1_TA_ao_CT_N%C2%BA_013-2023_-_MPPGJ_64e36.pdf"/>
    <hyperlink ref="E76" r:id="rId147"/>
    <hyperlink ref="E77" r:id="rId148"/>
    <hyperlink ref="E78" r:id="rId149" display="https://www.mpam.mp.br/images/Contratos/2023/Carta_Contrato/CCT_n%C2%BA_06-MP-PGJ_2a292.pdf"/>
    <hyperlink ref="E79" r:id="rId150" display="https://www.mpam.mp.br/images/3_TA_ao_CT_N%C2%BA_022-2021_-_MP-PGJ_3d457.pdf"/>
    <hyperlink ref="E80" r:id="rId151"/>
    <hyperlink ref="E81" r:id="rId152" display="https://www.mpam.mp.br/images/Contratos/2023/Contrato/CT_04-2023_-_MP-PGJ.pdf_ee471.pdf"/>
    <hyperlink ref="E84" r:id="rId153"/>
    <hyperlink ref="E85" r:id="rId154" display="https://www.mpam.mp.br/images/2_TA_ao_CT_N%C2%BA_019-2021_135c3.pdf"/>
    <hyperlink ref="E86" r:id="rId155"/>
    <hyperlink ref="E87" r:id="rId156"/>
    <hyperlink ref="E88" r:id="rId157" display="https://www.mpam.mp.br/images/CCT_06-2022_-_MP-PGJ_b19f3.pdf"/>
    <hyperlink ref="E89" r:id="rId158" display="https://www.mpam.mp.br/images/CCT_06-2022_-_MP-PGJ_b19f3.pdf"/>
    <hyperlink ref="E90" r:id="rId159" display="https://www.mpam.mp.br/images/CCT_06-2022_-_MP-PGJ_b19f3.pdf"/>
    <hyperlink ref="E92" r:id="rId160" display="https://www.mpam.mp.br/images/4%C2%BA_TA_ao_CT_10-2020_-_MP-PGJ_0fe62.pdf"/>
    <hyperlink ref="E93" r:id="rId161"/>
    <hyperlink ref="E94" r:id="rId162"/>
    <hyperlink ref="E95" r:id="rId163" display="https://www.mpam.mp.br/images/CT_19-2023_-_MP-PGJ_9ff27.pdf"/>
    <hyperlink ref="E97" r:id="rId164"/>
    <hyperlink ref="E98" r:id="rId165"/>
    <hyperlink ref="E99" r:id="rId166"/>
  </hyperlinks>
  <pageMargins left="0.23622047244094491" right="0.23622047244094491" top="0.19685039370078741" bottom="0.19685039370078741" header="0.31496062992125984" footer="0.31496062992125984"/>
  <pageSetup paperSize="9" scale="40" fitToHeight="0" orientation="portrait" r:id="rId167"/>
  <drawing r:id="rId1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Serviços</vt:lpstr>
      <vt:lpstr>Serviços!Area_de_impressao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cp:lastPrinted>2024-05-16T12:57:41Z</cp:lastPrinted>
  <dcterms:created xsi:type="dcterms:W3CDTF">2024-05-16T12:57:13Z</dcterms:created>
  <dcterms:modified xsi:type="dcterms:W3CDTF">2024-05-16T12:58:00Z</dcterms:modified>
</cp:coreProperties>
</file>