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6 -  ORDEM CRONOLÓGICA DE PAGAMENTO\07.Julho\"/>
    </mc:Choice>
  </mc:AlternateContent>
  <bookViews>
    <workbookView xWindow="0" yWindow="0" windowWidth="28800" windowHeight="12315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Serviços!$D$1:$D$190</definedName>
    <definedName name="_xlnm.Print_Area" localSheetId="0">Serviços!$A$1:$M$99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5" i="1" l="1"/>
  <c r="L79" i="1"/>
  <c r="L78" i="1"/>
  <c r="L75" i="1"/>
  <c r="L74" i="1"/>
  <c r="L73" i="1"/>
  <c r="L71" i="1"/>
  <c r="L69" i="1"/>
  <c r="L68" i="1"/>
  <c r="L67" i="1"/>
  <c r="L65" i="1"/>
  <c r="L64" i="1"/>
  <c r="L63" i="1"/>
  <c r="L62" i="1"/>
  <c r="L61" i="1"/>
  <c r="L60" i="1"/>
  <c r="L59" i="1"/>
  <c r="L56" i="1"/>
  <c r="L55" i="1"/>
  <c r="L54" i="1"/>
  <c r="L53" i="1"/>
  <c r="L52" i="1"/>
  <c r="L50" i="1"/>
  <c r="L49" i="1"/>
  <c r="L48" i="1"/>
  <c r="L46" i="1"/>
  <c r="L45" i="1"/>
  <c r="L44" i="1"/>
  <c r="L43" i="1"/>
  <c r="L42" i="1"/>
  <c r="L41" i="1"/>
  <c r="L40" i="1"/>
  <c r="L39" i="1"/>
  <c r="L37" i="1"/>
  <c r="L34" i="1"/>
  <c r="L32" i="1"/>
  <c r="L31" i="1"/>
  <c r="L28" i="1"/>
  <c r="L26" i="1"/>
  <c r="L24" i="1"/>
  <c r="L23" i="1"/>
  <c r="L22" i="1"/>
  <c r="L21" i="1"/>
  <c r="L19" i="1"/>
  <c r="L18" i="1"/>
  <c r="L15" i="1"/>
  <c r="L14" i="1"/>
  <c r="L13" i="1"/>
  <c r="L12" i="1"/>
  <c r="L11" i="1"/>
  <c r="L10" i="1"/>
  <c r="L9" i="1"/>
  <c r="L8" i="1"/>
  <c r="L7" i="1"/>
  <c r="A2" i="1"/>
</calcChain>
</file>

<file path=xl/sharedStrings.xml><?xml version="1.0" encoding="utf-8"?>
<sst xmlns="http://schemas.openxmlformats.org/spreadsheetml/2006/main" count="657" uniqueCount="386">
  <si>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</si>
  <si>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</si>
  <si>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</si>
  <si>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</si>
  <si>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</si>
  <si>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</si>
  <si>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</si>
  <si>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</si>
  <si>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</si>
  <si>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</si>
  <si>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</si>
  <si>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</si>
  <si>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</si>
  <si>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</si>
  <si>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</si>
  <si>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JULHO</t>
  </si>
  <si>
    <t>AMAZONAS ENERGIA S/A</t>
  </si>
  <si>
    <t xml:space="preserve">Liquidação da NE nº 2024NE0000067 - Referente ao fornecimento de energia elétrica Predio Sede e Anexo (CA. nº 002/2019-MP/PGJ &gt;&gt;&gt; C.A. 004/2024-MP/PGJ) mês de Maio/2024, conforme Fatura N° 869937052024 e documentos do PI-SEI 2024.013502.
</t>
  </si>
  <si>
    <t>FATURA nº 869937052024/2024</t>
  </si>
  <si>
    <t>1935/2024</t>
  </si>
  <si>
    <t>-</t>
  </si>
  <si>
    <t>2024.013502</t>
  </si>
  <si>
    <t>TELEFONICA BRASIL S.A.</t>
  </si>
  <si>
    <t xml:space="preserve">Liquidação da NE nº 2024NE0000066- Prestação de Serviços Móvel Pessoal – SMP (CA Nº  016/2023 - MP/PGJ) referente a MAIO/2024, conforme Fatura nº 0345991343 e documentos no PI-SEI 2024.012944.
</t>
  </si>
  <si>
    <t>FATURA nº 0345991343/2024</t>
  </si>
  <si>
    <t>1975/2024</t>
  </si>
  <si>
    <t>2024.012944</t>
  </si>
  <si>
    <t>EDITORA REVISTA DOS TRIBUNAIS LTDA</t>
  </si>
  <si>
    <t>Liquidação da NE nº 2024NE0000017- Prestação de serviço de assinatura para acesso aos produtos online BIBLIOTECA DIGITAL PROVIEW e RT Online clássico (CA N° 026/2022-MP/PGJ) conforme NFS-e listadas abaixo e demais documentos no PI-SEI 2024.014288.</t>
  </si>
  <si>
    <t>601062/2024</t>
  </si>
  <si>
    <t>1981/2024</t>
  </si>
  <si>
    <t>2024.014288</t>
  </si>
  <si>
    <t>601100/2024</t>
  </si>
  <si>
    <t>1987/2024</t>
  </si>
  <si>
    <t>SENCINET BRASIL SERVICOS DE TELECOMUNICACOES LTDA</t>
  </si>
  <si>
    <t xml:space="preserve">Liquidação da NE nº 2024NE0000048 - Parcela de prestação de serviço de comunicação de dados e circuito dedicado de comunicação de dados, conforme NF-e n° 8968 (CA 022/2021-MP/PGJ - 3ª TA) e demais documentos no PI-SEI 2024.010645
</t>
  </si>
  <si>
    <t>8968/2024</t>
  </si>
  <si>
    <t>2000/2024</t>
  </si>
  <si>
    <t>2024.010645</t>
  </si>
  <si>
    <t>Liquidação da NE nº 2024NE0000048 - Parcela Prest. Serv. Comunicação de Dados e Circuito Dedicado de Com.Dados (CA N° 022/2021-MP/PGJ - 3ª TA) referente a MAIO/2024 conforme NFS-e n° 9151 e documentos no PI-SEI 2024.013095.</t>
  </si>
  <si>
    <t>9151/2024</t>
  </si>
  <si>
    <t>2009/2024</t>
  </si>
  <si>
    <t>2024.013095</t>
  </si>
  <si>
    <t>AMAZON LIFE SAUDE CLINICA E MEDICINA OCUPACIONAL LTDA</t>
  </si>
  <si>
    <t>Liquidação da NE nº 2024NE0000180 - Ref. a serviços de elaboração de Laudo Técnico das Condições Ambientais de Trabalho (CA 002/2024-MP/PGJ) conforme NFS-e n° 1136 e demais documentos no PI-SEI 2024.014730.</t>
  </si>
  <si>
    <t>1136/2024</t>
  </si>
  <si>
    <t>2020/2024</t>
  </si>
  <si>
    <t>2024.014730</t>
  </si>
  <si>
    <t>A A RUSSO GESTAO EMPRESARIAL LTDA</t>
  </si>
  <si>
    <t>Liquidação da NE nº 2023NE0002898 - Ref. a serviços técnicos de elaboração de Projeto de Sonorização, conforme NFS-e n° 136 e demais documentos no PI-SEI 2024.015078.</t>
  </si>
  <si>
    <t>136/2024</t>
  </si>
  <si>
    <t>2021/2024</t>
  </si>
  <si>
    <t>09/072024</t>
  </si>
  <si>
    <t>2024.015078</t>
  </si>
  <si>
    <t>SIDI SERVICOS DE COMUNICACAO LTDA</t>
  </si>
  <si>
    <t>Liquidação da NE nº 2024NE0000056 - Prest. serv. de provimento de circuitos terrestres de trans. dados e locação de equip (CA 013/2023-MP/PGJ - 1ª TA) MAIO/2024  NFS-e n° 19857 e documentos no PI-SEI 2024.013572.</t>
  </si>
  <si>
    <t>19857/2024</t>
  </si>
  <si>
    <t>2022/2024</t>
  </si>
  <si>
    <t>2024.013572</t>
  </si>
  <si>
    <t>Liquidação da NE nº 2024NE0000055- Prestação de serviços de provimento de circuitos terrestres de trans.  dados e locação de equip (CA 013/2023-MP/PGJ - 1ª TA) MAIO/2024 NFS-e n° 19857 e documentos no PI-SEI 2024.013572 /2</t>
  </si>
  <si>
    <t>2023/2024</t>
  </si>
  <si>
    <t>TRIVALE INSTITUICAO DE PAGAMENTO LTDA</t>
  </si>
  <si>
    <t xml:space="preserve">Liquidação da NE nº 2024NE0000068 - Prestação de serviços de administração, gerenciamento e fornecimento de vale-alimentação (CA 015/2020 - MP/PGJ) referente a JUNHO/2024 conforme NFS-e n° 2280324 e documentos no PI-SEI 2024.015260. 
</t>
  </si>
  <si>
    <t>2280324/2024</t>
  </si>
  <si>
    <t>2027/2024</t>
  </si>
  <si>
    <t>2024.015260</t>
  </si>
  <si>
    <t>SOFTPLAN PLANEJAMENTO E SISTEMAS LTDA</t>
  </si>
  <si>
    <t xml:space="preserve">Liquidação da NE nº 2024NE0000064 - Prestação de Serviço de Garantia de Evolução Tecnológica e Funcional (CA N° 019/2021 – MP/PGJ) referente a ABRIL/2024 conforme NFS-e n° 682989 e documentos no PI-SEI 2024.013197.
</t>
  </si>
  <si>
    <t>682989/2024</t>
  </si>
  <si>
    <t>2028/2024</t>
  </si>
  <si>
    <t>2024.013197</t>
  </si>
  <si>
    <t>Liquidação da NE nº 2024NE0000064 - Prestação de Serviço de Sustentação (CA n° 019/2021 – MP/PGJ) referente a ABRIL/2024 conforme NFS-e n° 682988 e documentos no PI-SEI 2024.013196.</t>
  </si>
  <si>
    <t>682988/2024</t>
  </si>
  <si>
    <t>2029/2024</t>
  </si>
  <si>
    <t>2024.013196</t>
  </si>
  <si>
    <t>MVS DIGITAL LTDA</t>
  </si>
  <si>
    <t xml:space="preserve">Liquidação da NE nº 2024NE0001177 - Serviço de tradução simultânea com intérpretes, conforme NFS-e n° 36 e demais documentos no PI-SEI 2024.014873.
</t>
  </si>
  <si>
    <t>36/2024</t>
  </si>
  <si>
    <t>2030/2024</t>
  </si>
  <si>
    <t>2024.014873</t>
  </si>
  <si>
    <t>PIRONTI ADVOGADOS E CONSULTORES ASSOCIADOS</t>
  </si>
  <si>
    <t xml:space="preserve">Liquidação da NE nº 2024NE0000367- Serviço advocatícios (C.A. N° 007/2024-MP/PGJ) - referente a 3ª parcela, conforme NFS-e n° 5605 e documentos no PI-SEI 2024.013236.
</t>
  </si>
  <si>
    <t>5605/2024</t>
  </si>
  <si>
    <t>2032/2024</t>
  </si>
  <si>
    <t>2024.013236</t>
  </si>
  <si>
    <t>F ALVES DOS SANTOS JUNIOR</t>
  </si>
  <si>
    <t>Liquidação da NE nº 2024NE0001179 - Ref. a serviço de instalação do ar split do equipamento 3 a 15 metros, conforme NF-e n° 367 e demais documentos no PI-SEI 2024.013565.</t>
  </si>
  <si>
    <t>367/2024</t>
  </si>
  <si>
    <t>2037/2024</t>
  </si>
  <si>
    <t>2024.013565</t>
  </si>
  <si>
    <t>Liquidação da NE nº 2024NE0000017 - Prestação de serviço de assinatura para acesso aos produtos online BIBLIOTECA DIGITAL PROVIEW e RT Online clássico (CA N° 026/2022-MP/PGJ) conforme NF-e n° 601993 e documentos no PI-SEI 2024.013827.</t>
  </si>
  <si>
    <t>601993/2024</t>
  </si>
  <si>
    <t>2038/2024</t>
  </si>
  <si>
    <t>2024.013827</t>
  </si>
  <si>
    <t>Liquidação da NE nº 2024NE0000017 - Prestação de serviço de assinatura para acesso aos produtos online BIBLIOTECA DIGITAL PROVIEW e RT Online clássico (CA N° 026/2022-MP/PGJ) conforme NF-e n° 602008 e documentos no PI-SEI 2024.013827.</t>
  </si>
  <si>
    <t>602008/2024</t>
  </si>
  <si>
    <t>2040/2024</t>
  </si>
  <si>
    <t>SAAE SERVICO AUTONOMO DE AGUA E ESGOTOS DE ITACOAT</t>
  </si>
  <si>
    <t>Liquidação da NE nº 2024NE0000042 - Serviço de fornecimento de água (CA N° 005/2022-MP/PGJ) referente a JUNHO/2024, conforme Fatura n° 23074062024 e demais documentos no PI-SEI 2024.014295.</t>
  </si>
  <si>
    <t>FATURA nº 23074062024/2024</t>
  </si>
  <si>
    <t>2042/2024</t>
  </si>
  <si>
    <t>2024.014295</t>
  </si>
  <si>
    <t>Liquidação da NE nº 2024NE0000990 -  Ref. a serviço de instalação de condicionador de ar tipo split para atender à sede da Promotoria de Justiça de Rio Preto da Eva, conforme NF-e n° 366 e documentos no PI-SEI 2024.013559.</t>
  </si>
  <si>
    <t>366/2024</t>
  </si>
  <si>
    <t>2043/2024</t>
  </si>
  <si>
    <t>2024.013559</t>
  </si>
  <si>
    <t>QUALY NUTRI SERVICOS DE ALIMENTACAO LTDA</t>
  </si>
  <si>
    <t>Liquidação da NE nº 2024NE0001196 - Referente à contratação de serviço de Bufê, conforme NF-e n° 681 e demais documentos no PI-SEI 2024.013487.</t>
  </si>
  <si>
    <t>681/2024</t>
  </si>
  <si>
    <t>2044/2024</t>
  </si>
  <si>
    <t>2024.013487</t>
  </si>
  <si>
    <t>CASA NOVA ENGENHARIA E CONSULTORIA LTDA  ME</t>
  </si>
  <si>
    <t>Liquidação da NE nº 2024NE0000755 - Ref. a serv. de operação e manutenção preventiva e corretiva da ETE instalada no prédio sede da PGJ/AM, conf. NF-e n° 2024/267, CA  8/2021-MP/PGJ - 3º TA e demais doc. no PI-SEI 2024.013175.</t>
  </si>
  <si>
    <t>267/2024</t>
  </si>
  <si>
    <t>2045/2024</t>
  </si>
  <si>
    <t>2024.013175</t>
  </si>
  <si>
    <t>FUNDAÇÃO CARLOS CHAGAS</t>
  </si>
  <si>
    <t>Liquidação da NE n. 2024NE0000273 - Ref. a serviços de plan., org. e execução, para concurso púb. serv. adm. da PGJ/AM, 3ª Parcela do valor do CA nº 035/2023 - MP/PGJ, conf. NFS-e nº 2089 e 2024.014850 (p. 1/2, saldo FAMP).</t>
  </si>
  <si>
    <t>2089/2024</t>
  </si>
  <si>
    <t>2046/2024</t>
  </si>
  <si>
    <t xml:space="preserve">2024.014850 </t>
  </si>
  <si>
    <t>Liquidação da NE nº 2024NE0001187 - Ref. a serviço de bufê, para atender às demandas do XX Concurso de Júri Simulado, conf. NF-e n° 680 e demais doc. no PI-SEI 2024.013486.</t>
  </si>
  <si>
    <t>680/2024</t>
  </si>
  <si>
    <t>2047/2024</t>
  </si>
  <si>
    <t>2024.013486</t>
  </si>
  <si>
    <t>CERRADO VIAGENS LTDA</t>
  </si>
  <si>
    <t>Liquidação da NE nº 2024NE0000011 -  Prestação de serviço de emissão, reserva e remarcação de bilhetes para voos nacionais e internacionais (C.A. N° 019/2023 - MP/PGJ) referente a MAIO/2024, conforme Fatura N° 7180 e PI-SEI 2024.013055. (Nota de Débito no</t>
  </si>
  <si>
    <t>FATURA nº 7180/2024</t>
  </si>
  <si>
    <t>2048/2024</t>
  </si>
  <si>
    <t>2024.013055</t>
  </si>
  <si>
    <t>Liquidação da NE nº 2024NE0000011 -  Prestação de serviço de emissão, reserva e remarcação de bilhetes para voos nacionais e internacionais (C.A. N° 019/2023 - MP/PGJ) referente a MAIO/2024, conforme Fatura N° 7181 e PI-SEI 2024.013055. (Nota de Débito no</t>
  </si>
  <si>
    <t>FATURA nº 7181/2024</t>
  </si>
  <si>
    <t>2049/2024</t>
  </si>
  <si>
    <t>FUNDO DE MODERNIZACAO E REAPARELHAMENTO DO PODER JUDICIARIO ESTADUAL - FUNJEAM</t>
  </si>
  <si>
    <t>Liquidação da NE n. 2024NE0000092 - Referente a Cessão Onerosa de Uso de Bem Imóvel (C.O. N° 001/2021 - TJ) referente a JUNHO/2024, conforme documentos presentes no PI-SEI 2024.013397.</t>
  </si>
  <si>
    <t>MEMORANDO 118/2024</t>
  </si>
  <si>
    <t>2076/2024</t>
  </si>
  <si>
    <t>2024.013397</t>
  </si>
  <si>
    <t>FERNANDES CONSTRUÇOES EIRELI</t>
  </si>
  <si>
    <t>Liquidação da NE nº 2024NE0001188 - Ref. a Prestação de serviços de manutenção predial preventiva e/ou corretiva, para execução de reforma em imóvel locado em Manacapuru, conforme a NFs n° 226, CA 016/2024 - MP/PGJ e documentos no PI-SEI 2024.014733.</t>
  </si>
  <si>
    <t>226/2024</t>
  </si>
  <si>
    <t>2079/2024</t>
  </si>
  <si>
    <t>2024.014733</t>
  </si>
  <si>
    <t>PRODAM PROCESSAMENTO DE DADOS AMAZONAS SA</t>
  </si>
  <si>
    <t>Liquidação da NE nº 2023NE0000271 - Ref. a prestação de serviços referentes a execução do SISTEMA AJURI (C.A. 003/2019 - MP/PGJ) referente a MAIO/2024 conforme NFS-e n° 46059 e documentos no PI-SEI 2024.013207.</t>
  </si>
  <si>
    <t>46059/2024</t>
  </si>
  <si>
    <t>2084/2024</t>
  </si>
  <si>
    <t>2024.013207</t>
  </si>
  <si>
    <t>Liquidação da NE nº 2024NE0000038 - Ref. a prestação de serviços referentes a execução do SISTEMA AJURI (C.A. 003/2019 - MP/PGJ) referente a MAIO/2024 conforme NFS-e n° 46059 e documentos no PI-SEI 2024.013207.</t>
  </si>
  <si>
    <t>2085/2024</t>
  </si>
  <si>
    <t>Liquidação da NE nº 2024NE0000039 - Ref. a prestação de serviços referentes a execução do SISTEMA AJURI (C.A. 003/2019 - MP/PGJ) referente a MAIO/2024 conforme NFS-e n° 46059 e documentos no PI-SEI 2024.013207.</t>
  </si>
  <si>
    <t>2087/2024</t>
  </si>
  <si>
    <t>Liquidação da NE nº 2024NE0001505 - Ref. a serviços de plan., org. e execução, para concurso púb. serv. adm. da PGJ/AM, 3ª Parcela do valor do CA nº 035/2023 - MP/PGJ, conf. NFS-e nº 2089 e 2024.014850 (p. 2/2).</t>
  </si>
  <si>
    <t>2088/2024</t>
  </si>
  <si>
    <t>2024.014850</t>
  </si>
  <si>
    <t>G REFRIGERAÇAO COM E SERV DE REFRIGERAÇAO LTDA  ME</t>
  </si>
  <si>
    <t>Liquidação da NE nº 2024NE0000019 - Ref. a serviço de manutenção preventiva e corretiva realizada nos sistemas de refrigeração desta PGJ/AM, Junho/2024, conf. NF-e n° 3133, CA 025/2022 MP/PGJ e demais documentos no PI-SEI 2024.015236</t>
  </si>
  <si>
    <t>3133/2024</t>
  </si>
  <si>
    <t>2024.015236</t>
  </si>
  <si>
    <t>Liquidação da NE nº 2024NE0001216 - Ref. a serviço de instalação de condicionador de ar tipo split para atender à sede do MPAM, conforme NF-e n° 365 e documentos no PI-SEI 2024.013557.</t>
  </si>
  <si>
    <t>365/2024</t>
  </si>
  <si>
    <t>2090/2024</t>
  </si>
  <si>
    <t>2024.013557</t>
  </si>
  <si>
    <t>LOGIC PRO SERVICOS DE TECNOLOGIA DA INFORMACAO LTDA</t>
  </si>
  <si>
    <t>Liquidação da NE nº 2024NE0000338 - Serviço de conectividade (CA 008/2023 - MP/PGJ) referente a JUNHO/2024 conforme NFS-e n° 42155 e documentos no PI-SEI 2024.015253.</t>
  </si>
  <si>
    <t>42155/2024</t>
  </si>
  <si>
    <t>2091/2024</t>
  </si>
  <si>
    <t>2024.015253</t>
  </si>
  <si>
    <t>Liquidação da NE nº 2024NE0001227 - Ref. a serviço de manutenção preventiva e corretiva realizada nos sistemas de refrigeração desta PGJ/AM, repactuação, conf. NF-e n° 3126, CA 025/2022 MP/PGJ e demais documentos no PI-SEI 2024.013494</t>
  </si>
  <si>
    <t>3126/2024</t>
  </si>
  <si>
    <t>2092/2024</t>
  </si>
  <si>
    <t>2024.013494</t>
  </si>
  <si>
    <t>OI S.A. - EM RECUPERACAO JUDICIAL</t>
  </si>
  <si>
    <t>Liquidação da NE nº 2024NE0000035 - Prestação de serviços de acesso dedicado à Internet com proteção Anti-DDoS (CA Nº 032/2021-MP/PGJ - 2º TA) referente a JUNHO/2024, conforme Fatura nº 0300039359282 e documentos no PI-SEI 2024.015353.</t>
  </si>
  <si>
    <t>FATURA nº 0300039359282/2024</t>
  </si>
  <si>
    <t>2093/2024</t>
  </si>
  <si>
    <t>2024.015353</t>
  </si>
  <si>
    <t>MANAUS AMBIENTAL S.A</t>
  </si>
  <si>
    <t>Liquidação da NE nº 2024NE0000027 - Serviços de fornecimento de água (CA 006/2023-MP/PGJ) referente a MAIO/2024 conforme Fatura n° 1509832/2024 e documentos no PI-SEI 2024.014768.</t>
  </si>
  <si>
    <t>FATURA nº 1509832/2024</t>
  </si>
  <si>
    <t>2095/2024</t>
  </si>
  <si>
    <t>2024.014768</t>
  </si>
  <si>
    <t>Liquidação da NE nº 2023NE0000047 - Ref. a serviço de manutenção preventiva e corretiva da ETE (CA N° 008/2021-MP/PGJ) referente à 2ª Medição em JUNHO/2024 conforme NFS-e n° 303 e documentos no PI-SEI 2024.015581.</t>
  </si>
  <si>
    <t>303/2024</t>
  </si>
  <si>
    <t>2096/2024</t>
  </si>
  <si>
    <t>2024.015581</t>
  </si>
  <si>
    <t>ECOSEGM E CONSULTORIA AMBIENTAL LTDA ME</t>
  </si>
  <si>
    <t>Liquidação da NE nº 2023NE0000082 - Ref. a serviços de análises laboratoriais da qualidade dos efluentes da Estação de Tratamento de Esgotos – ETE (CA 003/2020 - MP/PGJ) referente a 1ª medição conf NFS-e n° 4392 e doc no PI-SEI 2024.015230.</t>
  </si>
  <si>
    <t>4392/2024</t>
  </si>
  <si>
    <t>2099/2024</t>
  </si>
  <si>
    <t>2024.015230</t>
  </si>
  <si>
    <t>PREVILEMOS LTDA - ADMINISTRADORA E CORRETORA DE SEGUROS</t>
  </si>
  <si>
    <t xml:space="preserve">Liquidação da NE nº 2023NE0001828 - Prestação de seguro coletivo contra acidentes pessoais (CA 007/2023-MP/PGJ) referente ao período de 01/06/2024 a 01/07/2024 conforme Apólice Nº 9.186.124 e demais documentos no PI-SEI 2024.015950.
</t>
  </si>
  <si>
    <t>FATURA nº 10/2024</t>
  </si>
  <si>
    <t>2100/2024</t>
  </si>
  <si>
    <t>2024.015950</t>
  </si>
  <si>
    <t>GARTNER DO BRASIL SERVICOS DE PESQUISAS LTDA</t>
  </si>
  <si>
    <t>Liquidação da NE nº 2024NE0000021 - Prestação de serviços técnicos especializados (CA 034/2021-MP/PGJ) referente a parcela 05/12 conforme NFS-e n° 43058 e documentos no PI-SEI 2024.013886.</t>
  </si>
  <si>
    <t>43058/2024</t>
  </si>
  <si>
    <t>2102/2024</t>
  </si>
  <si>
    <t>2024.013886</t>
  </si>
  <si>
    <t xml:space="preserve">Liquidação da NE nº 2023NE0001496 - Prest. Serv. Comunicação de Dados e Circuito Dedicado de Com.Dados (CA 013/2021-MP/PGJ) referente a MAIO/2024 conforme NFS-e n° 9150 e demais documentos no PI-SEI 2024.013097.
</t>
  </si>
  <si>
    <t>9150/2024</t>
  </si>
  <si>
    <t>2105/2024</t>
  </si>
  <si>
    <t>2024.013097</t>
  </si>
  <si>
    <t>Liquidação da NE nº 2023NE0001496 - Prest. Serv. Valor Adicionado e Circuito Dedicado de Com.Dados (CA 013/2021-MP/PGJ) referente a MAIO/2024 conforme NFS-e n° 13521 e demais documentos no PI-SEI 2024.013097.</t>
  </si>
  <si>
    <t>13521/2024</t>
  </si>
  <si>
    <t>2107/2024</t>
  </si>
  <si>
    <t>LINK CARD ADMINISTRADORA DE BENEFICIOS EIRELI EPP</t>
  </si>
  <si>
    <t>Liquidação da NE n. 2024NE0000069 - Prestação de serviços de abastecimento de veículos (CA N° 001/2024-MP/PGJ) referente ao Período 01/06/2024 a 30/06/2024, conforme NFS-e n° 1195848 e documentos no PI-SEI 2024.015565.</t>
  </si>
  <si>
    <t>1195848/2024</t>
  </si>
  <si>
    <t>2108/2024</t>
  </si>
  <si>
    <t>2024.015565</t>
  </si>
  <si>
    <t xml:space="preserve">Liquidação da NE nº 2024NE0000064 - Prestação de serviço de Sustentação (CA 019/2021 – MP/PGJ) referente a MAIO/2024 conforme NFS-e n° 692234 e documentos no PI-SEI 2024.015135.
</t>
  </si>
  <si>
    <t>692234/2024</t>
  </si>
  <si>
    <t>2109/2024</t>
  </si>
  <si>
    <t>2024.015135</t>
  </si>
  <si>
    <t>Liquidação da NE nº 2024NE0000064 -  Prestação do serviço de suporte de primeiro nível (CA 019/2021 – MP/PGJ) referente a MAIO/2024 conforme NFS-e n° 692232 e documentos no PI-SEI 2024.015132</t>
  </si>
  <si>
    <t>692232/2024</t>
  </si>
  <si>
    <t>2112/2024</t>
  </si>
  <si>
    <t>2024.015132</t>
  </si>
  <si>
    <t xml:space="preserve">Liquidação da NE nº 2023NE0001496 - Prest. Serv. Valor Adicionado e Circuito Dedicado de Com.Dados (CA N° 013/2021-MP/PGJ - 2ª TA) referente a ABRIL/2024, conforme NFS-e n° 13310 e documentos no PI-SEI 2024.010649.
</t>
  </si>
  <si>
    <t>13310/2024</t>
  </si>
  <si>
    <t>2117/2024</t>
  </si>
  <si>
    <t>2024.010649</t>
  </si>
  <si>
    <t>Liquidação da NE nº 2024NE0000065 -  Prestação de serviços sobre Infraestrutura (CA 019/2021 – MP/PGJ) referente a MAIO/2024 conforme NFS-e n° 692231 e documentos no PI-SEI 2024.015121.</t>
  </si>
  <si>
    <t>692231/2024</t>
  </si>
  <si>
    <t>2119/2024</t>
  </si>
  <si>
    <t>2024.015121</t>
  </si>
  <si>
    <t>Liquidação da NE nº 2023NE0001496 - Prest. Serv. Comunicação de Dados e Circuito Dedicado de Com.Dados (CA N° 013/2021-MP/PGJ - 2ª TA) referente a ABRIL/2024, conforme NFS-e n° 8967 e documentos no PI-SEI 2024.010649.
/1</t>
  </si>
  <si>
    <t>8967/2024</t>
  </si>
  <si>
    <t>2122/2024</t>
  </si>
  <si>
    <t>Liquidação da NE nº 2024NE0000052 - Prest. Serv. Comunicação de Dados e Circuito Dedicado de Com.Dados (CA N° 013/2021-MP/PGJ - 2ª TA) referente a ABRIL/2024, conforme NFS-e n° 8967 e documentos no PI-SEI 2024.010649.
/2</t>
  </si>
  <si>
    <t>2123/2024</t>
  </si>
  <si>
    <t>PRIME CONSULTORIA E ASSESSORIA EMPRESARIAL LTDA</t>
  </si>
  <si>
    <t>Liquidação da NE nº 2023NE0000414 - Ref. a serviço de gerenciamento na prestação de serviços (C.A. N° 007/2023 MP/PGJ) referente a MAIO/2024 conforme NFS-e nº 2264964 e documentos no PI-SEI 2024.013980.</t>
  </si>
  <si>
    <t>2264964/2024</t>
  </si>
  <si>
    <t>2125/2024</t>
  </si>
  <si>
    <t>2024.013980</t>
  </si>
  <si>
    <t>COSAMA COMPANHIA DE SANEAMENTO DO AMAZONAS</t>
  </si>
  <si>
    <t>Liquidação da NE nº 2024NE0000014 - Ref. a prestação do serv. de água e esgoto sanitário aos prédios das Promotorias de Justiça de Juruá, referente a JUNHO/2024, conf. fatura e demais doc. presentes no PI-SEI 2024.015530.</t>
  </si>
  <si>
    <t>FATURA nº 10918062024-6</t>
  </si>
  <si>
    <t>2132/2024</t>
  </si>
  <si>
    <t>2024.015530</t>
  </si>
  <si>
    <t>Liquidação da NE nº 2024NE0000014 - Ref. a prestação do serv. de água e esgoto sanitário aos prédios das Promotorias de Justiça de Carauari, referente a JUNHO/2024, conf. faturas e demais doc. presentes no PI-SEI 2024.015530.</t>
  </si>
  <si>
    <t>FATURA nº 17246062024-5</t>
  </si>
  <si>
    <t>2133/2024</t>
  </si>
  <si>
    <t>Liquidação da NE nº 2024NE0000014 - Ref. a prestação do serv. de água e esgoto sanitário aos prédios das Promotorias de Justiça de Codajás, referente a JUNHO/2024, conf. faturas e demais doc. presentes no PI-SEI 2024.015530.</t>
  </si>
  <si>
    <t>FATURA nº 28487062024-2</t>
  </si>
  <si>
    <t>2134/2024</t>
  </si>
  <si>
    <t>Liquidação da NE nº 2024NE0000014 - Ref. a restação do serv. de água e esgoto sanitário aos prédios das Promotorias de Justiça de Autazes, referente a JUNHO/2024, conf. faturas e demais doc. presentes no PI-SEI 2024.015530.</t>
  </si>
  <si>
    <t>FATURA nº 22098062024-3</t>
  </si>
  <si>
    <t>2135/2024</t>
  </si>
  <si>
    <t>Liquidação da NE nº 2024NE0000014 - Ref. a prestação do serv. de água e esgoto sanitário aos prédios das Promotorias de Justiça de Tabatinga, referente a JUNHO/2024, conf. faturas e demais doc. presentes no PI-SEI 2024.015530.</t>
  </si>
  <si>
    <t>FATURA nº 04943062024-2</t>
  </si>
  <si>
    <t>2136/2024</t>
  </si>
  <si>
    <t>A DE CASTRO AMORA LTDA</t>
  </si>
  <si>
    <t>Liquidação da NE nº 2024NE0001297 - Ref. à contratação de serviço gráfico para atender demanda da Ouvidoria-Geral do Ministério de Público, conforme NF-e n° 144 e documentos no PI-SEI 2024.014251.</t>
  </si>
  <si>
    <t>144/2024</t>
  </si>
  <si>
    <t>2148/2024</t>
  </si>
  <si>
    <t>2024.014251</t>
  </si>
  <si>
    <t>Liquidação da NE nº 2024NE0000040 - Ref. a prest. de serviços referentes a execução do SISTEMA AJURI (C.A. 012/2021 - MP/PGJ - 2° T.A.) referente a JUNHO/2024 conforme NFS-e n° 46801 e documentos no PI-SEI 2024.015798.</t>
  </si>
  <si>
    <t>46801/2024</t>
  </si>
  <si>
    <t>2155/2024</t>
  </si>
  <si>
    <t>2024.015798</t>
  </si>
  <si>
    <t>EMPRESA BRASILEIRA DE CORREIOS E TELEGRAFOS EBCT</t>
  </si>
  <si>
    <t>Liquidação da NE nº 2022NE0000204 - Referente a prestação de serviços postais (CA N° 035/2021/MP/PGJ), mês JUNHO/2024 conforme Fatura n° 73658 e documentos no PI-SEI 2024.016019.</t>
  </si>
  <si>
    <t>FATURA nº 73658</t>
  </si>
  <si>
    <t>2158/2024</t>
  </si>
  <si>
    <t>2024.016019</t>
  </si>
  <si>
    <t>Liquidação da NE nº 2024NE0000367 - Ref. a prestação de serviços advocatícios (CA 007/2024 – MP/PGJ) referente a 4ª parcela, conforme NFS-e n° 5705 e documentos no PI-SEI 2024.015817.</t>
  </si>
  <si>
    <t>5705/2024</t>
  </si>
  <si>
    <t>2164/2024</t>
  </si>
  <si>
    <t>2024.015817</t>
  </si>
  <si>
    <t>ALFAMA COM E SERVIÇOS LTDA</t>
  </si>
  <si>
    <t>Liquidação da NE nº 2024NE0000001 - Ref. a prestação de serviços de desinsetização da PGJ/AM (CA 024/2023 – MP/PGJ) referente a JUNHO/2024, conforme NFS-e n° 3705 e documentos no PI-SEI 2024.015940.</t>
  </si>
  <si>
    <t>3705/2024</t>
  </si>
  <si>
    <t>2165/2024</t>
  </si>
  <si>
    <t>2024.015940</t>
  </si>
  <si>
    <t>Liquidação da NE n. 2024NE0000066 - Ref a prestação de serviços móvel pessoal – SMP (CA N° 016/2023 - MP/PGJ) referente a JUNHO/2024, conforme Fatura N° 0345991343062024 e demais documentos no PI-SEI 2024.015560.</t>
  </si>
  <si>
    <t>FATURA nº 0345991343062024</t>
  </si>
  <si>
    <t>2166/2024</t>
  </si>
  <si>
    <t>2024.015560</t>
  </si>
  <si>
    <t>JF TECNOLOGIA LTDA</t>
  </si>
  <si>
    <t>Liquidação da NE nº 2024NE0000023 - Ref. aos serviços continuados de limpeza, conservação e higienização, prestados no mês de Junho/2024, conforme NFS-e 6490 e demais documentos no PI SEI 2024.015795.
/1</t>
  </si>
  <si>
    <t>6490/2024</t>
  </si>
  <si>
    <t>2182/2024</t>
  </si>
  <si>
    <t>2024.015795</t>
  </si>
  <si>
    <t>Liquidação da NE nº 2024NE0001002 - Ref. aos serviços continuados de limpeza, conservação e higienização, prestados no mês de Junho/2024, conforme NFS-e 6490 e demais documentos no PI SEI 2024.015795.
/2</t>
  </si>
  <si>
    <t>2185/2024</t>
  </si>
  <si>
    <t>MBM SEGURADORA S.A.</t>
  </si>
  <si>
    <t>Liquidação da NE nº 2024NE0001228 - Prestação de seguro coletivo contra acidentes pessoais para Estagiários da PGJ/MPAM (CA 007/2024 - MP/PGJ) referente ao período de 10/06/24 a 09/07/24, conforme Apólice Nº 56635 e documentos no PI-SEI 2024.016100.</t>
  </si>
  <si>
    <t>FATURA nº 001/2024</t>
  </si>
  <si>
    <t>2197/2024</t>
  </si>
  <si>
    <t>2024.016100</t>
  </si>
  <si>
    <t xml:space="preserve">BMJ COMERCIAL E SERVICOS LTDA                     </t>
  </si>
  <si>
    <t>Liquidação da NE n. 2024NE0000007 - Ref. a fornecimento de combustível sob demanda (CA N° 021/2023 MP/PGJ) referente a JUNHO/2024 conforme NFS-e nº 476 e documentos no PI-SEI 2024.015920</t>
  </si>
  <si>
    <t>476/2024</t>
  </si>
  <si>
    <t>2198/2024</t>
  </si>
  <si>
    <t>2024.015920</t>
  </si>
  <si>
    <t>Liquidação da NE nº 2024NE0000067 - Ref. ao fornecimento de energia elétrica Predio Sede e Anexo (CA. nº 002/2019 - MP/PGJ) referente a JUNHO/2024 conforme Fatura n° 869937062024 e documentos do PI-SEI 2024.015726.</t>
  </si>
  <si>
    <t xml:space="preserve">FATURA nº  869937062024 </t>
  </si>
  <si>
    <t>2203/2024</t>
  </si>
  <si>
    <t>2024.015726</t>
  </si>
  <si>
    <t>MÓDULO ENGENHARIA CONSULTORIA E GERENCIA PREDIAL LTDA</t>
  </si>
  <si>
    <t>24645/2024</t>
  </si>
  <si>
    <t>2209/2024</t>
  </si>
  <si>
    <t>2024.015904</t>
  </si>
  <si>
    <t>A S PINTO</t>
  </si>
  <si>
    <t xml:space="preserve">Liquidação da NE nº 2024NE0001290 - Serviço de operação de equipamentos de som e vídeo com gravação e transmissão (CA N° 017/2024-MP/PGJ) conforme NFS-e nº 155 e documentos no PI-SEI 2024.016320.
</t>
  </si>
  <si>
    <t>155/2024</t>
  </si>
  <si>
    <t>2229/2024</t>
  </si>
  <si>
    <t>2024.016320</t>
  </si>
  <si>
    <t>Liquidação da NE nº 2024NE0001234 - Referente a serviço Serviço de Bufê, para o evento “Violência
Patrimonial e Financeira contra a pessoa idosa”, conforme NF-e n° 685 e demais documentos no PI-SEI 2024.014387.</t>
  </si>
  <si>
    <t>685/2024</t>
  </si>
  <si>
    <t>2236/2024</t>
  </si>
  <si>
    <t>2024.014387</t>
  </si>
  <si>
    <t xml:space="preserve">Liquidação da NE nº 2024NE0000001 - Ref.a prestação de serviços de desinsetização da PGJ/AM (CA 024/2023 – MP/PGJ) referente a Maio/2024, conforme NFS-e n° 3666 e documentos no PI-SEI 2024.013715.
</t>
  </si>
  <si>
    <t>3666/2024</t>
  </si>
  <si>
    <t>2237/2024</t>
  </si>
  <si>
    <t>2024.013715</t>
  </si>
  <si>
    <t xml:space="preserve">Liquidação da NE nº 2024NE0000899 - Ref. a manutenção corretiva de grupo gerador, visando à solução dos problemas detectados no equipamento, em função do superaquecimento dos cabos. conforme NFS-e nº 472 e PI-SEI 2024.014153.
</t>
  </si>
  <si>
    <t>472/2024</t>
  </si>
  <si>
    <t>2238/2024</t>
  </si>
  <si>
    <t>2024.014153</t>
  </si>
  <si>
    <t>GIBBOR PUBLICIDADE E PUBLICACOES DE EDITAIS LTDA</t>
  </si>
  <si>
    <t xml:space="preserve">Liquidação da NE nº 2023NE0001786 - Prestação de serviços de publicação de atos oficiais e notas de interesse público desta PGJ/MPAM (CA 018/2023-MP/PGJ) conforme NFS-e n° 22828 e documentos no PI-SEI 2024.016197.
</t>
  </si>
  <si>
    <t>22828/2024</t>
  </si>
  <si>
    <t>2267/2024</t>
  </si>
  <si>
    <t>Não foi pago neste mês</t>
  </si>
  <si>
    <t>2024.016197</t>
  </si>
  <si>
    <t xml:space="preserve">Liquidação da NE nº 2024NE0000022 - Prestação de serviços de publicação de atos oficiais e notas de interesse público desta PGJ/MPAM (CA 018/2023-MP/PGJ) conforme NFS-e n° 22828 e documentos no PI-SEI 2024.016197.
</t>
  </si>
  <si>
    <t>2268/2024</t>
  </si>
  <si>
    <t xml:space="preserve">Liquidação da NE nº 2024NE0000042 - Serviço de fornecimento de água (CA N° 005/2022-MP/PGJ) referente a JULHO/2024, conforme Fatura n° 23074072024 e demais documentos no PI-SEI 2024.016529.
</t>
  </si>
  <si>
    <t>FATURA nº 23074072024</t>
  </si>
  <si>
    <t>2270/2024</t>
  </si>
  <si>
    <t>2024.016529</t>
  </si>
  <si>
    <t>Liquidação da NE nº 2024NE0000021 - Prestação de serviços técnicos especializados de pesquisa e aconselhamento (CA N° 034/2021 - MP/PGJ) referente a Parcela 06/12, conforme NFS-e n° 43348 e documentos no PI-SEI 2024.016103.</t>
  </si>
  <si>
    <t>43348/2024</t>
  </si>
  <si>
    <t>2273/2024</t>
  </si>
  <si>
    <t>2024.016103</t>
  </si>
  <si>
    <t>SERVIX INFORMÁTICA LTDA</t>
  </si>
  <si>
    <t>Liquidação da NE nº 2024NE0000053 - Prest. de SERVIÇO DE MONITORAMENTO DA SOLUÇÃO (CA 004/2023 - MP/PGJ|) referente a MAIO/2024 conforme NFS-e n° 54 e demais documentos no PI-SEI 2024.013430.</t>
  </si>
  <si>
    <t>54/2024</t>
  </si>
  <si>
    <t>2287/2024</t>
  </si>
  <si>
    <t>2024.013430</t>
  </si>
  <si>
    <t>Liquidação da NE nº 2024NE0000053 - Prest. de SERVIÇO DE MONITORAMENTO DA SOLUÇÃO (CA 004/2023 - MP/PGJ|) referente a MAIO/2024 conforme NFS-e nº  55 e demais documentos no PI-SEI 2024.013430.</t>
  </si>
  <si>
    <t>55/2024</t>
  </si>
  <si>
    <t>2289/2024</t>
  </si>
  <si>
    <t>Liquidação da NE nº 2023NE0000414 - Serviço de gerenciamento na prestação de serviços (CA N° 007/2023-MP/PGJ) referente ao período de 01/06/2024 a 30/06/2024 conforme NSF-e n° 2323568 e documentos no PI-SEI 2024.015710.</t>
  </si>
  <si>
    <t>2323568/2024</t>
  </si>
  <si>
    <t>2290/2024</t>
  </si>
  <si>
    <t>2024.015710</t>
  </si>
  <si>
    <t>EYES NWHERE SISTEMAS INTELIGENTES DE IMAGEM LTDA</t>
  </si>
  <si>
    <t>Liquidação da NE nº 2024NE0000336 - Serviço de telecomunicação (CA N° 033/2021-MP/PGJ) referente a JUNHO/2024 conforme NSF-e n° 2397 e documentos no PI-SEI 2024.015579.</t>
  </si>
  <si>
    <t>2397/2024</t>
  </si>
  <si>
    <t>2302/2024</t>
  </si>
  <si>
    <t>2024.015579</t>
  </si>
  <si>
    <t>BRASOFTWARE INFORMATICA LTDA</t>
  </si>
  <si>
    <t xml:space="preserve">Liquidação da NE nº 2024NE0001483 - Aquisição de licença de uso, software OFFICE 365, conforme NF-e n° 635252 e demais documentos no PI-SEI 2024.016015.
</t>
  </si>
  <si>
    <t>635252/2024</t>
  </si>
  <si>
    <t>2303/2024</t>
  </si>
  <si>
    <t>2024.016015</t>
  </si>
  <si>
    <t xml:space="preserve">Liquidação da NE nº 2024NE0000022 - Prestação de serviços de propaganda e publicidade (CA N° 018/2023-MP/PGJ) referente a ABRIL/2024 conforme NFS-e n° 22171 e documentos no PI-SEI 2024.010981.
</t>
  </si>
  <si>
    <t>22171/2024</t>
  </si>
  <si>
    <t>2312/2024</t>
  </si>
  <si>
    <t>2024.010981</t>
  </si>
  <si>
    <t xml:space="preserve">Liquidação da NE nº 2024NE0000053 - Pestação de Serviço de Monitoramento da Solução (CA N° 004/2023 - MP/PGJ) referente a JUNHO/2024 descritos na NF-e nº 56 e demais documentos no PI-SEI 2024.016086.
</t>
  </si>
  <si>
    <t>56/2024</t>
  </si>
  <si>
    <t>2327/2024</t>
  </si>
  <si>
    <t>2024.016086</t>
  </si>
  <si>
    <t xml:space="preserve">Liquidação da NE nº 2024NE0000053 - Pestação de Serviço de Monitoramento da Solução (CA N° 004/2023 - MP/PGJ) referente a JUNHO/2024 descritos na NF-e nº 57 e demais documentos no PI-SEI 2024.016086.
</t>
  </si>
  <si>
    <t>57/2024</t>
  </si>
  <si>
    <t>2328/2024</t>
  </si>
  <si>
    <t xml:space="preserve">Liquidação da NE nº 2024NE0000022 - Prestação de serviços de propaganda e publicidade (CA N° 018/2023-MP/PGJ) referente a MAIO/2024, descritos na NFS-e nº 22449 e documentos no PI-SEI 2024.013600.
</t>
  </si>
  <si>
    <t>22449/2024</t>
  </si>
  <si>
    <t>2333/2024</t>
  </si>
  <si>
    <t>2024.013600</t>
  </si>
  <si>
    <t>Liquidação da NE nº 2024NE0001230 - Prestação de serviço referente a aquisição de serviços de Buffet, conforme NF-e n° 684 e demais documentos no PI-SEI 2024.014384.</t>
  </si>
  <si>
    <t>684/2024</t>
  </si>
  <si>
    <t>2334/2024</t>
  </si>
  <si>
    <t>2024.014384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</si>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</sst>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6" formatCode="[$-416]d/m/yyyy"/>
    <numFmt numFmtId="167" formatCode="_-&quot;R$ &quot;* #,##0.00_-;&quot;-R$ &quot;* #,##0.00_-;_-&quot;R$ &quot;* \-??_-;_-@_-"/>
    <numFmt numFmtId="168" formatCode="&quot;R$&quot;\ #,##0.00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u/>
      <sz val="12"/>
      <color rgb="FF0000FF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3" fillId="0" borderId="0"/>
    <xf numFmtId="0" fontId="10" fillId="0" borderId="0" applyBorder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/>
    </xf>
    <xf numFmtId="0" fontId="6" fillId="0" borderId="1" xfId="2" applyFont="1" applyBorder="1" applyAlignment="1">
      <alignment horizontal="left"/>
    </xf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0" fillId="0" borderId="2" xfId="3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vertical="center"/>
    </xf>
    <xf numFmtId="166" fontId="9" fillId="0" borderId="2" xfId="0" applyNumberFormat="1" applyFont="1" applyBorder="1" applyAlignment="1">
      <alignment horizontal="center" vertical="center" wrapText="1"/>
    </xf>
    <xf numFmtId="168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2" xfId="3" applyFont="1" applyBorder="1" applyAlignment="1">
      <alignment wrapText="1"/>
    </xf>
    <xf numFmtId="168" fontId="9" fillId="0" borderId="2" xfId="0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43" fontId="2" fillId="0" borderId="0" xfId="0" applyNumberFormat="1" applyFont="1"/>
    <xf numFmtId="4" fontId="2" fillId="0" borderId="0" xfId="0" applyNumberFormat="1" applyFont="1"/>
    <xf numFmtId="0" fontId="10" fillId="0" borderId="2" xfId="3" applyBorder="1" applyAlignment="1">
      <alignment horizontal="center" vertical="center" wrapText="1"/>
    </xf>
    <xf numFmtId="49" fontId="9" fillId="0" borderId="2" xfId="0" quotePrefix="1" applyNumberFormat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10" fillId="0" borderId="2" xfId="3" applyBorder="1" applyAlignment="1">
      <alignment vertical="center"/>
    </xf>
    <xf numFmtId="167" fontId="9" fillId="0" borderId="2" xfId="1" applyFont="1" applyFill="1" applyBorder="1" applyAlignment="1" applyProtection="1">
      <alignment vertical="center"/>
    </xf>
    <xf numFmtId="0" fontId="12" fillId="0" borderId="0" xfId="0" applyFont="1"/>
    <xf numFmtId="0" fontId="9" fillId="0" borderId="2" xfId="0" quotePrefix="1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24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285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ORDEM_CRONOL&#211;GICA_%20DE_%20PAGAMENTOS_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JULHO/2024</v>
          </cell>
        </row>
        <row r="23">
          <cell r="A23" t="str">
            <v>Data da última atualização:01/08/2024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Transpar%C3%AAncia_2024/Julho/NFs/Servi%C3%A7os/FATURA_17246062024-5_COSAMA_CARAUARI_f8156.pdf" TargetMode="External"/><Relationship Id="rId21" Type="http://schemas.openxmlformats.org/officeDocument/2006/relationships/hyperlink" Target="https://www.mpam.mp.br/images/CT_16-2024_-_MP-PGJ_f1711.pdf" TargetMode="External"/><Relationship Id="rId42" Type="http://schemas.openxmlformats.org/officeDocument/2006/relationships/hyperlink" Target="https://www.mpam.mp.br/images/CT_n_019-2021-MP-PGJ_60243.pdf" TargetMode="External"/><Relationship Id="rId63" Type="http://schemas.openxmlformats.org/officeDocument/2006/relationships/hyperlink" Target="https://www.mpam.mp.br/images/CT_18-2023_-MP-PGJ_367f2.pdf" TargetMode="External"/><Relationship Id="rId84" Type="http://schemas.openxmlformats.org/officeDocument/2006/relationships/hyperlink" Target="https://www.mpam.mp.br/images/Transpar%C3%AAncia_2024/Julho/NFs/Servi%C3%A7os/NFS_366_2024_F_ALVES_3da03.pdf" TargetMode="External"/><Relationship Id="rId138" Type="http://schemas.openxmlformats.org/officeDocument/2006/relationships/hyperlink" Target="https://www.mpam.mp.br/images/Transpar%C3%AAncia_2024/Julho/NFs/Servi%C3%A7os/FATURA_23074072024_2024_SAAE_0667d.pdf" TargetMode="External"/><Relationship Id="rId159" Type="http://schemas.openxmlformats.org/officeDocument/2006/relationships/hyperlink" Target="https://www.mpam.mp.br/images/Transpar%C3%AAncia_2024/Julho/NFs/Servi%C3%A7os/NFS_56_2024_SERVIX_77737.pdf" TargetMode="External"/><Relationship Id="rId107" Type="http://schemas.openxmlformats.org/officeDocument/2006/relationships/hyperlink" Target="https://www.mpam.mp.br/images/Transpar%C3%AAncia_2024/Julho/NFs/Servi%C3%A7os/NFS_13521_2024_SENCINET_a9283.pdf" TargetMode="External"/><Relationship Id="rId11" Type="http://schemas.openxmlformats.org/officeDocument/2006/relationships/hyperlink" Target="https://www.mpam.mp.br/images/1_TA_ao_CT_N%C2%BA_013-2023_-_MPPGJ_64e36.pdf" TargetMode="External"/><Relationship Id="rId32" Type="http://schemas.openxmlformats.org/officeDocument/2006/relationships/hyperlink" Target="https://www.mpam.mp.br/images/CC_n%C2%BA_003.2020_98a8f.pdf" TargetMode="External"/><Relationship Id="rId53" Type="http://schemas.openxmlformats.org/officeDocument/2006/relationships/hyperlink" Target="https://www.mpam.mp.br/images/CT_16-2023_-_MP-PGJ_8a82c.pdf" TargetMode="External"/><Relationship Id="rId74" Type="http://schemas.openxmlformats.org/officeDocument/2006/relationships/hyperlink" Target="https://www.mpam.mp.br/images/Transpar%C3%AAncia_2024/Julho/NFs/Servi%C3%A7os/NFS_19857_2024_SIDI_SERVI%C3%87OS_e4fe7.pdf" TargetMode="External"/><Relationship Id="rId128" Type="http://schemas.openxmlformats.org/officeDocument/2006/relationships/hyperlink" Target="https://www.mpam.mp.br/images/Transpar%C3%AAncia_2024/Julho/NFs/Servi%C3%A7os/NFS_6490_2024_JF_TECNOLOGIA_53697.pdf" TargetMode="External"/><Relationship Id="rId149" Type="http://schemas.openxmlformats.org/officeDocument/2006/relationships/hyperlink" Target="https://www.mpam.mp.br/images/Transpar%C3%AAncia_2024/Julho/NFs/Servi%C3%A7os/NFS_2323568_2024_PRIME_dac4c.pdf" TargetMode="External"/><Relationship Id="rId5" Type="http://schemas.openxmlformats.org/officeDocument/2006/relationships/hyperlink" Target="https://www.mpam.mp.br/images/CT_26-2022_-_MP-PGJ_a5aaf.pdf" TargetMode="External"/><Relationship Id="rId95" Type="http://schemas.openxmlformats.org/officeDocument/2006/relationships/hyperlink" Target="https://www.mpam.mp.br/images/Transpar%C3%AAncia_2024/Julho/NFs/Servi%C3%A7os/NFS_46059_2024_PRODAM_0ac1f.pdf" TargetMode="External"/><Relationship Id="rId160" Type="http://schemas.openxmlformats.org/officeDocument/2006/relationships/hyperlink" Target="https://www.mpam.mp.br/images/Transpar%C3%AAncia_2024/Julho/NFs/Servi%C3%A7os/NFS_57_2024_SERVIX_0407e.pdf" TargetMode="External"/><Relationship Id="rId22" Type="http://schemas.openxmlformats.org/officeDocument/2006/relationships/hyperlink" Target="https://www.mpam.mp.br/images/6%C2%BA_TA_ao_CT_003-2019_-_MP-PGJ_7fb86.pdf" TargetMode="External"/><Relationship Id="rId43" Type="http://schemas.openxmlformats.org/officeDocument/2006/relationships/hyperlink" Target="https://www.mpam.mp.br/images/CT_07-2023_-_MP-PGJ_fb5b5.pdf" TargetMode="External"/><Relationship Id="rId64" Type="http://schemas.openxmlformats.org/officeDocument/2006/relationships/hyperlink" Target="https://www.mpam.mp.br/images/Contratos/2022/Carta_Contrato/CC_05-2022_MP_-_PGJ_596f4.pdf" TargetMode="External"/><Relationship Id="rId118" Type="http://schemas.openxmlformats.org/officeDocument/2006/relationships/hyperlink" Target="https://www.mpam.mp.br/images/Transpar%C3%AAncia_2024/Julho/NFs/Servi%C3%A7os/FATURA_28487062024-2_2024_COSAMA_CODAJAS_84d6f.pdf" TargetMode="External"/><Relationship Id="rId139" Type="http://schemas.openxmlformats.org/officeDocument/2006/relationships/hyperlink" Target="https://www.mpam.mp.br/images/Transpar%C3%AAncia_2024/Julho/NFs/Servi%C3%A7os/NFS_43348_2024_GARTNER_0fbbd.pdf" TargetMode="External"/><Relationship Id="rId85" Type="http://schemas.openxmlformats.org/officeDocument/2006/relationships/hyperlink" Target="https://www.mpam.mp.br/images/Transpar%C3%AAncia_2024/Julho/NFs/Servi%C3%A7os/NF_681_2024_QUALY_NUTRI_2313f.pdf" TargetMode="External"/><Relationship Id="rId150" Type="http://schemas.openxmlformats.org/officeDocument/2006/relationships/hyperlink" Target="https://www.mpam.mp.br/images/CT_07-2023_-_MP-PGJ_fb5b5.pdf" TargetMode="External"/><Relationship Id="rId12" Type="http://schemas.openxmlformats.org/officeDocument/2006/relationships/hyperlink" Target="https://www.mpam.mp.br/images/CT_n%C2%BA_015-2020-MP-PGJ_4610e.pdf" TargetMode="External"/><Relationship Id="rId17" Type="http://schemas.openxmlformats.org/officeDocument/2006/relationships/hyperlink" Target="https://www.mpam.mp.br/images/3%C2%BA_TA_ao_CT_008-2021_-_MP-PGJ_56dd6.pdf" TargetMode="External"/><Relationship Id="rId33" Type="http://schemas.openxmlformats.org/officeDocument/2006/relationships/hyperlink" Target="https://www.mpam.mp.br/images/Carta_Contrato_n%C2%BA_07-PGJ_-_MP-PGJ_7e36e.pdf" TargetMode="External"/><Relationship Id="rId38" Type="http://schemas.openxmlformats.org/officeDocument/2006/relationships/hyperlink" Target="https://www.mpam.mp.br/images/CT_n_019-2021-MP-PGJ_60243.pdf" TargetMode="External"/><Relationship Id="rId59" Type="http://schemas.openxmlformats.org/officeDocument/2006/relationships/hyperlink" Target="https://www.mpam.mp.br/images/1%C2%BA_TA_ao_CT_015-2023_-_MP-PGJ_96dd5.pdf" TargetMode="External"/><Relationship Id="rId103" Type="http://schemas.openxmlformats.org/officeDocument/2006/relationships/hyperlink" Target="https://www.mpam.mp.br/images/Transpar%C3%AAncia_2024/Julho/NFs/Servi%C3%A7os/NFS_303_2024_CASA_NOVA_a7b55.pdf" TargetMode="External"/><Relationship Id="rId108" Type="http://schemas.openxmlformats.org/officeDocument/2006/relationships/hyperlink" Target="https://www.mpam.mp.br/images/Transpar%C3%AAncia_2024/Julho/NFs/Servi%C3%A7os/NFS_1195848_2024_LINK_CARD_f7c01.pdf" TargetMode="External"/><Relationship Id="rId124" Type="http://schemas.openxmlformats.org/officeDocument/2006/relationships/hyperlink" Target="https://www.mpam.mp.br/images/Transpar%C3%AAncia_2024/Julho/NFs/Servi%C3%A7os/NFS_5705_2024_PIRONTI_ADVOGADOS_08d03.pdf" TargetMode="External"/><Relationship Id="rId129" Type="http://schemas.openxmlformats.org/officeDocument/2006/relationships/hyperlink" Target="https://www.mpam.mp.br/images/Transpar%C3%AAncia_2024/Julho/NFs/Servi%C3%A7os/FATURA_001_2024_MBM_SEGURADORA_cd62a.pdf" TargetMode="External"/><Relationship Id="rId54" Type="http://schemas.openxmlformats.org/officeDocument/2006/relationships/hyperlink" Target="https://www.mpam.mp.br/images/CT_n%C2%BA_10-2020-MP-PGJ_d98a6.pdf" TargetMode="External"/><Relationship Id="rId70" Type="http://schemas.openxmlformats.org/officeDocument/2006/relationships/hyperlink" Target="https://www.mpam.mp.br/images/Transpar%C3%AAncia_2024/Julho/NFs/Servi%C3%A7os/NFS_9151_2024_SENCINET_01425.pdf" TargetMode="External"/><Relationship Id="rId75" Type="http://schemas.openxmlformats.org/officeDocument/2006/relationships/hyperlink" Target="https://www.mpam.mp.br/images/Transpar%C3%AAncia_2024/Julho/NFs/Servi%C3%A7os/NFS_2280324_2024_TRIVALE_faa2e.pdf" TargetMode="External"/><Relationship Id="rId91" Type="http://schemas.openxmlformats.org/officeDocument/2006/relationships/hyperlink" Target="https://www.mpam.mp.br/images/Transpar%C3%AAncia_2024/Julho/NFs/Servi%C3%A7os/MEMORANDO_118_2024_TJ_4511b.pdf" TargetMode="External"/><Relationship Id="rId96" Type="http://schemas.openxmlformats.org/officeDocument/2006/relationships/hyperlink" Target="https://www.mpam.mp.br/images/Transpar%C3%AAncia_2024/Julho/NFs/Servi%C3%A7os/NFS_2089_2024_FUNDA%C3%87%C3%83O_CARLOS_CHAGAS_bc9fd.pdf" TargetMode="External"/><Relationship Id="rId140" Type="http://schemas.openxmlformats.org/officeDocument/2006/relationships/hyperlink" Target="https://www.mpam.mp.br/images/CT_n%C2%BA_034-2021-MP-PGJ_f1b15.pdf" TargetMode="External"/><Relationship Id="rId145" Type="http://schemas.openxmlformats.org/officeDocument/2006/relationships/hyperlink" Target="https://www.mpam.mp.br/images/Transpar%C3%AAncia_2024/Julho/NFs/Servi%C3%A7os/NFS_54_2024_SERVIX_7786c.pdf" TargetMode="External"/><Relationship Id="rId161" Type="http://schemas.openxmlformats.org/officeDocument/2006/relationships/hyperlink" Target="https://www.mpam.mp.br/images/Transpar%C3%AAncia_2024/Julho/NFs/Servi%C3%A7os/NFS_22449_2024_GIBBOR_6e37a.pdf" TargetMode="External"/><Relationship Id="rId1" Type="http://schemas.openxmlformats.org/officeDocument/2006/relationships/hyperlink" Target="https://www.mpam.mp.br/images/Contratos/2023/Aditivos/4%C2%BA_TA_ao_CT_02-2019_-_MP-PGJ_c76fb.pdf" TargetMode="External"/><Relationship Id="rId6" Type="http://schemas.openxmlformats.org/officeDocument/2006/relationships/hyperlink" Target="https://www.mpam.mp.br/images/CT_26-2022_-_MP-PGJ_a5aaf.pdf" TargetMode="External"/><Relationship Id="rId23" Type="http://schemas.openxmlformats.org/officeDocument/2006/relationships/hyperlink" Target="https://www.mpam.mp.br/images/6%C2%BA_TA_ao_CT_003-2019_-_MP-PGJ_7fb86.pdf" TargetMode="External"/><Relationship Id="rId28" Type="http://schemas.openxmlformats.org/officeDocument/2006/relationships/hyperlink" Target="https://www.mpam.mp.br/images/2%C2%BA_TA_ao_CT_25-2022_-_MP-PGJ_e5ed3.pdf" TargetMode="External"/><Relationship Id="rId49" Type="http://schemas.openxmlformats.org/officeDocument/2006/relationships/hyperlink" Target="https://www.mpam.mp.br/images/2%C2%BA_TA_ao_CT_012-2021_-_MP-PGJ_3e59d.pdf" TargetMode="External"/><Relationship Id="rId114" Type="http://schemas.openxmlformats.org/officeDocument/2006/relationships/hyperlink" Target="https://www.mpam.mp.br/images/Transpar%C3%AAncia_2024/Julho/NFs/Servi%C3%A7os/NFS_8967_2024_SENCINET_18688.pdf" TargetMode="External"/><Relationship Id="rId119" Type="http://schemas.openxmlformats.org/officeDocument/2006/relationships/hyperlink" Target="https://www.mpam.mp.br/images/Transpar%C3%AAncia_2024/Julho/NFs/Servi%C3%A7os/FATURA_22098062024-3_2024_COSAMA_AUTAZES_5b430.pdf" TargetMode="External"/><Relationship Id="rId44" Type="http://schemas.openxmlformats.org/officeDocument/2006/relationships/hyperlink" Target="https://www.mpam.mp.br/images/CCT_06-2022_-_MP-PGJ_b19f3.pdf" TargetMode="External"/><Relationship Id="rId60" Type="http://schemas.openxmlformats.org/officeDocument/2006/relationships/hyperlink" Target="https://www.mpam.mp.br/images/CT_17-2024_-_MP-PGJ_5fa2a.pdf" TargetMode="External"/><Relationship Id="rId65" Type="http://schemas.openxmlformats.org/officeDocument/2006/relationships/hyperlink" Target="https://www.mpam.mp.br/images/Transpar%C3%AAncia_2024/Julho/NFs/Servi%C3%A7os/FATURA_869937052024_2024_AMAZONAS_ENERGIA_4f363.pdf" TargetMode="External"/><Relationship Id="rId81" Type="http://schemas.openxmlformats.org/officeDocument/2006/relationships/hyperlink" Target="https://www.mpam.mp.br/images/Transpar%C3%AAncia_2024/Julho/NFs/Servi%C3%A7os/NF_601993_2024_EDITORA_REVISTAS_9ebe9.pdf" TargetMode="External"/><Relationship Id="rId86" Type="http://schemas.openxmlformats.org/officeDocument/2006/relationships/hyperlink" Target="https://www.mpam.mp.br/images/Transpar%C3%AAncia_2024/Julho/NFs/Servi%C3%A7os/NFS_267_2024_CASA_NOVA_ENGENHARIA_509ee.pdf" TargetMode="External"/><Relationship Id="rId130" Type="http://schemas.openxmlformats.org/officeDocument/2006/relationships/hyperlink" Target="https://www.mpam.mp.br/images/Transpar%C3%AAncia_2024/Julho/NFs/Servi%C3%A7os/NFS_476_2024_BMJ_COMERCIAL_37fb9.pdf" TargetMode="External"/><Relationship Id="rId135" Type="http://schemas.openxmlformats.org/officeDocument/2006/relationships/hyperlink" Target="https://www.mpam.mp.br/images/Transpar%C3%AAncia_2024/Julho/NFs/Servi%C3%A7os/NFS_3666_2024_ALFAMA_e3325.pdf" TargetMode="External"/><Relationship Id="rId151" Type="http://schemas.openxmlformats.org/officeDocument/2006/relationships/hyperlink" Target="https://www.mpam.mp.br/images/CT_n%C2%BA_33-MP-PGJ_94190.pdf" TargetMode="External"/><Relationship Id="rId156" Type="http://schemas.openxmlformats.org/officeDocument/2006/relationships/hyperlink" Target="https://www.mpam.mp.br/images/Contratos/2023/Contrato/CT_04-2023_-_MP-PGJ.pdf_ee471.pdf" TargetMode="External"/><Relationship Id="rId13" Type="http://schemas.openxmlformats.org/officeDocument/2006/relationships/hyperlink" Target="https://www.mpam.mp.br/images/CT_n_019-2021-MP-PGJ_60243.pdf" TargetMode="External"/><Relationship Id="rId18" Type="http://schemas.openxmlformats.org/officeDocument/2006/relationships/hyperlink" Target="https://www.mpam.mp.br/images/CT_35-2023_-_MP-PGJ_9101e.pdf" TargetMode="External"/><Relationship Id="rId39" Type="http://schemas.openxmlformats.org/officeDocument/2006/relationships/hyperlink" Target="https://www.mpam.mp.br/images/2%C2%BA_TA_ao_CT_013-2021_-_MP-PGJ_f9615.pdf" TargetMode="External"/><Relationship Id="rId109" Type="http://schemas.openxmlformats.org/officeDocument/2006/relationships/hyperlink" Target="https://www.mpam.mp.br/images/Transpar%C3%AAncia_2024/Julho/NFs/Servi%C3%A7os/NFS_692234_2024_SOFTPLAN_713c6.pdf" TargetMode="External"/><Relationship Id="rId34" Type="http://schemas.openxmlformats.org/officeDocument/2006/relationships/hyperlink" Target="https://www.mpam.mp.br/images/2%C2%BA_TA_ao_CT_013-2021_-_MP-PGJ_f9615.pdf" TargetMode="External"/><Relationship Id="rId50" Type="http://schemas.openxmlformats.org/officeDocument/2006/relationships/hyperlink" Target="https://www.mpam.mp.br/images/CT_n%C2%BA_035-2021-MP-PGJ_8bef6.pdf" TargetMode="External"/><Relationship Id="rId55" Type="http://schemas.openxmlformats.org/officeDocument/2006/relationships/hyperlink" Target="https://www.mpam.mp.br/images/CT_n%C2%BA_10-2020-MP-PGJ_d98a6.pdf" TargetMode="External"/><Relationship Id="rId76" Type="http://schemas.openxmlformats.org/officeDocument/2006/relationships/hyperlink" Target="https://www.mpam.mp.br/images/Transpar%C3%AAncia_2024/Julho/NFs/Servi%C3%A7os/NFS_682989_2024_SOTFPLAN_bf795.pdf" TargetMode="External"/><Relationship Id="rId97" Type="http://schemas.openxmlformats.org/officeDocument/2006/relationships/hyperlink" Target="https://www.mpam.mp.br/images/Transpar%C3%AAncia_2024/Julho/NFs/Servi%C3%A7os/NFS_3133_2024_G_REFRIGERA%C3%87%C3%83O_52362.pdf" TargetMode="External"/><Relationship Id="rId104" Type="http://schemas.openxmlformats.org/officeDocument/2006/relationships/hyperlink" Target="https://www.mpam.mp.br/images/Transpar%C3%AAncia_2024/Julho/NFs/Servi%C3%A7os/NFS_4392_2024_ECOSEGME_194bd.pdf" TargetMode="External"/><Relationship Id="rId120" Type="http://schemas.openxmlformats.org/officeDocument/2006/relationships/hyperlink" Target="https://www.mpam.mp.br/images/Transpar%C3%AAncia_2024/Julho/NFs/Servi%C3%A7os/FATURA_04943062024-2_2024_COSAMA_TABATINGA_3a971.pdf" TargetMode="External"/><Relationship Id="rId125" Type="http://schemas.openxmlformats.org/officeDocument/2006/relationships/hyperlink" Target="https://www.mpam.mp.br/images/Transpar%C3%AAncia_2024/Julho/NFs/Servi%C3%A7os/NFS_3705_2024_ALFAMA_4503e.pdf" TargetMode="External"/><Relationship Id="rId141" Type="http://schemas.openxmlformats.org/officeDocument/2006/relationships/hyperlink" Target="https://www.mpam.mp.br/images/CT_n%C2%BA_034-2021-MP-PGJ_f1b15.pdf" TargetMode="External"/><Relationship Id="rId146" Type="http://schemas.openxmlformats.org/officeDocument/2006/relationships/hyperlink" Target="https://www.mpam.mp.br/images/Transpar%C3%AAncia_2024/Julho/NFs/Servi%C3%A7os/NFS_55_2024_SERVIX_13d05.pdf" TargetMode="External"/><Relationship Id="rId7" Type="http://schemas.openxmlformats.org/officeDocument/2006/relationships/hyperlink" Target="https://www.mpam.mp.br/images/3_TA_ao_CT_N%C2%BA_022-2021_-_MP-PGJ_3d457.pdf" TargetMode="External"/><Relationship Id="rId71" Type="http://schemas.openxmlformats.org/officeDocument/2006/relationships/hyperlink" Target="https://www.mpam.mp.br/images/Transpar%C3%AAncia_2024/Julho/NFs/Servi%C3%A7os/NFS_1136_2024_AMAZON_LIFE_3112a.pdf" TargetMode="External"/><Relationship Id="rId92" Type="http://schemas.openxmlformats.org/officeDocument/2006/relationships/hyperlink" Target="https://www.mpam.mp.br/images/Transpar%C3%AAncia_2024/Julho/NFs/Servi%C3%A7os/NFS_226_2024_FERNANDES_CONSTRU%C3%87%C3%95ES_00d91.pdf" TargetMode="External"/><Relationship Id="rId162" Type="http://schemas.openxmlformats.org/officeDocument/2006/relationships/hyperlink" Target="https://www.mpam.mp.br/images/Transpar%C3%AAncia_2024/Julho/NFs/Servi%C3%A7os/NF_684_2024_QUALY_NUTRI_6c6d2.pdf" TargetMode="External"/><Relationship Id="rId2" Type="http://schemas.openxmlformats.org/officeDocument/2006/relationships/hyperlink" Target="https://www.mpam.mp.br/images/CT_16-2023_-_MP-PGJ_8a82c.pdf" TargetMode="External"/><Relationship Id="rId29" Type="http://schemas.openxmlformats.org/officeDocument/2006/relationships/hyperlink" Target="https://www.mpam.mp.br/images/2_TA_ao_CT_N%C2%BA_032-2021_-_MP-PGJ_ccef2.pdf" TargetMode="External"/><Relationship Id="rId24" Type="http://schemas.openxmlformats.org/officeDocument/2006/relationships/hyperlink" Target="https://www.mpam.mp.br/images/6%C2%BA_TA_ao_CT_003-2019_-_MP-PGJ_7fb86.pdf" TargetMode="External"/><Relationship Id="rId40" Type="http://schemas.openxmlformats.org/officeDocument/2006/relationships/hyperlink" Target="https://www.mpam.mp.br/images/2%C2%BA_TA_ao_CT_013-2021_-_MP-PGJ_f9615.pdf" TargetMode="External"/><Relationship Id="rId45" Type="http://schemas.openxmlformats.org/officeDocument/2006/relationships/hyperlink" Target="https://www.mpam.mp.br/images/CCT_06-2022_-_MP-PGJ_b19f3.pdf" TargetMode="External"/><Relationship Id="rId66" Type="http://schemas.openxmlformats.org/officeDocument/2006/relationships/hyperlink" Target="https://www.mpam.mp.br/images/Transpar%C3%AAncia_2024/Julho/NFs/Servi%C3%A7os/FATURA_0345991343_2024_TELEFONICA_BRASIL_57a7f.pdf" TargetMode="External"/><Relationship Id="rId87" Type="http://schemas.openxmlformats.org/officeDocument/2006/relationships/hyperlink" Target="https://www.mpam.mp.br/images/Transpar%C3%AAncia_2024/Julho/NFs/Servi%C3%A7os/NFS_2089_2024_FUNDA%C3%87%C3%83O_CARLOS_CHAGAS_bc9fd.pdf" TargetMode="External"/><Relationship Id="rId110" Type="http://schemas.openxmlformats.org/officeDocument/2006/relationships/hyperlink" Target="https://www.mpam.mp.br/images/Transpar%C3%AAncia_2024/Julho/NFs/Servi%C3%A7os/NFS_692232_2024_SOFTPLAN_ed3b5.pdf" TargetMode="External"/><Relationship Id="rId115" Type="http://schemas.openxmlformats.org/officeDocument/2006/relationships/hyperlink" Target="https://www.mpam.mp.br/images/Transpar%C3%AAncia_2024/Julho/NFs/Servi%C3%A7os/NFS_2264964_PRIME_CONSULTORIA_eb677.pdf" TargetMode="External"/><Relationship Id="rId131" Type="http://schemas.openxmlformats.org/officeDocument/2006/relationships/hyperlink" Target="https://www.mpam.mp.br/images/Transpar%C3%AAncia_2024/Julho/NFs/Servi%C3%A7os/FATURA_869937_06_2024_AMAZONAS_ENERGIA_c9637.pdf" TargetMode="External"/><Relationship Id="rId136" Type="http://schemas.openxmlformats.org/officeDocument/2006/relationships/hyperlink" Target="https://www.mpam.mp.br/images/Transpar%C3%AAncia_2024/Julho/NFs/Servi%C3%A7os/NFS_472_2024_BMJ_COMERCIAL_5fbc0.pdf" TargetMode="External"/><Relationship Id="rId157" Type="http://schemas.openxmlformats.org/officeDocument/2006/relationships/hyperlink" Target="https://www.mpam.mp.br/images/Contratos/2023/Contrato/CT_04-2023_-_MP-PGJ.pdf_ee471.pdf" TargetMode="External"/><Relationship Id="rId61" Type="http://schemas.openxmlformats.org/officeDocument/2006/relationships/hyperlink" Target="https://www.mpam.mp.br/images/CT_24-2023_-_MP-PGJ_933fa.pdf" TargetMode="External"/><Relationship Id="rId82" Type="http://schemas.openxmlformats.org/officeDocument/2006/relationships/hyperlink" Target="https://www.mpam.mp.br/images/Transpar%C3%AAncia_2024/Julho/NFs/Servi%C3%A7os/NF_602008_2024_EDITORA_REVISTAS_5cfa0.pdf" TargetMode="External"/><Relationship Id="rId152" Type="http://schemas.openxmlformats.org/officeDocument/2006/relationships/hyperlink" Target="https://www.mpam.mp.br/images/Transpar%C3%AAncia_2024/Julho/NFs/Servi%C3%A7os/NFS_2397_2024_EYES_NWHERE_24a38.pdf" TargetMode="External"/><Relationship Id="rId19" Type="http://schemas.openxmlformats.org/officeDocument/2006/relationships/hyperlink" Target="https://www.mpam.mp.br/images/CT_19-2023_-_MP-PGJ_9ff27.pdf" TargetMode="External"/><Relationship Id="rId14" Type="http://schemas.openxmlformats.org/officeDocument/2006/relationships/hyperlink" Target="https://www.mpam.mp.br/images/CT_n_019-2021-MP-PGJ_60243.pdf" TargetMode="External"/><Relationship Id="rId30" Type="http://schemas.openxmlformats.org/officeDocument/2006/relationships/hyperlink" Target="https://www.mpam.mp.br/images/Contratos/2023/Carta_Contrato/CCT_n%C2%BA_06-MP-PGJ_2a292.pdf" TargetMode="External"/><Relationship Id="rId35" Type="http://schemas.openxmlformats.org/officeDocument/2006/relationships/hyperlink" Target="https://www.mpam.mp.br/images/2%C2%BA_TA_ao_CT_013-2021_-_MP-PGJ_f9615.pdf" TargetMode="External"/><Relationship Id="rId56" Type="http://schemas.openxmlformats.org/officeDocument/2006/relationships/hyperlink" Target="https://www.mpam.mp.br/images/CCT_n%C2%BA_07-2024-MP-PGJ_2d3d7.pdf" TargetMode="External"/><Relationship Id="rId77" Type="http://schemas.openxmlformats.org/officeDocument/2006/relationships/hyperlink" Target="https://www.mpam.mp.br/images/Transpar%C3%AAncia_2024/Julho/NFs/Servi%C3%A7os/NFS_682988_2024_SOTFPLAN_1a892.pdf" TargetMode="External"/><Relationship Id="rId100" Type="http://schemas.openxmlformats.org/officeDocument/2006/relationships/hyperlink" Target="https://www.mpam.mp.br/images/Transpar%C3%AAncia_2024/Julho/NFs/Servi%C3%A7os/NFS_3126_2024_G_REFRIGERA%C3%87%C3%83O_965ac.pdf" TargetMode="External"/><Relationship Id="rId105" Type="http://schemas.openxmlformats.org/officeDocument/2006/relationships/hyperlink" Target="https://www.mpam.mp.br/images/Transpar%C3%AAncia_2024/Julho/NFs/Servi%C3%A7os/FATURA_10_2024_PREVILEMOS_3892a.pdf" TargetMode="External"/><Relationship Id="rId126" Type="http://schemas.openxmlformats.org/officeDocument/2006/relationships/hyperlink" Target="https://www.mpam.mp.br/images/Transpar%C3%AAncia_2024/Julho/NFs/Servi%C3%A7os/FATURA_0345991343_06_2024_TELEFONICA_BRASIL_7eff3.pdf" TargetMode="External"/><Relationship Id="rId147" Type="http://schemas.openxmlformats.org/officeDocument/2006/relationships/hyperlink" Target="https://www.mpam.mp.br/images/Contratos/2023/Contrato/CT_04-2023_-_MP-PGJ.pdf_ee471.pdf" TargetMode="External"/><Relationship Id="rId8" Type="http://schemas.openxmlformats.org/officeDocument/2006/relationships/hyperlink" Target="https://www.mpam.mp.br/images/3_TA_ao_CT_N%C2%BA_022-2021_-_MP-PGJ_3d457.pdf" TargetMode="External"/><Relationship Id="rId51" Type="http://schemas.openxmlformats.org/officeDocument/2006/relationships/hyperlink" Target="https://www.mpam.mp.br/images/CT_07-2024_-_MP-PGJ_aa585.pdf" TargetMode="External"/><Relationship Id="rId72" Type="http://schemas.openxmlformats.org/officeDocument/2006/relationships/hyperlink" Target="https://www.mpam.mp.br/images/Transpar%C3%AAncia_2024/Julho/NFs/Servi%C3%A7os/NFS_136_2024_A_A_RUSSO_f8480.pdf" TargetMode="External"/><Relationship Id="rId93" Type="http://schemas.openxmlformats.org/officeDocument/2006/relationships/hyperlink" Target="https://www.mpam.mp.br/images/Transpar%C3%AAncia_2024/Julho/NFs/Servi%C3%A7os/NFS_46059_2024_PRODAM_0ac1f.pdf" TargetMode="External"/><Relationship Id="rId98" Type="http://schemas.openxmlformats.org/officeDocument/2006/relationships/hyperlink" Target="https://www.mpam.mp.br/images/Transpar%C3%AAncia_2024/Julho/NFs/Servi%C3%A7os/NFS_365_2024_F_ALVES_0d2c9.pdf" TargetMode="External"/><Relationship Id="rId121" Type="http://schemas.openxmlformats.org/officeDocument/2006/relationships/hyperlink" Target="https://www.mpam.mp.br/images/Transpar%C3%AAncia_2024/Julho/NFs/Servi%C3%A7os/NFS_144_2024_A_DE_CASTRO_d67bd.pdf" TargetMode="External"/><Relationship Id="rId142" Type="http://schemas.openxmlformats.org/officeDocument/2006/relationships/hyperlink" Target="https://www.mpam.mp.br/images/Transpar%C3%AAncia_2024/Julho/NFs/Servi%C3%A7os/NFS_43058_2024_GARTNER_02992.pdf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s://www.mpam.mp.br/images/CT_26-2022_-_MP-PGJ_a5aaf.pdf" TargetMode="External"/><Relationship Id="rId25" Type="http://schemas.openxmlformats.org/officeDocument/2006/relationships/hyperlink" Target="https://www.mpam.mp.br/images/CT_35-2023_-_MP-PGJ_9101e.pdf" TargetMode="External"/><Relationship Id="rId46" Type="http://schemas.openxmlformats.org/officeDocument/2006/relationships/hyperlink" Target="https://www.mpam.mp.br/images/CCT_06-2022_-_MP-PGJ_b19f3.pdf" TargetMode="External"/><Relationship Id="rId67" Type="http://schemas.openxmlformats.org/officeDocument/2006/relationships/hyperlink" Target="https://www.mpam.mp.br/images/Transpar%C3%AAncia_2024/Julho/NFs/Servi%C3%A7os/NF_601062_2024_EDITORA_REVISTA_494f4.pdf" TargetMode="External"/><Relationship Id="rId116" Type="http://schemas.openxmlformats.org/officeDocument/2006/relationships/hyperlink" Target="https://www.mpam.mp.br/images/Transpar%C3%AAncia_2024/Julho/NFs/Servi%C3%A7os/FATURA_10918062024-6_2024_COSAMA_JURU%C3%81_d77f7.pdf" TargetMode="External"/><Relationship Id="rId137" Type="http://schemas.openxmlformats.org/officeDocument/2006/relationships/hyperlink" Target="https://www.mpam.mp.br/images/Transpar%C3%AAncia_2024/Julho/NFs/Servi%C3%A7os/NFS_22828_2024_GIBBOR_PUBLICIDADE_da9cc.pdf" TargetMode="External"/><Relationship Id="rId158" Type="http://schemas.openxmlformats.org/officeDocument/2006/relationships/hyperlink" Target="https://www.mpam.mp.br/images/CT_18-2023_-MP-PGJ_367f2.pdf" TargetMode="External"/><Relationship Id="rId20" Type="http://schemas.openxmlformats.org/officeDocument/2006/relationships/hyperlink" Target="https://www.mpam.mp.br/images/CT_19-2023_-_MP-PGJ_9ff27.pdf" TargetMode="External"/><Relationship Id="rId41" Type="http://schemas.openxmlformats.org/officeDocument/2006/relationships/hyperlink" Target="https://www.mpam.mp.br/images/2%C2%BA_TA_ao_CT_013-2021_-_MP-PGJ_f9615.pdf" TargetMode="External"/><Relationship Id="rId62" Type="http://schemas.openxmlformats.org/officeDocument/2006/relationships/hyperlink" Target="https://www.mpam.mp.br/images/CT_21-2023_-_MP-PGJ_4dc3f.pdf" TargetMode="External"/><Relationship Id="rId83" Type="http://schemas.openxmlformats.org/officeDocument/2006/relationships/hyperlink" Target="https://www.mpam.mp.br/images/Transpar%C3%AAncia_2024/Julho/NFs/Servi%C3%A7os/FATURA_23074062024_2024_SAAE_a5f03.pdf" TargetMode="External"/><Relationship Id="rId88" Type="http://schemas.openxmlformats.org/officeDocument/2006/relationships/hyperlink" Target="https://www.mpam.mp.br/images/Transpar%C3%AAncia_2024/Julho/NFs/Servi%C3%A7os/NF_680_2024_QUALY_NUTRI_f7b58.pdf" TargetMode="External"/><Relationship Id="rId111" Type="http://schemas.openxmlformats.org/officeDocument/2006/relationships/hyperlink" Target="https://www.mpam.mp.br/images/Transpar%C3%AAncia_2024/Julho/NFs/Servi%C3%A7os/NFS_13310_2024_SENCINET_6a90e.pdf" TargetMode="External"/><Relationship Id="rId132" Type="http://schemas.openxmlformats.org/officeDocument/2006/relationships/hyperlink" Target="https://www.mpam.mp.br/images/Transpar%C3%AAncia_2024/Julho/NFs/Servi%C3%A7os/NFS_24645_2024_MODULO_CONSULTORIA_6aa15.pdf" TargetMode="External"/><Relationship Id="rId153" Type="http://schemas.openxmlformats.org/officeDocument/2006/relationships/hyperlink" Target="https://www.mpam.mp.br/images/Transpar%C3%AAncia_2024/Julho/NFs/Servi%C3%A7os/NF_635252_2024_BRASOFTWARE_69ec8.pdf" TargetMode="External"/><Relationship Id="rId15" Type="http://schemas.openxmlformats.org/officeDocument/2006/relationships/hyperlink" Target="https://www.mpam.mp.br/images/CT_07-2024_-_MP-PGJ_aa585.pdf" TargetMode="External"/><Relationship Id="rId36" Type="http://schemas.openxmlformats.org/officeDocument/2006/relationships/hyperlink" Target="https://www.mpam.mp.br/images/CT_01-2024_-_MP-PGJ_ac2a1.pdf" TargetMode="External"/><Relationship Id="rId57" Type="http://schemas.openxmlformats.org/officeDocument/2006/relationships/hyperlink" Target="https://www.mpam.mp.br/images/CT_21-2023_-_MP-PGJ_4dc3f.pdf" TargetMode="External"/><Relationship Id="rId106" Type="http://schemas.openxmlformats.org/officeDocument/2006/relationships/hyperlink" Target="https://www.mpam.mp.br/images/Transpar%C3%AAncia_2024/Julho/NFs/Servi%C3%A7os/NFS_9150_2024_SENCINET_54be0.pdf" TargetMode="External"/><Relationship Id="rId127" Type="http://schemas.openxmlformats.org/officeDocument/2006/relationships/hyperlink" Target="https://www.mpam.mp.br/images/Transpar%C3%AAncia_2024/Julho/NFs/Servi%C3%A7os/NFS_6490_2024_JF_TECNOLOGIA_53697.pdf" TargetMode="External"/><Relationship Id="rId10" Type="http://schemas.openxmlformats.org/officeDocument/2006/relationships/hyperlink" Target="https://www.mpam.mp.br/images/1_TA_ao_CT_N%C2%BA_013-2023_-_MPPGJ_64e36.pdf" TargetMode="External"/><Relationship Id="rId31" Type="http://schemas.openxmlformats.org/officeDocument/2006/relationships/hyperlink" Target="https://www.mpam.mp.br/images/3%C2%BA_TA_ao_CT_008-2021_-_MP-PGJ_56dd6.pdf" TargetMode="External"/><Relationship Id="rId52" Type="http://schemas.openxmlformats.org/officeDocument/2006/relationships/hyperlink" Target="https://www.mpam.mp.br/images/CT_24-2023_-_MP-PGJ_933fa.pdf" TargetMode="External"/><Relationship Id="rId73" Type="http://schemas.openxmlformats.org/officeDocument/2006/relationships/hyperlink" Target="https://www.mpam.mp.br/images/Transpar%C3%AAncia_2024/Julho/NFs/Servi%C3%A7os/NFS_19857_2024_SIDI_SERVI%C3%87OS_e4fe7.pdf" TargetMode="External"/><Relationship Id="rId78" Type="http://schemas.openxmlformats.org/officeDocument/2006/relationships/hyperlink" Target="https://www.mpam.mp.br/images/Transpar%C3%AAncia_2024/Julho/NFs/Servi%C3%A7os/NFS_36_2024_MVS_DIGITAL_0aab6.pdf" TargetMode="External"/><Relationship Id="rId94" Type="http://schemas.openxmlformats.org/officeDocument/2006/relationships/hyperlink" Target="https://www.mpam.mp.br/images/Transpar%C3%AAncia_2024/Julho/NFs/Servi%C3%A7os/NFS_46059_2024_PRODAM_0ac1f.pdf" TargetMode="External"/><Relationship Id="rId99" Type="http://schemas.openxmlformats.org/officeDocument/2006/relationships/hyperlink" Target="https://www.mpam.mp.br/images/Transpar%C3%AAncia_2024/Julho/NFs/Servi%C3%A7os/NFS_42155_2024_LOGIC_PRO_SERVI%C3%87OS_53a65.pdf" TargetMode="External"/><Relationship Id="rId101" Type="http://schemas.openxmlformats.org/officeDocument/2006/relationships/hyperlink" Target="https://www.mpam.mp.br/images/Transpar%C3%AAncia_2024/Julho/NFs/Servi%C3%A7os/FATURA_0300039359282_2024_OI_SA_d233b.pdf" TargetMode="External"/><Relationship Id="rId122" Type="http://schemas.openxmlformats.org/officeDocument/2006/relationships/hyperlink" Target="https://www.mpam.mp.br/images/Transpar%C3%AAncia_2024/Julho/NFs/Servi%C3%A7os/NFS_46801_2024_PRODAM_a075e.pdf" TargetMode="External"/><Relationship Id="rId143" Type="http://schemas.openxmlformats.org/officeDocument/2006/relationships/hyperlink" Target="https://www.mpam.mp.br/images/CT_18-2023_-MP-PGJ_367f2.pdf" TargetMode="External"/><Relationship Id="rId148" Type="http://schemas.openxmlformats.org/officeDocument/2006/relationships/hyperlink" Target="https://www.mpam.mp.br/images/Contratos/2023/Contrato/CT_04-2023_-_MP-PGJ.pdf_ee471.pdf" TargetMode="External"/><Relationship Id="rId164" Type="http://schemas.openxmlformats.org/officeDocument/2006/relationships/drawing" Target="../drawings/drawing1.xml"/><Relationship Id="rId4" Type="http://schemas.openxmlformats.org/officeDocument/2006/relationships/hyperlink" Target="https://www.mpam.mp.br/images/CT_26-2022_-_MP-PGJ_a5aaf.pdf" TargetMode="External"/><Relationship Id="rId9" Type="http://schemas.openxmlformats.org/officeDocument/2006/relationships/hyperlink" Target="https://www.mpam.mp.br/images/CCT_n%C2%BA_02-2024-MP-PGJ_2974f.pdf" TargetMode="External"/><Relationship Id="rId26" Type="http://schemas.openxmlformats.org/officeDocument/2006/relationships/hyperlink" Target="https://www.mpam.mp.br/images/2%C2%BA_TA_ao_CT_25-2022_-_MP-PGJ_e5ed3.pdf" TargetMode="External"/><Relationship Id="rId47" Type="http://schemas.openxmlformats.org/officeDocument/2006/relationships/hyperlink" Target="https://www.mpam.mp.br/images/CCT_06-2022_-_MP-PGJ_b19f3.pdf" TargetMode="External"/><Relationship Id="rId68" Type="http://schemas.openxmlformats.org/officeDocument/2006/relationships/hyperlink" Target="https://www.mpam.mp.br/images/Transpar%C3%AAncia_2024/Julho/NFs/Servi%C3%A7os/NF_601100_2024_EDITORA_REVISTA_e8813.pdf" TargetMode="External"/><Relationship Id="rId89" Type="http://schemas.openxmlformats.org/officeDocument/2006/relationships/hyperlink" Target="https://www.mpam.mp.br/images/Transpar%C3%AAncia_2024/Julho/NFs/Servi%C3%A7os/FATURA_7180_2024_CERRADO_dd9d2.pdf" TargetMode="External"/><Relationship Id="rId112" Type="http://schemas.openxmlformats.org/officeDocument/2006/relationships/hyperlink" Target="https://www.mpam.mp.br/images/Transpar%C3%AAncia_2024/Julho/NFs/Servi%C3%A7os/NFS_692231_2024_SOFTPLAN_3b888.pdf" TargetMode="External"/><Relationship Id="rId133" Type="http://schemas.openxmlformats.org/officeDocument/2006/relationships/hyperlink" Target="https://www.mpam.mp.br/images/Transpar%C3%AAncia_2024/Julho/NFs/Servi%C3%A7os/NFS_155_2024_A_S_PINTO_cae64.pdf" TargetMode="External"/><Relationship Id="rId154" Type="http://schemas.openxmlformats.org/officeDocument/2006/relationships/hyperlink" Target="https://www.mpam.mp.br/images/CT_18-2023_-MP-PGJ_367f2.pdf" TargetMode="External"/><Relationship Id="rId16" Type="http://schemas.openxmlformats.org/officeDocument/2006/relationships/hyperlink" Target="https://www.mpam.mp.br/images/Contratos/2022/Carta_Contrato/CC_05-2022_MP_-_PGJ_596f4.pdf" TargetMode="External"/><Relationship Id="rId37" Type="http://schemas.openxmlformats.org/officeDocument/2006/relationships/hyperlink" Target="https://www.mpam.mp.br/images/CT_n_019-2021-MP-PGJ_60243.pdf" TargetMode="External"/><Relationship Id="rId58" Type="http://schemas.openxmlformats.org/officeDocument/2006/relationships/hyperlink" Target="https://www.mpam.mp.br/images/Contratos/2023/Aditivos/4%C2%BA_TA_ao_CT_02-2019_-_MP-PGJ_c76fb.pdf" TargetMode="External"/><Relationship Id="rId79" Type="http://schemas.openxmlformats.org/officeDocument/2006/relationships/hyperlink" Target="https://www.mpam.mp.br/images/Transpar%C3%AAncia_2024/Julho/NFs/Servi%C3%A7os/NFS_5605_2024_PIRONTI_ADVOGADOS_2913e.pdf" TargetMode="External"/><Relationship Id="rId102" Type="http://schemas.openxmlformats.org/officeDocument/2006/relationships/hyperlink" Target="https://www.mpam.mp.br/images/Transpar%C3%AAncia_2024/Julho/NFs/Servi%C3%A7os/FATURA_1509832_2024_MANAUS_AMBIENTAL_f6910.pdf" TargetMode="External"/><Relationship Id="rId123" Type="http://schemas.openxmlformats.org/officeDocument/2006/relationships/hyperlink" Target="https://www.mpam.mp.br/images/Transpar%C3%AAncia_2024/Julho/NFs/Servi%C3%A7os/FATURA_73658_2024_CORREIOS_a47ea.pdf" TargetMode="External"/><Relationship Id="rId144" Type="http://schemas.openxmlformats.org/officeDocument/2006/relationships/hyperlink" Target="https://www.mpam.mp.br/images/Transpar%C3%AAncia_2024/Julho/NFs/Servi%C3%A7os/NFS_22828_2024_GIBBOR_PUBLICIDADE_da9cc.pdf" TargetMode="External"/><Relationship Id="rId90" Type="http://schemas.openxmlformats.org/officeDocument/2006/relationships/hyperlink" Target="https://www.mpam.mp.br/images/Transpar%C3%AAncia_2024/Julho/NFs/Servi%C3%A7os/FATURA_7181_2024_CERRADO_7861b.pdf" TargetMode="External"/><Relationship Id="rId27" Type="http://schemas.openxmlformats.org/officeDocument/2006/relationships/hyperlink" Target="https://www.mpam.mp.br/images/1%C2%BA_TA_ao_CT_08-2023_-_MP-PGJ_b6d6d.pdf" TargetMode="External"/><Relationship Id="rId48" Type="http://schemas.openxmlformats.org/officeDocument/2006/relationships/hyperlink" Target="https://www.mpam.mp.br/images/CCT_06-2022_-_MP-PGJ_b19f3.pdf" TargetMode="External"/><Relationship Id="rId69" Type="http://schemas.openxmlformats.org/officeDocument/2006/relationships/hyperlink" Target="https://www.mpam.mp.br/images/Transpar%C3%AAncia_2024/Julho/NFs/Servi%C3%A7os/NFS_8968_2024_SENCINET_da448.pdf" TargetMode="External"/><Relationship Id="rId113" Type="http://schemas.openxmlformats.org/officeDocument/2006/relationships/hyperlink" Target="https://www.mpam.mp.br/images/Transpar%C3%AAncia_2024/Julho/NFs/Servi%C3%A7os/NFS_8967_2024_SENCINET_18688.pdf" TargetMode="External"/><Relationship Id="rId134" Type="http://schemas.openxmlformats.org/officeDocument/2006/relationships/hyperlink" Target="https://www.mpam.mp.br/images/Transpar%C3%AAncia_2024/Julho/NFs/Servi%C3%A7os/NF_685_2024_QUALY_NUTRI_688d6.pdf" TargetMode="External"/><Relationship Id="rId80" Type="http://schemas.openxmlformats.org/officeDocument/2006/relationships/hyperlink" Target="https://www.mpam.mp.br/images/Transpar%C3%AAncia_2024/Julho/NFs/Servi%C3%A7os/NFS_367_2024_F_ALVES_b8cbd.pdf" TargetMode="External"/><Relationship Id="rId155" Type="http://schemas.openxmlformats.org/officeDocument/2006/relationships/hyperlink" Target="https://www.mpam.mp.br/images/Transpar%C3%AAncia_2024/Julho/NFs/Servi%C3%A7os/NFS_22171_2024_GIBBOR_fd8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tabSelected="1" zoomScale="70" zoomScaleNormal="70" zoomScaleSheetLayoutView="80" workbookViewId="0">
      <selection activeCell="H1" sqref="H1:I1048576"/>
    </sheetView>
  </sheetViews>
  <sheetFormatPr defaultRowHeight="15"/>
  <cols>
    <col min="1" max="1" width="13.7109375" customWidth="1"/>
    <col min="2" max="2" width="14.7109375" customWidth="1"/>
    <col min="3" max="3" width="21.7109375" bestFit="1" customWidth="1"/>
    <col min="4" max="4" width="41.140625" customWidth="1"/>
    <col min="5" max="5" width="33.140625" style="2" customWidth="1"/>
    <col min="6" max="6" width="34.5703125" style="3" customWidth="1"/>
    <col min="7" max="7" width="17.140625" customWidth="1"/>
    <col min="8" max="8" width="12.42578125" hidden="1" customWidth="1"/>
    <col min="9" max="9" width="17.7109375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JULHO/2024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9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1" customFormat="1" ht="173.25">
      <c r="A7" s="11" t="s">
        <v>15</v>
      </c>
      <c r="B7" s="12">
        <v>1</v>
      </c>
      <c r="C7" s="12">
        <v>2341467000120</v>
      </c>
      <c r="D7" s="13" t="s">
        <v>16</v>
      </c>
      <c r="E7" s="14" t="s">
        <v>17</v>
      </c>
      <c r="F7" s="15" t="s">
        <v>18</v>
      </c>
      <c r="G7" s="16">
        <v>45474</v>
      </c>
      <c r="H7" s="17" t="s">
        <v>19</v>
      </c>
      <c r="I7" s="18">
        <v>87728.88</v>
      </c>
      <c r="J7" s="19">
        <v>45474</v>
      </c>
      <c r="K7" s="13" t="s">
        <v>20</v>
      </c>
      <c r="L7" s="20">
        <f>1877.12+85851.76</f>
        <v>87728.87999999999</v>
      </c>
      <c r="M7" s="17" t="s">
        <v>21</v>
      </c>
    </row>
    <row r="8" spans="1:13" s="21" customFormat="1" ht="141.75">
      <c r="A8" s="11" t="s">
        <v>15</v>
      </c>
      <c r="B8" s="12">
        <v>2</v>
      </c>
      <c r="C8" s="12">
        <v>2558157000162</v>
      </c>
      <c r="D8" s="13" t="s">
        <v>22</v>
      </c>
      <c r="E8" s="22" t="s">
        <v>23</v>
      </c>
      <c r="F8" s="15" t="s">
        <v>24</v>
      </c>
      <c r="G8" s="16">
        <v>45476</v>
      </c>
      <c r="H8" s="17" t="s">
        <v>25</v>
      </c>
      <c r="I8" s="18">
        <v>20360.88</v>
      </c>
      <c r="J8" s="19">
        <v>45481</v>
      </c>
      <c r="K8" s="13" t="s">
        <v>20</v>
      </c>
      <c r="L8" s="23">
        <f>977.32+19383.56</f>
        <v>20360.88</v>
      </c>
      <c r="M8" s="17" t="s">
        <v>26</v>
      </c>
    </row>
    <row r="9" spans="1:13" s="21" customFormat="1" ht="157.5">
      <c r="A9" s="11" t="s">
        <v>15</v>
      </c>
      <c r="B9" s="12">
        <v>3</v>
      </c>
      <c r="C9" s="12">
        <v>60501293000112</v>
      </c>
      <c r="D9" s="13" t="s">
        <v>27</v>
      </c>
      <c r="E9" s="14" t="s">
        <v>28</v>
      </c>
      <c r="F9" s="15" t="s">
        <v>29</v>
      </c>
      <c r="G9" s="16">
        <v>45476</v>
      </c>
      <c r="H9" s="17" t="s">
        <v>30</v>
      </c>
      <c r="I9" s="18">
        <v>2873.69</v>
      </c>
      <c r="J9" s="19">
        <v>45482</v>
      </c>
      <c r="K9" s="13" t="s">
        <v>20</v>
      </c>
      <c r="L9" s="23">
        <f>34.49+2839.2</f>
        <v>2873.6899999999996</v>
      </c>
      <c r="M9" s="17" t="s">
        <v>31</v>
      </c>
    </row>
    <row r="10" spans="1:13" s="21" customFormat="1" ht="157.5">
      <c r="A10" s="11" t="s">
        <v>15</v>
      </c>
      <c r="B10" s="12">
        <v>4</v>
      </c>
      <c r="C10" s="12">
        <v>60501293000112</v>
      </c>
      <c r="D10" s="13" t="s">
        <v>27</v>
      </c>
      <c r="E10" s="14" t="s">
        <v>28</v>
      </c>
      <c r="F10" s="15" t="s">
        <v>32</v>
      </c>
      <c r="G10" s="16">
        <v>45476</v>
      </c>
      <c r="H10" s="17" t="s">
        <v>33</v>
      </c>
      <c r="I10" s="18">
        <v>3158.12</v>
      </c>
      <c r="J10" s="19">
        <v>45482</v>
      </c>
      <c r="K10" s="13" t="s">
        <v>20</v>
      </c>
      <c r="L10" s="23">
        <f>3120.22+37.9</f>
        <v>3158.12</v>
      </c>
      <c r="M10" s="17" t="s">
        <v>31</v>
      </c>
    </row>
    <row r="11" spans="1:13" s="21" customFormat="1" ht="157.5">
      <c r="A11" s="11" t="s">
        <v>15</v>
      </c>
      <c r="B11" s="12">
        <v>5</v>
      </c>
      <c r="C11" s="12">
        <v>33179565000137</v>
      </c>
      <c r="D11" s="13" t="s">
        <v>34</v>
      </c>
      <c r="E11" s="14" t="s">
        <v>35</v>
      </c>
      <c r="F11" s="15" t="s">
        <v>36</v>
      </c>
      <c r="G11" s="16">
        <v>45478</v>
      </c>
      <c r="H11" s="17" t="s">
        <v>37</v>
      </c>
      <c r="I11" s="18">
        <v>76993.289999999994</v>
      </c>
      <c r="J11" s="19">
        <v>45482</v>
      </c>
      <c r="K11" s="13" t="s">
        <v>20</v>
      </c>
      <c r="L11" s="23">
        <f>3695.68+73297.61</f>
        <v>76993.289999999994</v>
      </c>
      <c r="M11" s="17" t="s">
        <v>38</v>
      </c>
    </row>
    <row r="12" spans="1:13" s="21" customFormat="1" ht="126">
      <c r="A12" s="11" t="s">
        <v>15</v>
      </c>
      <c r="B12" s="12">
        <v>6</v>
      </c>
      <c r="C12" s="12">
        <v>33179565000137</v>
      </c>
      <c r="D12" s="13" t="s">
        <v>34</v>
      </c>
      <c r="E12" s="14" t="s">
        <v>39</v>
      </c>
      <c r="F12" s="15" t="s">
        <v>40</v>
      </c>
      <c r="G12" s="16">
        <v>45478</v>
      </c>
      <c r="H12" s="17" t="s">
        <v>41</v>
      </c>
      <c r="I12" s="18">
        <v>76993.289999999994</v>
      </c>
      <c r="J12" s="19">
        <v>45482</v>
      </c>
      <c r="K12" s="13" t="s">
        <v>20</v>
      </c>
      <c r="L12" s="20">
        <f>3695.68+73297.61</f>
        <v>76993.289999999994</v>
      </c>
      <c r="M12" s="17" t="s">
        <v>42</v>
      </c>
    </row>
    <row r="13" spans="1:13" s="21" customFormat="1" ht="126">
      <c r="A13" s="11" t="s">
        <v>15</v>
      </c>
      <c r="B13" s="12">
        <v>7</v>
      </c>
      <c r="C13" s="12">
        <v>28101366000176</v>
      </c>
      <c r="D13" s="13" t="s">
        <v>43</v>
      </c>
      <c r="E13" s="14" t="s">
        <v>44</v>
      </c>
      <c r="F13" s="15" t="s">
        <v>45</v>
      </c>
      <c r="G13" s="16">
        <v>45481</v>
      </c>
      <c r="H13" s="17" t="s">
        <v>46</v>
      </c>
      <c r="I13" s="18">
        <v>7000</v>
      </c>
      <c r="J13" s="19">
        <v>45482</v>
      </c>
      <c r="K13" s="13" t="s">
        <v>20</v>
      </c>
      <c r="L13" s="23">
        <f>276.5+6723.5</f>
        <v>7000</v>
      </c>
      <c r="M13" s="17" t="s">
        <v>47</v>
      </c>
    </row>
    <row r="14" spans="1:13" s="21" customFormat="1" ht="90">
      <c r="A14" s="11" t="s">
        <v>15</v>
      </c>
      <c r="B14" s="12">
        <v>8</v>
      </c>
      <c r="C14" s="12">
        <v>43498752000137</v>
      </c>
      <c r="D14" s="13" t="s">
        <v>48</v>
      </c>
      <c r="E14" s="19" t="s">
        <v>49</v>
      </c>
      <c r="F14" s="15" t="s">
        <v>50</v>
      </c>
      <c r="G14" s="16">
        <v>45481</v>
      </c>
      <c r="H14" s="17" t="s">
        <v>51</v>
      </c>
      <c r="I14" s="18">
        <v>20000</v>
      </c>
      <c r="J14" s="19" t="s">
        <v>52</v>
      </c>
      <c r="K14" s="13" t="s">
        <v>20</v>
      </c>
      <c r="L14" s="23">
        <f>628+19372</f>
        <v>20000</v>
      </c>
      <c r="M14" s="17" t="s">
        <v>53</v>
      </c>
    </row>
    <row r="15" spans="1:13" s="21" customFormat="1" ht="126">
      <c r="A15" s="11" t="s">
        <v>15</v>
      </c>
      <c r="B15" s="12">
        <v>9</v>
      </c>
      <c r="C15" s="12">
        <v>26605545000115</v>
      </c>
      <c r="D15" s="13" t="s">
        <v>54</v>
      </c>
      <c r="E15" s="24" t="s">
        <v>55</v>
      </c>
      <c r="F15" s="15" t="s">
        <v>56</v>
      </c>
      <c r="G15" s="16">
        <v>45481</v>
      </c>
      <c r="H15" s="17" t="s">
        <v>57</v>
      </c>
      <c r="I15" s="18">
        <v>6950</v>
      </c>
      <c r="J15" s="19">
        <v>45482</v>
      </c>
      <c r="K15" s="13" t="s">
        <v>20</v>
      </c>
      <c r="L15" s="23">
        <f>2371.2+4578.8</f>
        <v>6950</v>
      </c>
      <c r="M15" s="17" t="s">
        <v>58</v>
      </c>
    </row>
    <row r="16" spans="1:13" s="21" customFormat="1" ht="141.75">
      <c r="A16" s="11" t="s">
        <v>15</v>
      </c>
      <c r="B16" s="12">
        <v>10</v>
      </c>
      <c r="C16" s="12">
        <v>26605545000115</v>
      </c>
      <c r="D16" s="13" t="s">
        <v>54</v>
      </c>
      <c r="E16" s="14" t="s">
        <v>59</v>
      </c>
      <c r="F16" s="15" t="s">
        <v>56</v>
      </c>
      <c r="G16" s="16">
        <v>45481</v>
      </c>
      <c r="H16" s="17" t="s">
        <v>60</v>
      </c>
      <c r="I16" s="18">
        <v>42450</v>
      </c>
      <c r="J16" s="19">
        <v>45482</v>
      </c>
      <c r="K16" s="13" t="s">
        <v>20</v>
      </c>
      <c r="L16" s="23">
        <v>42450</v>
      </c>
      <c r="M16" s="17" t="s">
        <v>58</v>
      </c>
    </row>
    <row r="17" spans="1:16" s="21" customFormat="1" ht="157.5">
      <c r="A17" s="11" t="s">
        <v>15</v>
      </c>
      <c r="B17" s="12">
        <v>11</v>
      </c>
      <c r="C17" s="12">
        <v>604122000197</v>
      </c>
      <c r="D17" s="13" t="s">
        <v>61</v>
      </c>
      <c r="E17" s="14" t="s">
        <v>62</v>
      </c>
      <c r="F17" s="15" t="s">
        <v>63</v>
      </c>
      <c r="G17" s="16">
        <v>45481</v>
      </c>
      <c r="H17" s="17" t="s">
        <v>64</v>
      </c>
      <c r="I17" s="18">
        <v>361688.31</v>
      </c>
      <c r="J17" s="19">
        <v>45482</v>
      </c>
      <c r="K17" s="13" t="s">
        <v>20</v>
      </c>
      <c r="L17" s="23">
        <v>361688.31</v>
      </c>
      <c r="M17" s="17" t="s">
        <v>65</v>
      </c>
    </row>
    <row r="18" spans="1:16" s="21" customFormat="1" ht="141.75">
      <c r="A18" s="11" t="s">
        <v>15</v>
      </c>
      <c r="B18" s="12">
        <v>12</v>
      </c>
      <c r="C18" s="12">
        <v>82845322000104</v>
      </c>
      <c r="D18" s="13" t="s">
        <v>66</v>
      </c>
      <c r="E18" s="14" t="s">
        <v>67</v>
      </c>
      <c r="F18" s="15" t="s">
        <v>68</v>
      </c>
      <c r="G18" s="16">
        <v>45481</v>
      </c>
      <c r="H18" s="17" t="s">
        <v>69</v>
      </c>
      <c r="I18" s="18">
        <v>101982.59</v>
      </c>
      <c r="J18" s="19">
        <v>45481</v>
      </c>
      <c r="K18" s="13" t="s">
        <v>20</v>
      </c>
      <c r="L18" s="23">
        <f>4895.16+97087.43</f>
        <v>101982.59</v>
      </c>
      <c r="M18" s="17" t="s">
        <v>70</v>
      </c>
    </row>
    <row r="19" spans="1:16" s="21" customFormat="1" ht="110.25">
      <c r="A19" s="11" t="s">
        <v>15</v>
      </c>
      <c r="B19" s="12">
        <v>13</v>
      </c>
      <c r="C19" s="12">
        <v>82845322000104</v>
      </c>
      <c r="D19" s="13" t="s">
        <v>66</v>
      </c>
      <c r="E19" s="14" t="s">
        <v>71</v>
      </c>
      <c r="F19" s="15" t="s">
        <v>72</v>
      </c>
      <c r="G19" s="16">
        <v>45481</v>
      </c>
      <c r="H19" s="17" t="s">
        <v>73</v>
      </c>
      <c r="I19" s="18">
        <v>54929.37</v>
      </c>
      <c r="J19" s="19">
        <v>45482</v>
      </c>
      <c r="K19" s="13" t="s">
        <v>20</v>
      </c>
      <c r="L19" s="23">
        <f>2636.61+52292.76</f>
        <v>54929.37</v>
      </c>
      <c r="M19" s="17" t="s">
        <v>74</v>
      </c>
    </row>
    <row r="20" spans="1:16" s="21" customFormat="1" ht="105">
      <c r="A20" s="11" t="s">
        <v>15</v>
      </c>
      <c r="B20" s="12">
        <v>14</v>
      </c>
      <c r="C20" s="12">
        <v>40002523000191</v>
      </c>
      <c r="D20" s="13" t="s">
        <v>75</v>
      </c>
      <c r="E20" s="19" t="s">
        <v>76</v>
      </c>
      <c r="F20" s="15" t="s">
        <v>77</v>
      </c>
      <c r="G20" s="16">
        <v>45481</v>
      </c>
      <c r="H20" s="17" t="s">
        <v>78</v>
      </c>
      <c r="I20" s="18">
        <v>8695.98</v>
      </c>
      <c r="J20" s="19">
        <v>45482</v>
      </c>
      <c r="K20" s="13" t="s">
        <v>20</v>
      </c>
      <c r="L20" s="23">
        <v>8695.98</v>
      </c>
      <c r="M20" s="17" t="s">
        <v>79</v>
      </c>
    </row>
    <row r="21" spans="1:16" s="21" customFormat="1" ht="126">
      <c r="A21" s="11" t="s">
        <v>15</v>
      </c>
      <c r="B21" s="12">
        <v>15</v>
      </c>
      <c r="C21" s="12">
        <v>8726128000149</v>
      </c>
      <c r="D21" s="13" t="s">
        <v>80</v>
      </c>
      <c r="E21" s="14" t="s">
        <v>81</v>
      </c>
      <c r="F21" s="15" t="s">
        <v>82</v>
      </c>
      <c r="G21" s="16">
        <v>45481</v>
      </c>
      <c r="H21" s="17" t="s">
        <v>83</v>
      </c>
      <c r="I21" s="18">
        <v>34800</v>
      </c>
      <c r="J21" s="19">
        <v>45482</v>
      </c>
      <c r="K21" s="13" t="s">
        <v>20</v>
      </c>
      <c r="L21" s="23">
        <f>1670.4+33129.6</f>
        <v>34800</v>
      </c>
      <c r="M21" s="17" t="s">
        <v>84</v>
      </c>
    </row>
    <row r="22" spans="1:16" s="21" customFormat="1" ht="90">
      <c r="A22" s="11" t="s">
        <v>15</v>
      </c>
      <c r="B22" s="12">
        <v>16</v>
      </c>
      <c r="C22" s="12">
        <v>27985750000116</v>
      </c>
      <c r="D22" s="13" t="s">
        <v>85</v>
      </c>
      <c r="E22" s="19" t="s">
        <v>86</v>
      </c>
      <c r="F22" s="15" t="s">
        <v>87</v>
      </c>
      <c r="G22" s="16">
        <v>45482</v>
      </c>
      <c r="H22" s="17" t="s">
        <v>88</v>
      </c>
      <c r="I22" s="18">
        <v>1849</v>
      </c>
      <c r="J22" s="19">
        <v>45482</v>
      </c>
      <c r="K22" s="13" t="s">
        <v>20</v>
      </c>
      <c r="L22" s="23">
        <f>73.04+1775.96</f>
        <v>1849</v>
      </c>
      <c r="M22" s="17" t="s">
        <v>89</v>
      </c>
    </row>
    <row r="23" spans="1:16" s="21" customFormat="1" ht="141.75">
      <c r="A23" s="11" t="s">
        <v>15</v>
      </c>
      <c r="B23" s="12">
        <v>17</v>
      </c>
      <c r="C23" s="12">
        <v>60501293000112</v>
      </c>
      <c r="D23" s="13" t="s">
        <v>27</v>
      </c>
      <c r="E23" s="14" t="s">
        <v>90</v>
      </c>
      <c r="F23" s="15" t="s">
        <v>91</v>
      </c>
      <c r="G23" s="16">
        <v>45482</v>
      </c>
      <c r="H23" s="17" t="s">
        <v>92</v>
      </c>
      <c r="I23" s="18">
        <v>2873.69</v>
      </c>
      <c r="J23" s="19">
        <v>45482</v>
      </c>
      <c r="K23" s="13" t="s">
        <v>20</v>
      </c>
      <c r="L23" s="18">
        <f>34.49+2839.2</f>
        <v>2873.6899999999996</v>
      </c>
      <c r="M23" s="17" t="s">
        <v>93</v>
      </c>
    </row>
    <row r="24" spans="1:16" s="21" customFormat="1" ht="141.75">
      <c r="A24" s="11" t="s">
        <v>15</v>
      </c>
      <c r="B24" s="12">
        <v>18</v>
      </c>
      <c r="C24" s="12">
        <v>60501293000112</v>
      </c>
      <c r="D24" s="13" t="s">
        <v>27</v>
      </c>
      <c r="E24" s="14" t="s">
        <v>94</v>
      </c>
      <c r="F24" s="15" t="s">
        <v>95</v>
      </c>
      <c r="G24" s="16">
        <v>45482</v>
      </c>
      <c r="H24" s="17" t="s">
        <v>96</v>
      </c>
      <c r="I24" s="18">
        <v>3158.12</v>
      </c>
      <c r="J24" s="19">
        <v>45482</v>
      </c>
      <c r="K24" s="13" t="s">
        <v>20</v>
      </c>
      <c r="L24" s="18">
        <f>37.9+3120.22</f>
        <v>3158.12</v>
      </c>
      <c r="M24" s="17" t="s">
        <v>93</v>
      </c>
      <c r="P24" s="25"/>
    </row>
    <row r="25" spans="1:16" s="21" customFormat="1" ht="126">
      <c r="A25" s="11" t="s">
        <v>15</v>
      </c>
      <c r="B25" s="12">
        <v>19</v>
      </c>
      <c r="C25" s="12">
        <v>4320180000140</v>
      </c>
      <c r="D25" s="13" t="s">
        <v>97</v>
      </c>
      <c r="E25" s="14" t="s">
        <v>98</v>
      </c>
      <c r="F25" s="15" t="s">
        <v>99</v>
      </c>
      <c r="G25" s="16">
        <v>45482</v>
      </c>
      <c r="H25" s="17" t="s">
        <v>100</v>
      </c>
      <c r="I25" s="18">
        <v>127</v>
      </c>
      <c r="J25" s="19">
        <v>45482</v>
      </c>
      <c r="K25" s="13" t="s">
        <v>20</v>
      </c>
      <c r="L25" s="18">
        <v>127</v>
      </c>
      <c r="M25" s="17" t="s">
        <v>101</v>
      </c>
    </row>
    <row r="26" spans="1:16" s="21" customFormat="1" ht="105">
      <c r="A26" s="11" t="s">
        <v>15</v>
      </c>
      <c r="B26" s="12">
        <v>20</v>
      </c>
      <c r="C26" s="12">
        <v>27985750000116</v>
      </c>
      <c r="D26" s="13" t="s">
        <v>85</v>
      </c>
      <c r="E26" s="19" t="s">
        <v>102</v>
      </c>
      <c r="F26" s="15" t="s">
        <v>103</v>
      </c>
      <c r="G26" s="16">
        <v>45482</v>
      </c>
      <c r="H26" s="17" t="s">
        <v>104</v>
      </c>
      <c r="I26" s="18">
        <v>550</v>
      </c>
      <c r="J26" s="19">
        <v>45482</v>
      </c>
      <c r="K26" s="13" t="s">
        <v>20</v>
      </c>
      <c r="L26" s="18">
        <f>21.73+528.27</f>
        <v>550</v>
      </c>
      <c r="M26" s="17" t="s">
        <v>105</v>
      </c>
    </row>
    <row r="27" spans="1:16" s="21" customFormat="1" ht="75">
      <c r="A27" s="11" t="s">
        <v>15</v>
      </c>
      <c r="B27" s="12">
        <v>21</v>
      </c>
      <c r="C27" s="12">
        <v>11699529000161</v>
      </c>
      <c r="D27" s="13" t="s">
        <v>106</v>
      </c>
      <c r="E27" s="19" t="s">
        <v>107</v>
      </c>
      <c r="F27" s="15" t="s">
        <v>108</v>
      </c>
      <c r="G27" s="16">
        <v>45482</v>
      </c>
      <c r="H27" s="17" t="s">
        <v>109</v>
      </c>
      <c r="I27" s="18">
        <v>35868</v>
      </c>
      <c r="J27" s="19">
        <v>45482</v>
      </c>
      <c r="K27" s="13" t="s">
        <v>20</v>
      </c>
      <c r="L27" s="18">
        <v>35868</v>
      </c>
      <c r="M27" s="17" t="s">
        <v>110</v>
      </c>
    </row>
    <row r="28" spans="1:16" s="21" customFormat="1" ht="141.75">
      <c r="A28" s="11" t="s">
        <v>15</v>
      </c>
      <c r="B28" s="12">
        <v>22</v>
      </c>
      <c r="C28" s="12">
        <v>12715889000172</v>
      </c>
      <c r="D28" s="13" t="s">
        <v>111</v>
      </c>
      <c r="E28" s="14" t="s">
        <v>112</v>
      </c>
      <c r="F28" s="15" t="s">
        <v>113</v>
      </c>
      <c r="G28" s="16">
        <v>45482</v>
      </c>
      <c r="H28" s="17" t="s">
        <v>114</v>
      </c>
      <c r="I28" s="18">
        <v>4589.45</v>
      </c>
      <c r="J28" s="19">
        <v>45482</v>
      </c>
      <c r="K28" s="13" t="s">
        <v>20</v>
      </c>
      <c r="L28" s="18">
        <f>229.47+4359.98</f>
        <v>4589.45</v>
      </c>
      <c r="M28" s="17" t="s">
        <v>115</v>
      </c>
    </row>
    <row r="29" spans="1:16" ht="126">
      <c r="A29" s="11" t="s">
        <v>15</v>
      </c>
      <c r="B29" s="12">
        <v>23</v>
      </c>
      <c r="C29" s="12">
        <v>60555513000190</v>
      </c>
      <c r="D29" s="13" t="s">
        <v>116</v>
      </c>
      <c r="E29" s="14" t="s">
        <v>117</v>
      </c>
      <c r="F29" s="15" t="s">
        <v>118</v>
      </c>
      <c r="G29" s="16">
        <v>45482</v>
      </c>
      <c r="H29" s="17" t="s">
        <v>119</v>
      </c>
      <c r="I29" s="18">
        <v>529857.19999999995</v>
      </c>
      <c r="J29" s="19">
        <v>45482</v>
      </c>
      <c r="K29" s="13" t="s">
        <v>20</v>
      </c>
      <c r="L29" s="18">
        <v>529857.19999999995</v>
      </c>
      <c r="M29" s="17" t="s">
        <v>120</v>
      </c>
    </row>
    <row r="30" spans="1:16" s="21" customFormat="1" ht="90">
      <c r="A30" s="11" t="s">
        <v>15</v>
      </c>
      <c r="B30" s="12">
        <v>24</v>
      </c>
      <c r="C30" s="12">
        <v>11699529000161</v>
      </c>
      <c r="D30" s="13" t="s">
        <v>106</v>
      </c>
      <c r="E30" s="19" t="s">
        <v>121</v>
      </c>
      <c r="F30" s="15" t="s">
        <v>122</v>
      </c>
      <c r="G30" s="16">
        <v>45482</v>
      </c>
      <c r="H30" s="17" t="s">
        <v>123</v>
      </c>
      <c r="I30" s="18">
        <v>4014</v>
      </c>
      <c r="J30" s="19">
        <v>45482</v>
      </c>
      <c r="K30" s="13" t="s">
        <v>20</v>
      </c>
      <c r="L30" s="18">
        <v>4014</v>
      </c>
      <c r="M30" s="17" t="s">
        <v>124</v>
      </c>
    </row>
    <row r="31" spans="1:16" s="21" customFormat="1" ht="141.75">
      <c r="A31" s="11" t="s">
        <v>15</v>
      </c>
      <c r="B31" s="12">
        <v>25</v>
      </c>
      <c r="C31" s="12">
        <v>26722189000110</v>
      </c>
      <c r="D31" s="13" t="s">
        <v>125</v>
      </c>
      <c r="E31" s="14" t="s">
        <v>126</v>
      </c>
      <c r="F31" s="15" t="s">
        <v>127</v>
      </c>
      <c r="G31" s="16">
        <v>45483</v>
      </c>
      <c r="H31" s="17" t="s">
        <v>128</v>
      </c>
      <c r="I31" s="18">
        <v>115412.63</v>
      </c>
      <c r="J31" s="19">
        <v>45484</v>
      </c>
      <c r="K31" s="13" t="s">
        <v>20</v>
      </c>
      <c r="L31" s="18">
        <f>453.32+397.28+1891.01+54.27+1.08+8.65+2.32+2.22+4.07+8.52+1.22+112588.67</f>
        <v>115412.63</v>
      </c>
      <c r="M31" s="17" t="s">
        <v>129</v>
      </c>
      <c r="N31" s="26"/>
    </row>
    <row r="32" spans="1:16" s="21" customFormat="1" ht="141.75">
      <c r="A32" s="11" t="s">
        <v>15</v>
      </c>
      <c r="B32" s="12">
        <v>26</v>
      </c>
      <c r="C32" s="12">
        <v>26722189000110</v>
      </c>
      <c r="D32" s="13" t="s">
        <v>125</v>
      </c>
      <c r="E32" s="14" t="s">
        <v>130</v>
      </c>
      <c r="F32" s="15" t="s">
        <v>131</v>
      </c>
      <c r="G32" s="16">
        <v>45483</v>
      </c>
      <c r="H32" s="17" t="s">
        <v>132</v>
      </c>
      <c r="I32" s="18">
        <v>23060.65</v>
      </c>
      <c r="J32" s="19">
        <v>45484</v>
      </c>
      <c r="K32" s="13" t="s">
        <v>20</v>
      </c>
      <c r="L32" s="18">
        <f>140.78+111.62+165.11+1.23+0.71+0.74+2.96+150.96+22486.52</f>
        <v>23060.63</v>
      </c>
      <c r="M32" s="17" t="s">
        <v>129</v>
      </c>
    </row>
    <row r="33" spans="1:13" s="21" customFormat="1" ht="105">
      <c r="A33" s="11" t="s">
        <v>15</v>
      </c>
      <c r="B33" s="12">
        <v>27</v>
      </c>
      <c r="C33" s="12">
        <v>4301769000109</v>
      </c>
      <c r="D33" s="13" t="s">
        <v>133</v>
      </c>
      <c r="E33" s="19" t="s">
        <v>134</v>
      </c>
      <c r="F33" s="15" t="s">
        <v>135</v>
      </c>
      <c r="G33" s="16">
        <v>45484</v>
      </c>
      <c r="H33" s="17" t="s">
        <v>136</v>
      </c>
      <c r="I33" s="18">
        <v>5514.57</v>
      </c>
      <c r="J33" s="19">
        <v>45484</v>
      </c>
      <c r="K33" s="13" t="s">
        <v>20</v>
      </c>
      <c r="L33" s="18">
        <v>5514.57</v>
      </c>
      <c r="M33" s="17" t="s">
        <v>137</v>
      </c>
    </row>
    <row r="34" spans="1:13" s="21" customFormat="1" ht="157.5">
      <c r="A34" s="11" t="s">
        <v>15</v>
      </c>
      <c r="B34" s="12">
        <v>28</v>
      </c>
      <c r="C34" s="12">
        <v>27816603000112</v>
      </c>
      <c r="D34" s="13" t="s">
        <v>138</v>
      </c>
      <c r="E34" s="14" t="s">
        <v>139</v>
      </c>
      <c r="F34" s="15" t="s">
        <v>140</v>
      </c>
      <c r="G34" s="16">
        <v>45484</v>
      </c>
      <c r="H34" s="17" t="s">
        <v>141</v>
      </c>
      <c r="I34" s="18">
        <v>26084.29</v>
      </c>
      <c r="J34" s="19">
        <v>45484</v>
      </c>
      <c r="K34" s="13" t="s">
        <v>20</v>
      </c>
      <c r="L34" s="18">
        <f>313.01+24336.64</f>
        <v>24649.649999999998</v>
      </c>
      <c r="M34" s="17" t="s">
        <v>142</v>
      </c>
    </row>
    <row r="35" spans="1:13" s="21" customFormat="1" ht="105">
      <c r="A35" s="11" t="s">
        <v>15</v>
      </c>
      <c r="B35" s="12">
        <v>29</v>
      </c>
      <c r="C35" s="12">
        <v>4407920000180</v>
      </c>
      <c r="D35" s="13" t="s">
        <v>143</v>
      </c>
      <c r="E35" s="27" t="s">
        <v>144</v>
      </c>
      <c r="F35" s="15" t="s">
        <v>145</v>
      </c>
      <c r="G35" s="16">
        <v>45485</v>
      </c>
      <c r="H35" s="17" t="s">
        <v>146</v>
      </c>
      <c r="I35" s="18">
        <v>9342</v>
      </c>
      <c r="J35" s="19">
        <v>45485</v>
      </c>
      <c r="K35" s="13" t="s">
        <v>20</v>
      </c>
      <c r="L35" s="18">
        <v>9342</v>
      </c>
      <c r="M35" s="17" t="s">
        <v>147</v>
      </c>
    </row>
    <row r="36" spans="1:13" s="21" customFormat="1" ht="126">
      <c r="A36" s="11" t="s">
        <v>15</v>
      </c>
      <c r="B36" s="12">
        <v>30</v>
      </c>
      <c r="C36" s="12">
        <v>4407920000180</v>
      </c>
      <c r="D36" s="13" t="s">
        <v>143</v>
      </c>
      <c r="E36" s="14" t="s">
        <v>148</v>
      </c>
      <c r="F36" s="15" t="s">
        <v>145</v>
      </c>
      <c r="G36" s="16">
        <v>45485</v>
      </c>
      <c r="H36" s="17" t="s">
        <v>149</v>
      </c>
      <c r="I36" s="18">
        <v>8952.5499999999993</v>
      </c>
      <c r="J36" s="19">
        <v>45485</v>
      </c>
      <c r="K36" s="13" t="s">
        <v>20</v>
      </c>
      <c r="L36" s="18">
        <v>8952.5499999999993</v>
      </c>
      <c r="M36" s="17" t="s">
        <v>147</v>
      </c>
    </row>
    <row r="37" spans="1:13" s="21" customFormat="1" ht="126">
      <c r="A37" s="11" t="s">
        <v>15</v>
      </c>
      <c r="B37" s="12">
        <v>31</v>
      </c>
      <c r="C37" s="12">
        <v>4407920000180</v>
      </c>
      <c r="D37" s="13" t="s">
        <v>143</v>
      </c>
      <c r="E37" s="14" t="s">
        <v>150</v>
      </c>
      <c r="F37" s="15" t="s">
        <v>145</v>
      </c>
      <c r="G37" s="16">
        <v>45485</v>
      </c>
      <c r="H37" s="17" t="s">
        <v>151</v>
      </c>
      <c r="I37" s="18">
        <v>4562.67</v>
      </c>
      <c r="J37" s="19">
        <v>45485</v>
      </c>
      <c r="K37" s="13" t="s">
        <v>20</v>
      </c>
      <c r="L37" s="18">
        <f>1142.88+3419.81</f>
        <v>4562.6900000000005</v>
      </c>
      <c r="M37" s="17" t="s">
        <v>147</v>
      </c>
    </row>
    <row r="38" spans="1:13" s="21" customFormat="1" ht="126">
      <c r="A38" s="11" t="s">
        <v>15</v>
      </c>
      <c r="B38" s="12">
        <v>32</v>
      </c>
      <c r="C38" s="12">
        <v>60555513000190</v>
      </c>
      <c r="D38" s="13" t="s">
        <v>116</v>
      </c>
      <c r="E38" s="14" t="s">
        <v>152</v>
      </c>
      <c r="F38" s="15" t="s">
        <v>118</v>
      </c>
      <c r="G38" s="16">
        <v>45485</v>
      </c>
      <c r="H38" s="17" t="s">
        <v>153</v>
      </c>
      <c r="I38" s="18">
        <v>107.1</v>
      </c>
      <c r="J38" s="19">
        <v>45485</v>
      </c>
      <c r="K38" s="13" t="s">
        <v>20</v>
      </c>
      <c r="L38" s="18">
        <v>107.1</v>
      </c>
      <c r="M38" s="17" t="s">
        <v>154</v>
      </c>
    </row>
    <row r="39" spans="1:13" s="21" customFormat="1" ht="141.75">
      <c r="A39" s="11" t="s">
        <v>15</v>
      </c>
      <c r="B39" s="12">
        <v>33</v>
      </c>
      <c r="C39" s="12">
        <v>2037069000115</v>
      </c>
      <c r="D39" s="13" t="s">
        <v>155</v>
      </c>
      <c r="E39" s="14" t="s">
        <v>156</v>
      </c>
      <c r="F39" s="15" t="s">
        <v>157</v>
      </c>
      <c r="G39" s="16">
        <v>45485</v>
      </c>
      <c r="H39" s="17" t="s">
        <v>118</v>
      </c>
      <c r="I39" s="18">
        <v>63842.97</v>
      </c>
      <c r="J39" s="19">
        <v>45485</v>
      </c>
      <c r="K39" s="13" t="s">
        <v>20</v>
      </c>
      <c r="L39" s="18">
        <f>52861.97+3192.15+766.12</f>
        <v>56820.240000000005</v>
      </c>
      <c r="M39" s="17" t="s">
        <v>158</v>
      </c>
    </row>
    <row r="40" spans="1:13" s="21" customFormat="1" ht="90">
      <c r="A40" s="11" t="s">
        <v>15</v>
      </c>
      <c r="B40" s="12">
        <v>34</v>
      </c>
      <c r="C40" s="12">
        <v>27985750000116</v>
      </c>
      <c r="D40" s="13" t="s">
        <v>85</v>
      </c>
      <c r="E40" s="19" t="s">
        <v>159</v>
      </c>
      <c r="F40" s="15" t="s">
        <v>160</v>
      </c>
      <c r="G40" s="16">
        <v>45485</v>
      </c>
      <c r="H40" s="17" t="s">
        <v>161</v>
      </c>
      <c r="I40" s="18">
        <v>1500</v>
      </c>
      <c r="J40" s="19">
        <v>45485</v>
      </c>
      <c r="K40" s="13" t="s">
        <v>20</v>
      </c>
      <c r="L40" s="18">
        <f>59.25+1440.75</f>
        <v>1500</v>
      </c>
      <c r="M40" s="17" t="s">
        <v>162</v>
      </c>
    </row>
    <row r="41" spans="1:13" s="21" customFormat="1" ht="110.25">
      <c r="A41" s="11" t="s">
        <v>15</v>
      </c>
      <c r="B41" s="12">
        <v>35</v>
      </c>
      <c r="C41" s="12">
        <v>18422603000147</v>
      </c>
      <c r="D41" s="13" t="s">
        <v>163</v>
      </c>
      <c r="E41" s="14" t="s">
        <v>164</v>
      </c>
      <c r="F41" s="15" t="s">
        <v>165</v>
      </c>
      <c r="G41" s="16">
        <v>45485</v>
      </c>
      <c r="H41" s="17" t="s">
        <v>166</v>
      </c>
      <c r="I41" s="18">
        <v>6200</v>
      </c>
      <c r="J41" s="19">
        <v>45485</v>
      </c>
      <c r="K41" s="13" t="s">
        <v>20</v>
      </c>
      <c r="L41" s="18">
        <f>297.6+5902.4</f>
        <v>6200</v>
      </c>
      <c r="M41" s="17" t="s">
        <v>167</v>
      </c>
    </row>
    <row r="42" spans="1:13" s="21" customFormat="1" ht="141.75">
      <c r="A42" s="11" t="s">
        <v>15</v>
      </c>
      <c r="B42" s="12">
        <v>36</v>
      </c>
      <c r="C42" s="12">
        <v>2037069000115</v>
      </c>
      <c r="D42" s="13" t="s">
        <v>155</v>
      </c>
      <c r="E42" s="14" t="s">
        <v>168</v>
      </c>
      <c r="F42" s="15" t="s">
        <v>169</v>
      </c>
      <c r="G42" s="16">
        <v>45485</v>
      </c>
      <c r="H42" s="17" t="s">
        <v>170</v>
      </c>
      <c r="I42" s="18">
        <v>21298.25</v>
      </c>
      <c r="J42" s="19">
        <v>45485</v>
      </c>
      <c r="K42" s="13" t="s">
        <v>20</v>
      </c>
      <c r="L42" s="18">
        <f>255.58+1064.91+17634.95</f>
        <v>18955.440000000002</v>
      </c>
      <c r="M42" s="17" t="s">
        <v>171</v>
      </c>
    </row>
    <row r="43" spans="1:13" s="21" customFormat="1" ht="141.75">
      <c r="A43" s="11" t="s">
        <v>15</v>
      </c>
      <c r="B43" s="12">
        <v>37</v>
      </c>
      <c r="C43" s="12">
        <v>76535764000143</v>
      </c>
      <c r="D43" s="13" t="s">
        <v>172</v>
      </c>
      <c r="E43" s="14" t="s">
        <v>173</v>
      </c>
      <c r="F43" s="15" t="s">
        <v>174</v>
      </c>
      <c r="G43" s="16">
        <v>45485</v>
      </c>
      <c r="H43" s="17" t="s">
        <v>175</v>
      </c>
      <c r="I43" s="18">
        <v>13681.21</v>
      </c>
      <c r="J43" s="19">
        <v>45485</v>
      </c>
      <c r="K43" s="13" t="s">
        <v>20</v>
      </c>
      <c r="L43" s="18">
        <f>656.7+13024.51</f>
        <v>13681.210000000001</v>
      </c>
      <c r="M43" s="17" t="s">
        <v>176</v>
      </c>
    </row>
    <row r="44" spans="1:13" s="21" customFormat="1" ht="110.25">
      <c r="A44" s="11" t="s">
        <v>15</v>
      </c>
      <c r="B44" s="12">
        <v>38</v>
      </c>
      <c r="C44" s="12">
        <v>3264927000127</v>
      </c>
      <c r="D44" s="13" t="s">
        <v>177</v>
      </c>
      <c r="E44" s="14" t="s">
        <v>178</v>
      </c>
      <c r="F44" s="15" t="s">
        <v>179</v>
      </c>
      <c r="G44" s="16">
        <v>45485</v>
      </c>
      <c r="H44" s="17" t="s">
        <v>180</v>
      </c>
      <c r="I44" s="18">
        <v>20815.45</v>
      </c>
      <c r="J44" s="19">
        <v>45485</v>
      </c>
      <c r="K44" s="13" t="s">
        <v>20</v>
      </c>
      <c r="L44" s="18">
        <f>999.14+19816.31</f>
        <v>20815.45</v>
      </c>
      <c r="M44" s="17" t="s">
        <v>181</v>
      </c>
    </row>
    <row r="45" spans="1:13" s="21" customFormat="1" ht="126">
      <c r="A45" s="11" t="s">
        <v>15</v>
      </c>
      <c r="B45" s="12">
        <v>39</v>
      </c>
      <c r="C45" s="12">
        <v>12715889000172</v>
      </c>
      <c r="D45" s="13" t="s">
        <v>111</v>
      </c>
      <c r="E45" s="14" t="s">
        <v>182</v>
      </c>
      <c r="F45" s="15" t="s">
        <v>183</v>
      </c>
      <c r="G45" s="16">
        <v>45485</v>
      </c>
      <c r="H45" s="17" t="s">
        <v>184</v>
      </c>
      <c r="I45" s="18">
        <v>4589.45</v>
      </c>
      <c r="J45" s="19">
        <v>45485</v>
      </c>
      <c r="K45" s="13" t="s">
        <v>20</v>
      </c>
      <c r="L45" s="18">
        <f>229.47+4359.98</f>
        <v>4589.45</v>
      </c>
      <c r="M45" s="28" t="s">
        <v>185</v>
      </c>
    </row>
    <row r="46" spans="1:13" s="21" customFormat="1" ht="141.75">
      <c r="A46" s="11" t="s">
        <v>15</v>
      </c>
      <c r="B46" s="12">
        <v>40</v>
      </c>
      <c r="C46" s="12">
        <v>8584308000133</v>
      </c>
      <c r="D46" s="13" t="s">
        <v>186</v>
      </c>
      <c r="E46" s="14" t="s">
        <v>187</v>
      </c>
      <c r="F46" s="15" t="s">
        <v>188</v>
      </c>
      <c r="G46" s="16">
        <v>45485</v>
      </c>
      <c r="H46" s="17" t="s">
        <v>189</v>
      </c>
      <c r="I46" s="18">
        <v>1100</v>
      </c>
      <c r="J46" s="19">
        <v>45485</v>
      </c>
      <c r="K46" s="13" t="s">
        <v>20</v>
      </c>
      <c r="L46" s="18">
        <f>55+1045</f>
        <v>1100</v>
      </c>
      <c r="M46" s="17" t="s">
        <v>190</v>
      </c>
    </row>
    <row r="47" spans="1:13" s="21" customFormat="1" ht="157.5">
      <c r="A47" s="11" t="s">
        <v>15</v>
      </c>
      <c r="B47" s="12">
        <v>41</v>
      </c>
      <c r="C47" s="12">
        <v>17398132000116</v>
      </c>
      <c r="D47" s="13" t="s">
        <v>191</v>
      </c>
      <c r="E47" s="14" t="s">
        <v>192</v>
      </c>
      <c r="F47" s="15" t="s">
        <v>193</v>
      </c>
      <c r="G47" s="16">
        <v>45485</v>
      </c>
      <c r="H47" s="17" t="s">
        <v>194</v>
      </c>
      <c r="I47" s="18">
        <v>93</v>
      </c>
      <c r="J47" s="19">
        <v>45485</v>
      </c>
      <c r="K47" s="13" t="s">
        <v>20</v>
      </c>
      <c r="L47" s="18">
        <v>93</v>
      </c>
      <c r="M47" s="17" t="s">
        <v>195</v>
      </c>
    </row>
    <row r="48" spans="1:13" s="21" customFormat="1" ht="110.25">
      <c r="A48" s="11" t="s">
        <v>15</v>
      </c>
      <c r="B48" s="12"/>
      <c r="C48" s="12">
        <v>2593165000140</v>
      </c>
      <c r="D48" s="13" t="s">
        <v>196</v>
      </c>
      <c r="E48" s="14" t="s">
        <v>197</v>
      </c>
      <c r="F48" s="15" t="s">
        <v>198</v>
      </c>
      <c r="G48" s="16">
        <v>45485</v>
      </c>
      <c r="H48" s="17" t="s">
        <v>199</v>
      </c>
      <c r="I48" s="18">
        <v>37117.24</v>
      </c>
      <c r="J48" s="19">
        <v>45485</v>
      </c>
      <c r="K48" s="13" t="s">
        <v>20</v>
      </c>
      <c r="L48" s="18">
        <f>1781.62+35335.62</f>
        <v>37117.240000000005</v>
      </c>
      <c r="M48" s="17" t="s">
        <v>200</v>
      </c>
    </row>
    <row r="49" spans="1:13" s="21" customFormat="1" ht="141.75">
      <c r="A49" s="11" t="s">
        <v>15</v>
      </c>
      <c r="B49" s="12">
        <v>42</v>
      </c>
      <c r="C49" s="29">
        <v>33179565000137</v>
      </c>
      <c r="D49" s="13" t="s">
        <v>34</v>
      </c>
      <c r="E49" s="14" t="s">
        <v>201</v>
      </c>
      <c r="F49" s="15" t="s">
        <v>202</v>
      </c>
      <c r="G49" s="16">
        <v>45485</v>
      </c>
      <c r="H49" s="17" t="s">
        <v>203</v>
      </c>
      <c r="I49" s="18">
        <v>33394.99</v>
      </c>
      <c r="J49" s="19">
        <v>45488</v>
      </c>
      <c r="K49" s="13" t="s">
        <v>20</v>
      </c>
      <c r="L49" s="18">
        <f>1602.96+31792.03</f>
        <v>33394.99</v>
      </c>
      <c r="M49" s="17" t="s">
        <v>204</v>
      </c>
    </row>
    <row r="50" spans="1:13" s="21" customFormat="1" ht="126">
      <c r="A50" s="11" t="s">
        <v>15</v>
      </c>
      <c r="B50" s="12">
        <v>43</v>
      </c>
      <c r="C50" s="29">
        <v>33179565000137</v>
      </c>
      <c r="D50" s="13" t="s">
        <v>34</v>
      </c>
      <c r="E50" s="14" t="s">
        <v>205</v>
      </c>
      <c r="F50" s="15" t="s">
        <v>206</v>
      </c>
      <c r="G50" s="16">
        <v>45485</v>
      </c>
      <c r="H50" s="17" t="s">
        <v>207</v>
      </c>
      <c r="I50" s="18">
        <v>258.39999999999998</v>
      </c>
      <c r="J50" s="19">
        <v>45488</v>
      </c>
      <c r="K50" s="13" t="s">
        <v>20</v>
      </c>
      <c r="L50" s="18">
        <f>12.4+246</f>
        <v>258.39999999999998</v>
      </c>
      <c r="M50" s="17" t="s">
        <v>204</v>
      </c>
    </row>
    <row r="51" spans="1:13" s="21" customFormat="1" ht="141.75">
      <c r="A51" s="11" t="s">
        <v>15</v>
      </c>
      <c r="B51" s="12">
        <v>44</v>
      </c>
      <c r="C51" s="12">
        <v>12039966000111</v>
      </c>
      <c r="D51" s="13" t="s">
        <v>208</v>
      </c>
      <c r="E51" s="14" t="s">
        <v>209</v>
      </c>
      <c r="F51" s="15" t="s">
        <v>210</v>
      </c>
      <c r="G51" s="16">
        <v>45485</v>
      </c>
      <c r="H51" s="17" t="s">
        <v>211</v>
      </c>
      <c r="I51" s="18">
        <v>29888.959999999999</v>
      </c>
      <c r="J51" s="19">
        <v>45488</v>
      </c>
      <c r="K51" s="13" t="s">
        <v>20</v>
      </c>
      <c r="L51" s="18">
        <v>29888.959999999999</v>
      </c>
      <c r="M51" s="17" t="s">
        <v>212</v>
      </c>
    </row>
    <row r="52" spans="1:13" s="21" customFormat="1" ht="126">
      <c r="A52" s="11" t="s">
        <v>15</v>
      </c>
      <c r="B52" s="12">
        <v>45</v>
      </c>
      <c r="C52" s="12">
        <v>82845322000104</v>
      </c>
      <c r="D52" s="13" t="s">
        <v>66</v>
      </c>
      <c r="E52" s="14" t="s">
        <v>213</v>
      </c>
      <c r="F52" s="15" t="s">
        <v>214</v>
      </c>
      <c r="G52" s="16">
        <v>45485</v>
      </c>
      <c r="H52" s="17" t="s">
        <v>215</v>
      </c>
      <c r="I52" s="18">
        <v>54929.37</v>
      </c>
      <c r="J52" s="19">
        <v>45488</v>
      </c>
      <c r="K52" s="13" t="s">
        <v>20</v>
      </c>
      <c r="L52" s="18">
        <f>2636.61+52292.76</f>
        <v>54929.37</v>
      </c>
      <c r="M52" s="17" t="s">
        <v>216</v>
      </c>
    </row>
    <row r="53" spans="1:13" s="21" customFormat="1" ht="110.25">
      <c r="A53" s="11" t="s">
        <v>15</v>
      </c>
      <c r="B53" s="12">
        <v>46</v>
      </c>
      <c r="C53" s="12">
        <v>82845322000104</v>
      </c>
      <c r="D53" s="13" t="s">
        <v>66</v>
      </c>
      <c r="E53" s="14" t="s">
        <v>217</v>
      </c>
      <c r="F53" s="15" t="s">
        <v>218</v>
      </c>
      <c r="G53" s="16">
        <v>45488</v>
      </c>
      <c r="H53" s="17" t="s">
        <v>219</v>
      </c>
      <c r="I53" s="18">
        <v>117415.82</v>
      </c>
      <c r="J53" s="19">
        <v>45488</v>
      </c>
      <c r="K53" s="13" t="s">
        <v>20</v>
      </c>
      <c r="L53" s="18">
        <f>5635.96+111779.86</f>
        <v>117415.82</v>
      </c>
      <c r="M53" s="17" t="s">
        <v>220</v>
      </c>
    </row>
    <row r="54" spans="1:13" s="21" customFormat="1" ht="157.5">
      <c r="A54" s="11" t="s">
        <v>15</v>
      </c>
      <c r="B54" s="12">
        <v>47</v>
      </c>
      <c r="C54" s="12">
        <v>33179565000137</v>
      </c>
      <c r="D54" s="13" t="s">
        <v>34</v>
      </c>
      <c r="E54" s="14" t="s">
        <v>221</v>
      </c>
      <c r="F54" s="15" t="s">
        <v>222</v>
      </c>
      <c r="G54" s="16">
        <v>45488</v>
      </c>
      <c r="H54" s="17" t="s">
        <v>223</v>
      </c>
      <c r="I54" s="18">
        <v>258.39999999999998</v>
      </c>
      <c r="J54" s="19">
        <v>45488</v>
      </c>
      <c r="K54" s="13" t="s">
        <v>20</v>
      </c>
      <c r="L54" s="18">
        <f>12.4+246</f>
        <v>258.39999999999998</v>
      </c>
      <c r="M54" s="17" t="s">
        <v>224</v>
      </c>
    </row>
    <row r="55" spans="1:13" s="21" customFormat="1" ht="110.25">
      <c r="A55" s="11" t="s">
        <v>15</v>
      </c>
      <c r="B55" s="12">
        <v>48</v>
      </c>
      <c r="C55" s="12">
        <v>82845322000104</v>
      </c>
      <c r="D55" s="13" t="s">
        <v>66</v>
      </c>
      <c r="E55" s="14" t="s">
        <v>225</v>
      </c>
      <c r="F55" s="15" t="s">
        <v>226</v>
      </c>
      <c r="G55" s="16">
        <v>45488</v>
      </c>
      <c r="H55" s="17" t="s">
        <v>227</v>
      </c>
      <c r="I55" s="18">
        <v>66539.91</v>
      </c>
      <c r="J55" s="19">
        <v>45488</v>
      </c>
      <c r="K55" s="13" t="s">
        <v>20</v>
      </c>
      <c r="L55" s="18">
        <f>3193.92+63345.99</f>
        <v>66539.91</v>
      </c>
      <c r="M55" s="17" t="s">
        <v>228</v>
      </c>
    </row>
    <row r="56" spans="1:13" s="21" customFormat="1" ht="157.5">
      <c r="A56" s="11" t="s">
        <v>15</v>
      </c>
      <c r="B56" s="12">
        <v>49</v>
      </c>
      <c r="C56" s="12">
        <v>33179565000137</v>
      </c>
      <c r="D56" s="13" t="s">
        <v>34</v>
      </c>
      <c r="E56" s="14" t="s">
        <v>229</v>
      </c>
      <c r="F56" s="15" t="s">
        <v>230</v>
      </c>
      <c r="G56" s="16">
        <v>45488</v>
      </c>
      <c r="H56" s="17" t="s">
        <v>231</v>
      </c>
      <c r="I56" s="18">
        <v>31195.88</v>
      </c>
      <c r="J56" s="19">
        <v>45488</v>
      </c>
      <c r="K56" s="13" t="s">
        <v>20</v>
      </c>
      <c r="L56" s="18">
        <f>29592.92+1602.96</f>
        <v>31195.879999999997</v>
      </c>
      <c r="M56" s="17" t="s">
        <v>224</v>
      </c>
    </row>
    <row r="57" spans="1:13" s="21" customFormat="1" ht="157.5">
      <c r="A57" s="11" t="s">
        <v>15</v>
      </c>
      <c r="B57" s="12">
        <v>50</v>
      </c>
      <c r="C57" s="12">
        <v>33179565000137</v>
      </c>
      <c r="D57" s="13" t="s">
        <v>34</v>
      </c>
      <c r="E57" s="14" t="s">
        <v>232</v>
      </c>
      <c r="F57" s="15" t="s">
        <v>230</v>
      </c>
      <c r="G57" s="16">
        <v>45488</v>
      </c>
      <c r="H57" s="17" t="s">
        <v>233</v>
      </c>
      <c r="I57" s="18">
        <v>2199.09</v>
      </c>
      <c r="J57" s="19">
        <v>45488</v>
      </c>
      <c r="K57" s="13" t="s">
        <v>20</v>
      </c>
      <c r="L57" s="18">
        <v>2199.09</v>
      </c>
      <c r="M57" s="17" t="s">
        <v>224</v>
      </c>
    </row>
    <row r="58" spans="1:13" s="21" customFormat="1" ht="126">
      <c r="A58" s="11" t="s">
        <v>15</v>
      </c>
      <c r="B58" s="12">
        <v>51</v>
      </c>
      <c r="C58" s="12">
        <v>5340639000130</v>
      </c>
      <c r="D58" s="13" t="s">
        <v>234</v>
      </c>
      <c r="E58" s="14" t="s">
        <v>235</v>
      </c>
      <c r="F58" s="30" t="s">
        <v>236</v>
      </c>
      <c r="G58" s="16">
        <v>45488</v>
      </c>
      <c r="H58" s="17" t="s">
        <v>237</v>
      </c>
      <c r="I58" s="18">
        <v>762.65</v>
      </c>
      <c r="J58" s="19">
        <v>45488</v>
      </c>
      <c r="K58" s="13" t="s">
        <v>20</v>
      </c>
      <c r="L58" s="18">
        <v>762.65</v>
      </c>
      <c r="M58" s="17" t="s">
        <v>238</v>
      </c>
    </row>
    <row r="59" spans="1:13" s="21" customFormat="1" ht="126">
      <c r="A59" s="11" t="s">
        <v>15</v>
      </c>
      <c r="B59" s="12">
        <v>52</v>
      </c>
      <c r="C59" s="12">
        <v>4406195000125</v>
      </c>
      <c r="D59" s="13" t="s">
        <v>239</v>
      </c>
      <c r="E59" s="14" t="s">
        <v>240</v>
      </c>
      <c r="F59" s="15" t="s">
        <v>241</v>
      </c>
      <c r="G59" s="16">
        <v>45488</v>
      </c>
      <c r="H59" s="17" t="s">
        <v>242</v>
      </c>
      <c r="I59" s="18">
        <v>378.86</v>
      </c>
      <c r="J59" s="19">
        <v>45489</v>
      </c>
      <c r="K59" s="13" t="s">
        <v>20</v>
      </c>
      <c r="L59" s="18">
        <f>18.19+360.67</f>
        <v>378.86</v>
      </c>
      <c r="M59" s="17" t="s">
        <v>243</v>
      </c>
    </row>
    <row r="60" spans="1:13" s="21" customFormat="1" ht="141.75">
      <c r="A60" s="11" t="s">
        <v>15</v>
      </c>
      <c r="B60" s="12">
        <v>53</v>
      </c>
      <c r="C60" s="12">
        <v>4406195000125</v>
      </c>
      <c r="D60" s="13" t="s">
        <v>239</v>
      </c>
      <c r="E60" s="14" t="s">
        <v>244</v>
      </c>
      <c r="F60" s="15" t="s">
        <v>245</v>
      </c>
      <c r="G60" s="16">
        <v>45488</v>
      </c>
      <c r="H60" s="17" t="s">
        <v>246</v>
      </c>
      <c r="I60" s="18">
        <v>105.72</v>
      </c>
      <c r="J60" s="19">
        <v>45489</v>
      </c>
      <c r="K60" s="13" t="s">
        <v>20</v>
      </c>
      <c r="L60" s="18">
        <f>5.07+100.65</f>
        <v>105.72</v>
      </c>
      <c r="M60" s="17" t="s">
        <v>243</v>
      </c>
    </row>
    <row r="61" spans="1:13" s="21" customFormat="1" ht="141.75">
      <c r="A61" s="11" t="s">
        <v>15</v>
      </c>
      <c r="B61" s="12">
        <v>54</v>
      </c>
      <c r="C61" s="12">
        <v>4406195000125</v>
      </c>
      <c r="D61" s="13" t="s">
        <v>239</v>
      </c>
      <c r="E61" s="14" t="s">
        <v>247</v>
      </c>
      <c r="F61" s="15" t="s">
        <v>248</v>
      </c>
      <c r="G61" s="16">
        <v>45488</v>
      </c>
      <c r="H61" s="17" t="s">
        <v>249</v>
      </c>
      <c r="I61" s="18">
        <v>319.5</v>
      </c>
      <c r="J61" s="19">
        <v>45489</v>
      </c>
      <c r="K61" s="13" t="s">
        <v>20</v>
      </c>
      <c r="L61" s="18">
        <f>15.34+304.16</f>
        <v>319.5</v>
      </c>
      <c r="M61" s="17" t="s">
        <v>243</v>
      </c>
    </row>
    <row r="62" spans="1:13" s="21" customFormat="1" ht="141.75">
      <c r="A62" s="11" t="s">
        <v>15</v>
      </c>
      <c r="B62" s="12">
        <v>55</v>
      </c>
      <c r="C62" s="12">
        <v>4406195000125</v>
      </c>
      <c r="D62" s="13" t="s">
        <v>239</v>
      </c>
      <c r="E62" s="14" t="s">
        <v>250</v>
      </c>
      <c r="F62" s="15" t="s">
        <v>251</v>
      </c>
      <c r="G62" s="16">
        <v>45488</v>
      </c>
      <c r="H62" s="17" t="s">
        <v>252</v>
      </c>
      <c r="I62" s="18">
        <v>105.72</v>
      </c>
      <c r="J62" s="19">
        <v>45489</v>
      </c>
      <c r="K62" s="13" t="s">
        <v>20</v>
      </c>
      <c r="L62" s="18">
        <f>5.07+100.65</f>
        <v>105.72</v>
      </c>
      <c r="M62" s="17" t="s">
        <v>243</v>
      </c>
    </row>
    <row r="63" spans="1:13" s="21" customFormat="1" ht="141.75">
      <c r="A63" s="11" t="s">
        <v>15</v>
      </c>
      <c r="B63" s="12">
        <v>56</v>
      </c>
      <c r="C63" s="12">
        <v>4406195000125</v>
      </c>
      <c r="D63" s="13" t="s">
        <v>239</v>
      </c>
      <c r="E63" s="14" t="s">
        <v>253</v>
      </c>
      <c r="F63" s="15" t="s">
        <v>254</v>
      </c>
      <c r="G63" s="16">
        <v>45488</v>
      </c>
      <c r="H63" s="17" t="s">
        <v>255</v>
      </c>
      <c r="I63" s="18">
        <v>200.75</v>
      </c>
      <c r="J63" s="19">
        <v>45489</v>
      </c>
      <c r="K63" s="13" t="s">
        <v>20</v>
      </c>
      <c r="L63" s="18">
        <f>9.64+191.11</f>
        <v>200.75</v>
      </c>
      <c r="M63" s="17" t="s">
        <v>243</v>
      </c>
    </row>
    <row r="64" spans="1:13" s="21" customFormat="1" ht="105">
      <c r="A64" s="11" t="s">
        <v>15</v>
      </c>
      <c r="B64" s="12">
        <v>57</v>
      </c>
      <c r="C64" s="12">
        <v>21540360000156</v>
      </c>
      <c r="D64" s="13" t="s">
        <v>256</v>
      </c>
      <c r="E64" s="19" t="s">
        <v>257</v>
      </c>
      <c r="F64" s="15" t="s">
        <v>258</v>
      </c>
      <c r="G64" s="16">
        <v>45489</v>
      </c>
      <c r="H64" s="17" t="s">
        <v>259</v>
      </c>
      <c r="I64" s="18">
        <v>270</v>
      </c>
      <c r="J64" s="19">
        <v>45489</v>
      </c>
      <c r="K64" s="13" t="s">
        <v>20</v>
      </c>
      <c r="L64" s="18">
        <f>7.59+262.41</f>
        <v>270</v>
      </c>
      <c r="M64" s="17" t="s">
        <v>260</v>
      </c>
    </row>
    <row r="65" spans="1:14" s="21" customFormat="1" ht="141.75">
      <c r="A65" s="11" t="s">
        <v>15</v>
      </c>
      <c r="B65" s="12">
        <v>58</v>
      </c>
      <c r="C65" s="12">
        <v>4407920000180</v>
      </c>
      <c r="D65" s="13" t="s">
        <v>143</v>
      </c>
      <c r="E65" s="14" t="s">
        <v>261</v>
      </c>
      <c r="F65" s="15" t="s">
        <v>262</v>
      </c>
      <c r="G65" s="16">
        <v>45489</v>
      </c>
      <c r="H65" s="17" t="s">
        <v>263</v>
      </c>
      <c r="I65" s="18">
        <v>3389.87</v>
      </c>
      <c r="J65" s="19">
        <v>45489</v>
      </c>
      <c r="K65" s="13" t="s">
        <v>20</v>
      </c>
      <c r="L65" s="18">
        <f>169.49+3220.38</f>
        <v>3389.87</v>
      </c>
      <c r="M65" s="17" t="s">
        <v>264</v>
      </c>
    </row>
    <row r="66" spans="1:14" s="21" customFormat="1" ht="110.25">
      <c r="A66" s="11" t="s">
        <v>15</v>
      </c>
      <c r="B66" s="12">
        <v>59</v>
      </c>
      <c r="C66" s="12">
        <v>34028316000375</v>
      </c>
      <c r="D66" s="13" t="s">
        <v>265</v>
      </c>
      <c r="E66" s="14" t="s">
        <v>266</v>
      </c>
      <c r="F66" s="15" t="s">
        <v>267</v>
      </c>
      <c r="G66" s="16">
        <v>45489</v>
      </c>
      <c r="H66" s="17" t="s">
        <v>268</v>
      </c>
      <c r="I66" s="18">
        <v>8622.69</v>
      </c>
      <c r="J66" s="19">
        <v>45489</v>
      </c>
      <c r="K66" s="13" t="s">
        <v>20</v>
      </c>
      <c r="L66" s="18">
        <v>8622.69</v>
      </c>
      <c r="M66" s="17" t="s">
        <v>269</v>
      </c>
    </row>
    <row r="67" spans="1:14" s="21" customFormat="1" ht="126">
      <c r="A67" s="11" t="s">
        <v>15</v>
      </c>
      <c r="B67" s="12">
        <v>60</v>
      </c>
      <c r="C67" s="12">
        <v>8726128000149</v>
      </c>
      <c r="D67" s="13" t="s">
        <v>80</v>
      </c>
      <c r="E67" s="14" t="s">
        <v>270</v>
      </c>
      <c r="F67" s="15" t="s">
        <v>271</v>
      </c>
      <c r="G67" s="16">
        <v>45490</v>
      </c>
      <c r="H67" s="17" t="s">
        <v>272</v>
      </c>
      <c r="I67" s="18">
        <v>34800</v>
      </c>
      <c r="J67" s="19">
        <v>45490</v>
      </c>
      <c r="K67" s="13" t="s">
        <v>20</v>
      </c>
      <c r="L67" s="18">
        <f>1670.4+33129.6</f>
        <v>34800</v>
      </c>
      <c r="M67" s="17" t="s">
        <v>273</v>
      </c>
    </row>
    <row r="68" spans="1:14" s="21" customFormat="1" ht="126">
      <c r="A68" s="11" t="s">
        <v>15</v>
      </c>
      <c r="B68" s="12">
        <v>61</v>
      </c>
      <c r="C68" s="12">
        <v>4824261000187</v>
      </c>
      <c r="D68" s="13" t="s">
        <v>274</v>
      </c>
      <c r="E68" s="14" t="s">
        <v>275</v>
      </c>
      <c r="F68" s="15" t="s">
        <v>276</v>
      </c>
      <c r="G68" s="16">
        <v>45490</v>
      </c>
      <c r="H68" s="17" t="s">
        <v>277</v>
      </c>
      <c r="I68" s="18">
        <v>9000</v>
      </c>
      <c r="J68" s="19">
        <v>45490</v>
      </c>
      <c r="K68" s="13" t="s">
        <v>20</v>
      </c>
      <c r="L68" s="18">
        <f>450+8550</f>
        <v>9000</v>
      </c>
      <c r="M68" s="17" t="s">
        <v>278</v>
      </c>
    </row>
    <row r="69" spans="1:14" s="21" customFormat="1" ht="141.75">
      <c r="A69" s="11" t="s">
        <v>15</v>
      </c>
      <c r="B69" s="12">
        <v>62</v>
      </c>
      <c r="C69" s="12">
        <v>2558157000162</v>
      </c>
      <c r="D69" s="13" t="s">
        <v>22</v>
      </c>
      <c r="E69" s="14" t="s">
        <v>279</v>
      </c>
      <c r="F69" s="15" t="s">
        <v>280</v>
      </c>
      <c r="G69" s="16">
        <v>45490</v>
      </c>
      <c r="H69" s="17" t="s">
        <v>281</v>
      </c>
      <c r="I69" s="18">
        <v>21085.58</v>
      </c>
      <c r="J69" s="19">
        <v>45490</v>
      </c>
      <c r="K69" s="13" t="s">
        <v>20</v>
      </c>
      <c r="L69" s="18">
        <f>1012.1+20073.48</f>
        <v>21085.579999999998</v>
      </c>
      <c r="M69" s="17" t="s">
        <v>282</v>
      </c>
    </row>
    <row r="70" spans="1:14" s="21" customFormat="1" ht="141.75">
      <c r="A70" s="11" t="s">
        <v>15</v>
      </c>
      <c r="B70" s="12">
        <v>63</v>
      </c>
      <c r="C70" s="12">
        <v>12891300000197</v>
      </c>
      <c r="D70" s="13" t="s">
        <v>283</v>
      </c>
      <c r="E70" s="14" t="s">
        <v>284</v>
      </c>
      <c r="F70" s="15" t="s">
        <v>285</v>
      </c>
      <c r="G70" s="16">
        <v>45491</v>
      </c>
      <c r="H70" s="17" t="s">
        <v>286</v>
      </c>
      <c r="I70" s="18">
        <v>21720.02</v>
      </c>
      <c r="J70" s="19">
        <v>45492</v>
      </c>
      <c r="K70" s="13" t="s">
        <v>20</v>
      </c>
      <c r="L70" s="18">
        <v>21720.02</v>
      </c>
      <c r="M70" s="17" t="s">
        <v>287</v>
      </c>
    </row>
    <row r="71" spans="1:14" s="21" customFormat="1" ht="141.75">
      <c r="A71" s="11" t="s">
        <v>15</v>
      </c>
      <c r="B71" s="12">
        <v>64</v>
      </c>
      <c r="C71" s="12">
        <v>12891300000197</v>
      </c>
      <c r="D71" s="13" t="s">
        <v>283</v>
      </c>
      <c r="E71" s="14" t="s">
        <v>288</v>
      </c>
      <c r="F71" s="15" t="s">
        <v>285</v>
      </c>
      <c r="G71" s="16">
        <v>45491</v>
      </c>
      <c r="H71" s="17" t="s">
        <v>289</v>
      </c>
      <c r="I71" s="18">
        <v>288994.09000000003</v>
      </c>
      <c r="J71" s="19">
        <v>45492</v>
      </c>
      <c r="K71" s="13" t="s">
        <v>20</v>
      </c>
      <c r="L71" s="31">
        <f>3728.57+15535.71+241440.94</f>
        <v>260705.22</v>
      </c>
      <c r="M71" s="17" t="s">
        <v>287</v>
      </c>
    </row>
    <row r="72" spans="1:14" s="21" customFormat="1" ht="141.75">
      <c r="A72" s="11" t="s">
        <v>15</v>
      </c>
      <c r="B72" s="12">
        <v>65</v>
      </c>
      <c r="C72" s="12">
        <v>87883807000106</v>
      </c>
      <c r="D72" s="13" t="s">
        <v>290</v>
      </c>
      <c r="E72" s="14" t="s">
        <v>291</v>
      </c>
      <c r="F72" s="15" t="s">
        <v>292</v>
      </c>
      <c r="G72" s="16">
        <v>46587</v>
      </c>
      <c r="H72" s="17" t="s">
        <v>293</v>
      </c>
      <c r="I72" s="18">
        <v>152.55000000000001</v>
      </c>
      <c r="J72" s="19">
        <v>45492</v>
      </c>
      <c r="K72" s="13" t="s">
        <v>20</v>
      </c>
      <c r="L72" s="18">
        <v>152.55000000000001</v>
      </c>
      <c r="M72" s="17" t="s">
        <v>294</v>
      </c>
    </row>
    <row r="73" spans="1:14" s="21" customFormat="1" ht="126">
      <c r="A73" s="11" t="s">
        <v>15</v>
      </c>
      <c r="B73" s="12">
        <v>66</v>
      </c>
      <c r="C73" s="12">
        <v>84544469000181</v>
      </c>
      <c r="D73" s="13" t="s">
        <v>295</v>
      </c>
      <c r="E73" s="14" t="s">
        <v>296</v>
      </c>
      <c r="F73" s="15" t="s">
        <v>297</v>
      </c>
      <c r="G73" s="16">
        <v>45492</v>
      </c>
      <c r="H73" s="17" t="s">
        <v>298</v>
      </c>
      <c r="I73" s="18">
        <v>2196.3200000000002</v>
      </c>
      <c r="J73" s="19">
        <v>45492</v>
      </c>
      <c r="K73" s="13" t="s">
        <v>20</v>
      </c>
      <c r="L73" s="18">
        <f>109.82+2086.5</f>
        <v>2196.3200000000002</v>
      </c>
      <c r="M73" s="17" t="s">
        <v>299</v>
      </c>
    </row>
    <row r="74" spans="1:14" s="21" customFormat="1" ht="126">
      <c r="A74" s="11" t="s">
        <v>15</v>
      </c>
      <c r="B74" s="12">
        <v>67</v>
      </c>
      <c r="C74" s="12">
        <v>2341467000120</v>
      </c>
      <c r="D74" s="13" t="s">
        <v>16</v>
      </c>
      <c r="E74" s="14" t="s">
        <v>300</v>
      </c>
      <c r="F74" s="15" t="s">
        <v>301</v>
      </c>
      <c r="G74" s="16">
        <v>45492</v>
      </c>
      <c r="H74" s="17" t="s">
        <v>302</v>
      </c>
      <c r="I74" s="18">
        <v>93837.86</v>
      </c>
      <c r="J74" s="19">
        <v>45492</v>
      </c>
      <c r="K74" s="13" t="s">
        <v>20</v>
      </c>
      <c r="L74" s="18">
        <f>1787.63+92050.23</f>
        <v>93837.86</v>
      </c>
      <c r="M74" s="17" t="s">
        <v>303</v>
      </c>
    </row>
    <row r="75" spans="1:14" s="21" customFormat="1" ht="126">
      <c r="A75" s="11" t="s">
        <v>15</v>
      </c>
      <c r="B75" s="12">
        <v>68</v>
      </c>
      <c r="C75" s="12">
        <v>5926726000173</v>
      </c>
      <c r="D75" s="13" t="s">
        <v>304</v>
      </c>
      <c r="E75" s="14" t="s">
        <v>300</v>
      </c>
      <c r="F75" s="15" t="s">
        <v>305</v>
      </c>
      <c r="G75" s="16">
        <v>45495</v>
      </c>
      <c r="H75" s="17" t="s">
        <v>306</v>
      </c>
      <c r="I75" s="18">
        <v>11214.67</v>
      </c>
      <c r="J75" s="19">
        <v>45498</v>
      </c>
      <c r="K75" s="13" t="s">
        <v>20</v>
      </c>
      <c r="L75" s="18">
        <f>538.3+10676.37</f>
        <v>11214.67</v>
      </c>
      <c r="M75" s="17" t="s">
        <v>307</v>
      </c>
      <c r="N75" s="32"/>
    </row>
    <row r="76" spans="1:14" s="21" customFormat="1" ht="141.75">
      <c r="A76" s="11" t="s">
        <v>15</v>
      </c>
      <c r="B76" s="12">
        <v>69</v>
      </c>
      <c r="C76" s="12">
        <v>22865751000103</v>
      </c>
      <c r="D76" s="13" t="s">
        <v>308</v>
      </c>
      <c r="E76" s="14" t="s">
        <v>309</v>
      </c>
      <c r="F76" s="15" t="s">
        <v>310</v>
      </c>
      <c r="G76" s="16">
        <v>45498</v>
      </c>
      <c r="H76" s="17" t="s">
        <v>311</v>
      </c>
      <c r="I76" s="18">
        <v>6644.12</v>
      </c>
      <c r="J76" s="19">
        <v>45498</v>
      </c>
      <c r="K76" s="13" t="s">
        <v>20</v>
      </c>
      <c r="L76" s="18">
        <v>6644.12</v>
      </c>
      <c r="M76" s="17" t="s">
        <v>312</v>
      </c>
    </row>
    <row r="77" spans="1:14" s="21" customFormat="1" ht="120">
      <c r="A77" s="11" t="s">
        <v>15</v>
      </c>
      <c r="B77" s="12">
        <v>70</v>
      </c>
      <c r="C77" s="12">
        <v>11699529000161</v>
      </c>
      <c r="D77" s="13" t="s">
        <v>106</v>
      </c>
      <c r="E77" s="19" t="s">
        <v>313</v>
      </c>
      <c r="F77" s="15" t="s">
        <v>314</v>
      </c>
      <c r="G77" s="16">
        <v>45498</v>
      </c>
      <c r="H77" s="17" t="s">
        <v>315</v>
      </c>
      <c r="I77" s="18">
        <v>10767</v>
      </c>
      <c r="J77" s="19">
        <v>45498</v>
      </c>
      <c r="K77" s="13" t="s">
        <v>20</v>
      </c>
      <c r="L77" s="18">
        <v>10767</v>
      </c>
      <c r="M77" s="17" t="s">
        <v>316</v>
      </c>
    </row>
    <row r="78" spans="1:14" s="21" customFormat="1" ht="141.75">
      <c r="A78" s="11" t="s">
        <v>15</v>
      </c>
      <c r="B78" s="12">
        <v>71</v>
      </c>
      <c r="C78" s="12">
        <v>4824261000187</v>
      </c>
      <c r="D78" s="13" t="s">
        <v>274</v>
      </c>
      <c r="E78" s="14" t="s">
        <v>317</v>
      </c>
      <c r="F78" s="15" t="s">
        <v>318</v>
      </c>
      <c r="G78" s="16">
        <v>45498</v>
      </c>
      <c r="H78" s="17" t="s">
        <v>319</v>
      </c>
      <c r="I78" s="18">
        <v>9000</v>
      </c>
      <c r="J78" s="19">
        <v>45498</v>
      </c>
      <c r="K78" s="13" t="s">
        <v>20</v>
      </c>
      <c r="L78" s="18">
        <f>450+8550</f>
        <v>9000</v>
      </c>
      <c r="M78" s="17" t="s">
        <v>320</v>
      </c>
    </row>
    <row r="79" spans="1:14" s="21" customFormat="1" ht="157.5">
      <c r="A79" s="11" t="s">
        <v>15</v>
      </c>
      <c r="B79" s="12">
        <v>72</v>
      </c>
      <c r="C79" s="12">
        <v>84544469000181</v>
      </c>
      <c r="D79" s="13" t="s">
        <v>295</v>
      </c>
      <c r="E79" s="14" t="s">
        <v>321</v>
      </c>
      <c r="F79" s="15" t="s">
        <v>322</v>
      </c>
      <c r="G79" s="16">
        <v>45498</v>
      </c>
      <c r="H79" s="17" t="s">
        <v>323</v>
      </c>
      <c r="I79" s="18">
        <v>32950</v>
      </c>
      <c r="J79" s="19">
        <v>45498</v>
      </c>
      <c r="K79" s="13" t="s">
        <v>20</v>
      </c>
      <c r="L79" s="18">
        <f>1647.5+31302.5</f>
        <v>32950</v>
      </c>
      <c r="M79" s="17" t="s">
        <v>324</v>
      </c>
    </row>
    <row r="80" spans="1:14" s="21" customFormat="1" ht="141.75">
      <c r="A80" s="11" t="s">
        <v>15</v>
      </c>
      <c r="B80" s="12">
        <v>73</v>
      </c>
      <c r="C80" s="12">
        <v>18876112000176</v>
      </c>
      <c r="D80" s="13" t="s">
        <v>325</v>
      </c>
      <c r="E80" s="14" t="s">
        <v>326</v>
      </c>
      <c r="F80" s="15" t="s">
        <v>327</v>
      </c>
      <c r="G80" s="16">
        <v>45499</v>
      </c>
      <c r="H80" s="17" t="s">
        <v>328</v>
      </c>
      <c r="I80" s="18">
        <v>300</v>
      </c>
      <c r="J80" s="33" t="s">
        <v>329</v>
      </c>
      <c r="K80" s="13" t="s">
        <v>20</v>
      </c>
      <c r="L80" s="33" t="s">
        <v>329</v>
      </c>
      <c r="M80" s="17" t="s">
        <v>330</v>
      </c>
    </row>
    <row r="81" spans="1:13" s="21" customFormat="1" ht="141.75">
      <c r="A81" s="11" t="s">
        <v>15</v>
      </c>
      <c r="B81" s="12">
        <v>74</v>
      </c>
      <c r="C81" s="12">
        <v>18876112000176</v>
      </c>
      <c r="D81" s="13" t="s">
        <v>325</v>
      </c>
      <c r="E81" s="14" t="s">
        <v>331</v>
      </c>
      <c r="F81" s="15" t="s">
        <v>327</v>
      </c>
      <c r="G81" s="16">
        <v>45499</v>
      </c>
      <c r="H81" s="17" t="s">
        <v>332</v>
      </c>
      <c r="I81" s="18">
        <v>300</v>
      </c>
      <c r="J81" s="33" t="s">
        <v>329</v>
      </c>
      <c r="K81" s="13" t="s">
        <v>20</v>
      </c>
      <c r="L81" s="33" t="s">
        <v>329</v>
      </c>
      <c r="M81" s="17" t="s">
        <v>330</v>
      </c>
    </row>
    <row r="82" spans="1:13" s="21" customFormat="1" ht="141.75">
      <c r="A82" s="11" t="s">
        <v>15</v>
      </c>
      <c r="B82" s="12">
        <v>75</v>
      </c>
      <c r="C82" s="12">
        <v>4320180000140</v>
      </c>
      <c r="D82" s="13" t="s">
        <v>97</v>
      </c>
      <c r="E82" s="14" t="s">
        <v>333</v>
      </c>
      <c r="F82" s="15" t="s">
        <v>334</v>
      </c>
      <c r="G82" s="16">
        <v>45499</v>
      </c>
      <c r="H82" s="17" t="s">
        <v>335</v>
      </c>
      <c r="I82" s="18">
        <v>127</v>
      </c>
      <c r="J82" s="33" t="s">
        <v>329</v>
      </c>
      <c r="K82" s="13" t="s">
        <v>20</v>
      </c>
      <c r="L82" s="33" t="s">
        <v>329</v>
      </c>
      <c r="M82" s="17" t="s">
        <v>336</v>
      </c>
    </row>
    <row r="83" spans="1:13" s="21" customFormat="1" ht="141.75">
      <c r="A83" s="11" t="s">
        <v>15</v>
      </c>
      <c r="B83" s="12">
        <v>76</v>
      </c>
      <c r="C83" s="12">
        <v>2593165000140</v>
      </c>
      <c r="D83" s="13" t="s">
        <v>196</v>
      </c>
      <c r="E83" s="14" t="s">
        <v>337</v>
      </c>
      <c r="F83" s="15" t="s">
        <v>338</v>
      </c>
      <c r="G83" s="16">
        <v>45499</v>
      </c>
      <c r="H83" s="17" t="s">
        <v>339</v>
      </c>
      <c r="I83" s="18">
        <v>37117.24</v>
      </c>
      <c r="J83" s="33" t="s">
        <v>329</v>
      </c>
      <c r="K83" s="13" t="s">
        <v>20</v>
      </c>
      <c r="L83" s="33" t="s">
        <v>329</v>
      </c>
      <c r="M83" s="17" t="s">
        <v>340</v>
      </c>
    </row>
    <row r="84" spans="1:13" s="21" customFormat="1" ht="126">
      <c r="A84" s="11" t="s">
        <v>15</v>
      </c>
      <c r="B84" s="12">
        <v>77</v>
      </c>
      <c r="C84" s="12">
        <v>1134191000732</v>
      </c>
      <c r="D84" s="13" t="s">
        <v>341</v>
      </c>
      <c r="E84" s="14" t="s">
        <v>342</v>
      </c>
      <c r="F84" s="15" t="s">
        <v>343</v>
      </c>
      <c r="G84" s="16">
        <v>45503</v>
      </c>
      <c r="H84" s="17" t="s">
        <v>344</v>
      </c>
      <c r="I84" s="18">
        <v>2916</v>
      </c>
      <c r="J84" s="33" t="s">
        <v>329</v>
      </c>
      <c r="K84" s="13" t="s">
        <v>20</v>
      </c>
      <c r="L84" s="33" t="s">
        <v>329</v>
      </c>
      <c r="M84" s="17" t="s">
        <v>345</v>
      </c>
    </row>
    <row r="85" spans="1:13" s="21" customFormat="1" ht="126">
      <c r="A85" s="11" t="s">
        <v>15</v>
      </c>
      <c r="B85" s="12">
        <v>78</v>
      </c>
      <c r="C85" s="12">
        <v>1134191000732</v>
      </c>
      <c r="D85" s="13" t="s">
        <v>341</v>
      </c>
      <c r="E85" s="14" t="s">
        <v>346</v>
      </c>
      <c r="F85" s="15" t="s">
        <v>347</v>
      </c>
      <c r="G85" s="16">
        <v>45503</v>
      </c>
      <c r="H85" s="17" t="s">
        <v>348</v>
      </c>
      <c r="I85" s="18">
        <v>55208</v>
      </c>
      <c r="J85" s="33" t="s">
        <v>329</v>
      </c>
      <c r="K85" s="13" t="s">
        <v>20</v>
      </c>
      <c r="L85" s="33" t="s">
        <v>329</v>
      </c>
      <c r="M85" s="17" t="s">
        <v>345</v>
      </c>
    </row>
    <row r="86" spans="1:13" s="21" customFormat="1" ht="141.75">
      <c r="A86" s="11" t="s">
        <v>15</v>
      </c>
      <c r="B86" s="12">
        <v>79</v>
      </c>
      <c r="C86" s="12">
        <v>5340639000130</v>
      </c>
      <c r="D86" s="13" t="s">
        <v>234</v>
      </c>
      <c r="E86" s="34" t="s">
        <v>349</v>
      </c>
      <c r="F86" s="15" t="s">
        <v>350</v>
      </c>
      <c r="G86" s="16">
        <v>45503</v>
      </c>
      <c r="H86" s="17" t="s">
        <v>351</v>
      </c>
      <c r="I86" s="18">
        <v>1804.72</v>
      </c>
      <c r="J86" s="33" t="s">
        <v>329</v>
      </c>
      <c r="K86" s="13" t="s">
        <v>20</v>
      </c>
      <c r="L86" s="33" t="s">
        <v>329</v>
      </c>
      <c r="M86" s="17" t="s">
        <v>352</v>
      </c>
    </row>
    <row r="87" spans="1:13" s="21" customFormat="1" ht="110.25">
      <c r="A87" s="11" t="s">
        <v>15</v>
      </c>
      <c r="B87" s="12">
        <v>80</v>
      </c>
      <c r="C87" s="12">
        <v>7244008000223</v>
      </c>
      <c r="D87" s="13" t="s">
        <v>353</v>
      </c>
      <c r="E87" s="14" t="s">
        <v>354</v>
      </c>
      <c r="F87" s="15" t="s">
        <v>355</v>
      </c>
      <c r="G87" s="16">
        <v>45504</v>
      </c>
      <c r="H87" s="17" t="s">
        <v>356</v>
      </c>
      <c r="I87" s="18">
        <v>9000</v>
      </c>
      <c r="J87" s="33" t="s">
        <v>329</v>
      </c>
      <c r="K87" s="13" t="s">
        <v>20</v>
      </c>
      <c r="L87" s="33" t="s">
        <v>329</v>
      </c>
      <c r="M87" s="17" t="s">
        <v>357</v>
      </c>
    </row>
    <row r="88" spans="1:13" s="21" customFormat="1" ht="105">
      <c r="A88" s="11" t="s">
        <v>15</v>
      </c>
      <c r="B88" s="12">
        <v>81</v>
      </c>
      <c r="C88" s="12">
        <v>57142978000105</v>
      </c>
      <c r="D88" s="13" t="s">
        <v>358</v>
      </c>
      <c r="E88" s="13" t="s">
        <v>359</v>
      </c>
      <c r="F88" s="15" t="s">
        <v>360</v>
      </c>
      <c r="G88" s="16">
        <v>45504</v>
      </c>
      <c r="H88" s="17" t="s">
        <v>361</v>
      </c>
      <c r="I88" s="18">
        <v>100170.6</v>
      </c>
      <c r="J88" s="33" t="s">
        <v>329</v>
      </c>
      <c r="K88" s="13" t="s">
        <v>20</v>
      </c>
      <c r="L88" s="33" t="s">
        <v>329</v>
      </c>
      <c r="M88" s="17" t="s">
        <v>362</v>
      </c>
    </row>
    <row r="89" spans="1:13" s="21" customFormat="1" ht="141.75">
      <c r="A89" s="11" t="s">
        <v>15</v>
      </c>
      <c r="B89" s="12">
        <v>82</v>
      </c>
      <c r="C89" s="12">
        <v>18876112000176</v>
      </c>
      <c r="D89" s="13" t="s">
        <v>325</v>
      </c>
      <c r="E89" s="14" t="s">
        <v>363</v>
      </c>
      <c r="F89" s="15" t="s">
        <v>364</v>
      </c>
      <c r="G89" s="16">
        <v>45504</v>
      </c>
      <c r="H89" s="17" t="s">
        <v>365</v>
      </c>
      <c r="I89" s="18">
        <v>4200</v>
      </c>
      <c r="J89" s="33" t="s">
        <v>329</v>
      </c>
      <c r="K89" s="13" t="s">
        <v>20</v>
      </c>
      <c r="L89" s="33" t="s">
        <v>329</v>
      </c>
      <c r="M89" s="17" t="s">
        <v>366</v>
      </c>
    </row>
    <row r="90" spans="1:13" s="21" customFormat="1" ht="141.75">
      <c r="A90" s="11" t="s">
        <v>15</v>
      </c>
      <c r="B90" s="12">
        <v>83</v>
      </c>
      <c r="C90" s="12">
        <v>1134191000732</v>
      </c>
      <c r="D90" s="13" t="s">
        <v>341</v>
      </c>
      <c r="E90" s="14" t="s">
        <v>367</v>
      </c>
      <c r="F90" s="15" t="s">
        <v>368</v>
      </c>
      <c r="G90" s="16">
        <v>45504</v>
      </c>
      <c r="H90" s="17" t="s">
        <v>369</v>
      </c>
      <c r="I90" s="18">
        <v>2916</v>
      </c>
      <c r="J90" s="33" t="s">
        <v>329</v>
      </c>
      <c r="K90" s="13" t="s">
        <v>20</v>
      </c>
      <c r="L90" s="33" t="s">
        <v>329</v>
      </c>
      <c r="M90" s="17" t="s">
        <v>370</v>
      </c>
    </row>
    <row r="91" spans="1:13" s="21" customFormat="1" ht="141.75">
      <c r="A91" s="11" t="s">
        <v>15</v>
      </c>
      <c r="B91" s="12">
        <v>84</v>
      </c>
      <c r="C91" s="12">
        <v>1134191000732</v>
      </c>
      <c r="D91" s="13" t="s">
        <v>341</v>
      </c>
      <c r="E91" s="14" t="s">
        <v>371</v>
      </c>
      <c r="F91" s="15" t="s">
        <v>372</v>
      </c>
      <c r="G91" s="16">
        <v>45504</v>
      </c>
      <c r="H91" s="17" t="s">
        <v>373</v>
      </c>
      <c r="I91" s="18">
        <v>52558.02</v>
      </c>
      <c r="J91" s="33" t="s">
        <v>329</v>
      </c>
      <c r="K91" s="13" t="s">
        <v>20</v>
      </c>
      <c r="L91" s="33" t="s">
        <v>329</v>
      </c>
      <c r="M91" s="17" t="s">
        <v>370</v>
      </c>
    </row>
    <row r="92" spans="1:13" s="21" customFormat="1" ht="141.75">
      <c r="A92" s="11" t="s">
        <v>15</v>
      </c>
      <c r="B92" s="12">
        <v>85</v>
      </c>
      <c r="C92" s="12">
        <v>18876112000176</v>
      </c>
      <c r="D92" s="13" t="s">
        <v>325</v>
      </c>
      <c r="E92" s="14" t="s">
        <v>374</v>
      </c>
      <c r="F92" s="15" t="s">
        <v>375</v>
      </c>
      <c r="G92" s="16">
        <v>45504</v>
      </c>
      <c r="H92" s="17" t="s">
        <v>376</v>
      </c>
      <c r="I92" s="18">
        <v>600</v>
      </c>
      <c r="J92" s="33" t="s">
        <v>329</v>
      </c>
      <c r="K92" s="13" t="s">
        <v>20</v>
      </c>
      <c r="L92" s="33" t="s">
        <v>329</v>
      </c>
      <c r="M92" s="17" t="s">
        <v>377</v>
      </c>
    </row>
    <row r="93" spans="1:13" s="21" customFormat="1" ht="90">
      <c r="A93" s="11" t="s">
        <v>15</v>
      </c>
      <c r="B93" s="12">
        <v>86</v>
      </c>
      <c r="C93" s="12">
        <v>11699529000161</v>
      </c>
      <c r="D93" s="13" t="s">
        <v>106</v>
      </c>
      <c r="E93" s="13" t="s">
        <v>378</v>
      </c>
      <c r="F93" s="15" t="s">
        <v>379</v>
      </c>
      <c r="G93" s="16">
        <v>45504</v>
      </c>
      <c r="H93" s="17" t="s">
        <v>380</v>
      </c>
      <c r="I93" s="18">
        <v>38400</v>
      </c>
      <c r="J93" s="33" t="s">
        <v>329</v>
      </c>
      <c r="K93" s="13" t="s">
        <v>20</v>
      </c>
      <c r="L93" s="33" t="s">
        <v>329</v>
      </c>
      <c r="M93" s="17" t="s">
        <v>381</v>
      </c>
    </row>
    <row r="94" spans="1:13" ht="15" customHeight="1">
      <c r="A94" s="35" t="s">
        <v>382</v>
      </c>
      <c r="B94" s="35"/>
      <c r="C94" s="35"/>
      <c r="D94" s="4"/>
      <c r="K94" s="36"/>
    </row>
    <row r="95" spans="1:13" ht="15" customHeight="1">
      <c r="A95" s="37" t="str">
        <f>[1]Bens!A23</f>
        <v>Data da última atualização:01/08/2024</v>
      </c>
      <c r="B95" s="38"/>
      <c r="C95" s="4"/>
      <c r="D95" s="1"/>
    </row>
    <row r="96" spans="1:13" ht="15" customHeight="1">
      <c r="A96" s="39" t="s">
        <v>383</v>
      </c>
      <c r="B96" s="39"/>
      <c r="C96" s="39"/>
      <c r="D96" s="39"/>
    </row>
    <row r="97" spans="1:4" ht="15" customHeight="1">
      <c r="A97" s="39" t="s">
        <v>384</v>
      </c>
      <c r="B97" s="39"/>
      <c r="C97" s="39"/>
      <c r="D97" s="39"/>
    </row>
    <row r="98" spans="1:4" ht="15" customHeight="1">
      <c r="A98" s="40" t="s">
        <v>385</v>
      </c>
      <c r="B98" s="40"/>
      <c r="C98" s="40"/>
      <c r="D98" s="1"/>
    </row>
    <row r="99" spans="1:4" ht="15" customHeight="1"/>
    <row r="100" spans="1:4" ht="15" customHeight="1"/>
    <row r="101" spans="1:4" ht="15" customHeight="1"/>
    <row r="102" spans="1:4" ht="15" customHeight="1"/>
    <row r="103" spans="1:4" ht="15" customHeight="1"/>
    <row r="104" spans="1:4" ht="15" customHeight="1"/>
    <row r="105" spans="1:4" ht="15" customHeight="1"/>
    <row r="106" spans="1:4" ht="15" customHeight="1"/>
    <row r="107" spans="1:4" ht="15" customHeight="1"/>
    <row r="108" spans="1:4" ht="15" customHeight="1"/>
    <row r="109" spans="1:4" ht="15" customHeight="1"/>
    <row r="110" spans="1:4" ht="15" customHeight="1"/>
    <row r="111" spans="1:4" ht="15" customHeight="1"/>
    <row r="112" spans="1:4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48.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</sheetData>
  <mergeCells count="5">
    <mergeCell ref="A2:M2"/>
    <mergeCell ref="A3:E3"/>
    <mergeCell ref="A5:L5"/>
    <mergeCell ref="A96:D96"/>
    <mergeCell ref="A97:D97"/>
  </mergeCells>
  <conditionalFormatting sqref="C7:C9 C38:C48 C11:C31 C50:C59 C64:C80 C82:C90 C92:C93">
    <cfRule type="cellIs" dxfId="23" priority="23" operator="between">
      <formula>111111111</formula>
      <formula>99999999999</formula>
    </cfRule>
    <cfRule type="cellIs" dxfId="22" priority="24" operator="between">
      <formula>111111111111</formula>
      <formula>99999999999999</formula>
    </cfRule>
  </conditionalFormatting>
  <conditionalFormatting sqref="C34">
    <cfRule type="cellIs" dxfId="21" priority="21" operator="between">
      <formula>111111111</formula>
      <formula>99999999999</formula>
    </cfRule>
    <cfRule type="cellIs" dxfId="20" priority="22" operator="between">
      <formula>111111111111</formula>
      <formula>99999999999999</formula>
    </cfRule>
  </conditionalFormatting>
  <conditionalFormatting sqref="C35">
    <cfRule type="cellIs" dxfId="19" priority="19" operator="between">
      <formula>111111111</formula>
      <formula>99999999999</formula>
    </cfRule>
    <cfRule type="cellIs" dxfId="18" priority="20" operator="between">
      <formula>111111111111</formula>
      <formula>99999999999999</formula>
    </cfRule>
  </conditionalFormatting>
  <conditionalFormatting sqref="C36">
    <cfRule type="cellIs" dxfId="17" priority="17" operator="between">
      <formula>111111111</formula>
      <formula>99999999999</formula>
    </cfRule>
    <cfRule type="cellIs" dxfId="16" priority="18" operator="between">
      <formula>111111111111</formula>
      <formula>99999999999999</formula>
    </cfRule>
  </conditionalFormatting>
  <conditionalFormatting sqref="C37">
    <cfRule type="cellIs" dxfId="15" priority="15" operator="between">
      <formula>111111111</formula>
      <formula>99999999999</formula>
    </cfRule>
    <cfRule type="cellIs" dxfId="14" priority="16" operator="between">
      <formula>111111111111</formula>
      <formula>99999999999999</formula>
    </cfRule>
  </conditionalFormatting>
  <conditionalFormatting sqref="C10">
    <cfRule type="cellIs" dxfId="13" priority="13" operator="between">
      <formula>111111111</formula>
      <formula>99999999999</formula>
    </cfRule>
    <cfRule type="cellIs" dxfId="12" priority="14" operator="between">
      <formula>111111111111</formula>
      <formula>99999999999999</formula>
    </cfRule>
  </conditionalFormatting>
  <conditionalFormatting sqref="C32">
    <cfRule type="cellIs" dxfId="11" priority="11" operator="between">
      <formula>111111111</formula>
      <formula>99999999999</formula>
    </cfRule>
    <cfRule type="cellIs" dxfId="10" priority="12" operator="between">
      <formula>111111111111</formula>
      <formula>99999999999999</formula>
    </cfRule>
  </conditionalFormatting>
  <conditionalFormatting sqref="C33">
    <cfRule type="cellIs" dxfId="9" priority="9" operator="between">
      <formula>111111111</formula>
      <formula>99999999999</formula>
    </cfRule>
    <cfRule type="cellIs" dxfId="8" priority="10" operator="between">
      <formula>111111111111</formula>
      <formula>99999999999999</formula>
    </cfRule>
  </conditionalFormatting>
  <conditionalFormatting sqref="C49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60:C63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81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91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 display="https://www.mpam.mp.br/images/Contratos/2023/Aditivos/4%C2%BA_TA_ao_CT_02-2019_-_MP-PGJ_c76fb.pdf"/>
    <hyperlink ref="E8" r:id="rId2" display="https://www.mpam.mp.br/images/CT_16-2023_-_MP-PGJ_8a82c.pdf"/>
    <hyperlink ref="E9" r:id="rId3"/>
    <hyperlink ref="E10" r:id="rId4"/>
    <hyperlink ref="E23" r:id="rId5"/>
    <hyperlink ref="E24" r:id="rId6"/>
    <hyperlink ref="E11" r:id="rId7" display="https://www.mpam.mp.br/images/3_TA_ao_CT_N%C2%BA_022-2021_-_MP-PGJ_3d457.pdf"/>
    <hyperlink ref="E12" r:id="rId8"/>
    <hyperlink ref="E13" r:id="rId9"/>
    <hyperlink ref="E15" r:id="rId10"/>
    <hyperlink ref="E16" r:id="rId11"/>
    <hyperlink ref="E17" r:id="rId12" display="https://www.mpam.mp.br/images/CT_n%C2%BA_015-2020-MP-PGJ_4610e.pdf"/>
    <hyperlink ref="E18" r:id="rId13" display="https://www.mpam.mp.br/images/CT_n_019-2021-MP-PGJ_60243.pdf"/>
    <hyperlink ref="E19" r:id="rId14"/>
    <hyperlink ref="E21" r:id="rId15" display="https://www.mpam.mp.br/images/CT_07-2024_-_MP-PGJ_aa585.pdf"/>
    <hyperlink ref="E25" r:id="rId16"/>
    <hyperlink ref="E28" r:id="rId17"/>
    <hyperlink ref="E29" r:id="rId18"/>
    <hyperlink ref="E31" r:id="rId19"/>
    <hyperlink ref="E32" r:id="rId20"/>
    <hyperlink ref="E34" r:id="rId21"/>
    <hyperlink ref="E35" r:id="rId22"/>
    <hyperlink ref="E36" r:id="rId23"/>
    <hyperlink ref="E37" r:id="rId24"/>
    <hyperlink ref="E38" r:id="rId25"/>
    <hyperlink ref="E39" r:id="rId26"/>
    <hyperlink ref="E41" r:id="rId27"/>
    <hyperlink ref="E42" r:id="rId28"/>
    <hyperlink ref="E43" r:id="rId29"/>
    <hyperlink ref="E44" r:id="rId30"/>
    <hyperlink ref="E45" r:id="rId31"/>
    <hyperlink ref="E46" r:id="rId32"/>
    <hyperlink ref="E47" r:id="rId33" display="https://www.mpam.mp.br/images/Carta_Contrato_n%C2%BA_07-PGJ_-_MP-PGJ_7e36e.pdf"/>
    <hyperlink ref="E49" r:id="rId34" display="https://www.mpam.mp.br/images/2%C2%BA_TA_ao_CT_013-2021_-_MP-PGJ_f9615.pdf"/>
    <hyperlink ref="E50" r:id="rId35"/>
    <hyperlink ref="E51" r:id="rId36"/>
    <hyperlink ref="E52" r:id="rId37" display="https://www.mpam.mp.br/images/CT_n_019-2021-MP-PGJ_60243.pdf"/>
    <hyperlink ref="E53" r:id="rId38"/>
    <hyperlink ref="E54" r:id="rId39" display="https://www.mpam.mp.br/images/2%C2%BA_TA_ao_CT_013-2021_-_MP-PGJ_f9615.pdf"/>
    <hyperlink ref="E56" r:id="rId40" display="https://www.mpam.mp.br/images/2%C2%BA_TA_ao_CT_013-2021_-_MP-PGJ_f9615.pdf"/>
    <hyperlink ref="E57" r:id="rId41" display="https://www.mpam.mp.br/images/2%C2%BA_TA_ao_CT_013-2021_-_MP-PGJ_f9615.pdf"/>
    <hyperlink ref="E55" r:id="rId42"/>
    <hyperlink ref="E58" r:id="rId43"/>
    <hyperlink ref="E59" r:id="rId44"/>
    <hyperlink ref="E60" r:id="rId45"/>
    <hyperlink ref="E61" r:id="rId46"/>
    <hyperlink ref="E62" r:id="rId47"/>
    <hyperlink ref="E63" r:id="rId48"/>
    <hyperlink ref="E65" r:id="rId49"/>
    <hyperlink ref="E66" r:id="rId50"/>
    <hyperlink ref="E67" r:id="rId51"/>
    <hyperlink ref="E68" r:id="rId52"/>
    <hyperlink ref="E69" r:id="rId53"/>
    <hyperlink ref="E70" r:id="rId54" display="https://www.mpam.mp.br/images/CT_n%C2%BA_10-2020-MP-PGJ_d98a6.pdf"/>
    <hyperlink ref="E71" r:id="rId55" display="https://www.mpam.mp.br/images/CT_n%C2%BA_10-2020-MP-PGJ_d98a6.pdf"/>
    <hyperlink ref="E72" r:id="rId56"/>
    <hyperlink ref="E73" r:id="rId57"/>
    <hyperlink ref="E74" r:id="rId58"/>
    <hyperlink ref="E75" r:id="rId59"/>
    <hyperlink ref="E76" r:id="rId60" display="https://www.mpam.mp.br/images/CT_17-2024_-_MP-PGJ_5fa2a.pdf"/>
    <hyperlink ref="E78" r:id="rId61" display="https://www.mpam.mp.br/images/CT_24-2023_-_MP-PGJ_933fa.pdf"/>
    <hyperlink ref="E79" r:id="rId62" display="https://www.mpam.mp.br/images/CT_21-2023_-_MP-PGJ_4dc3f.pdf"/>
    <hyperlink ref="E80" r:id="rId63" display="https://www.mpam.mp.br/images/CT_18-2023_-MP-PGJ_367f2.pdf"/>
    <hyperlink ref="E82" r:id="rId64" display="https://www.mpam.mp.br/images/Contratos/2022/Carta_Contrato/CC_05-2022_MP_-_PGJ_596f4.pdf"/>
    <hyperlink ref="F7" r:id="rId65"/>
    <hyperlink ref="F8" r:id="rId66"/>
    <hyperlink ref="F9" r:id="rId67"/>
    <hyperlink ref="F10" r:id="rId68"/>
    <hyperlink ref="F11" r:id="rId69"/>
    <hyperlink ref="F12" r:id="rId70"/>
    <hyperlink ref="F13" r:id="rId71"/>
    <hyperlink ref="F14" r:id="rId72"/>
    <hyperlink ref="F15" r:id="rId73"/>
    <hyperlink ref="F16" r:id="rId74"/>
    <hyperlink ref="F17" r:id="rId75"/>
    <hyperlink ref="F18" r:id="rId76"/>
    <hyperlink ref="F19" r:id="rId77"/>
    <hyperlink ref="F20" r:id="rId78"/>
    <hyperlink ref="F21" r:id="rId79"/>
    <hyperlink ref="F22" r:id="rId80"/>
    <hyperlink ref="F23" r:id="rId81"/>
    <hyperlink ref="F24" r:id="rId82"/>
    <hyperlink ref="F25" r:id="rId83"/>
    <hyperlink ref="F26" r:id="rId84"/>
    <hyperlink ref="F27" r:id="rId85"/>
    <hyperlink ref="F28" r:id="rId86"/>
    <hyperlink ref="F29" r:id="rId87"/>
    <hyperlink ref="F30" r:id="rId88"/>
    <hyperlink ref="F31" r:id="rId89"/>
    <hyperlink ref="F32" r:id="rId90"/>
    <hyperlink ref="F33" r:id="rId91"/>
    <hyperlink ref="F34" r:id="rId92"/>
    <hyperlink ref="F35" r:id="rId93"/>
    <hyperlink ref="F36" r:id="rId94"/>
    <hyperlink ref="F37" r:id="rId95"/>
    <hyperlink ref="F38" r:id="rId96"/>
    <hyperlink ref="F39" r:id="rId97"/>
    <hyperlink ref="F40" r:id="rId98"/>
    <hyperlink ref="F41" r:id="rId99"/>
    <hyperlink ref="F42" r:id="rId100"/>
    <hyperlink ref="F43" r:id="rId101"/>
    <hyperlink ref="F44" r:id="rId102"/>
    <hyperlink ref="F45" r:id="rId103"/>
    <hyperlink ref="F46" r:id="rId104"/>
    <hyperlink ref="F47" r:id="rId105"/>
    <hyperlink ref="F49" r:id="rId106"/>
    <hyperlink ref="F50" r:id="rId107"/>
    <hyperlink ref="F51" r:id="rId108"/>
    <hyperlink ref="F52" r:id="rId109"/>
    <hyperlink ref="F53" r:id="rId110"/>
    <hyperlink ref="F54" r:id="rId111"/>
    <hyperlink ref="F55" r:id="rId112"/>
    <hyperlink ref="F56" r:id="rId113"/>
    <hyperlink ref="F57" r:id="rId114"/>
    <hyperlink ref="F58" r:id="rId115"/>
    <hyperlink ref="F59" r:id="rId116"/>
    <hyperlink ref="F60" r:id="rId117"/>
    <hyperlink ref="F61" r:id="rId118"/>
    <hyperlink ref="F62" r:id="rId119"/>
    <hyperlink ref="F63" r:id="rId120"/>
    <hyperlink ref="F64" r:id="rId121"/>
    <hyperlink ref="F65" r:id="rId122"/>
    <hyperlink ref="F66" r:id="rId123"/>
    <hyperlink ref="F67" r:id="rId124"/>
    <hyperlink ref="F68" r:id="rId125"/>
    <hyperlink ref="F69" r:id="rId126"/>
    <hyperlink ref="F70" r:id="rId127"/>
    <hyperlink ref="F71" r:id="rId128"/>
    <hyperlink ref="F72" r:id="rId129"/>
    <hyperlink ref="F73" r:id="rId130"/>
    <hyperlink ref="F74" r:id="rId131"/>
    <hyperlink ref="F75" r:id="rId132"/>
    <hyperlink ref="F76" r:id="rId133"/>
    <hyperlink ref="F77" r:id="rId134"/>
    <hyperlink ref="F78" r:id="rId135"/>
    <hyperlink ref="F79" r:id="rId136"/>
    <hyperlink ref="F80" r:id="rId137"/>
    <hyperlink ref="F82" r:id="rId138"/>
    <hyperlink ref="F83" r:id="rId139"/>
    <hyperlink ref="E83" r:id="rId140"/>
    <hyperlink ref="E48" r:id="rId141"/>
    <hyperlink ref="F48" r:id="rId142"/>
    <hyperlink ref="E81" r:id="rId143" display="https://www.mpam.mp.br/images/CT_18-2023_-MP-PGJ_367f2.pdf"/>
    <hyperlink ref="F81" r:id="rId144"/>
    <hyperlink ref="F84" r:id="rId145"/>
    <hyperlink ref="F85" r:id="rId146"/>
    <hyperlink ref="E84" r:id="rId147"/>
    <hyperlink ref="E85" r:id="rId148"/>
    <hyperlink ref="F86" r:id="rId149"/>
    <hyperlink ref="E86" r:id="rId150"/>
    <hyperlink ref="E87" r:id="rId151"/>
    <hyperlink ref="F87" r:id="rId152"/>
    <hyperlink ref="F88" r:id="rId153"/>
    <hyperlink ref="E89" r:id="rId154" display="https://www.mpam.mp.br/images/CT_18-2023_-MP-PGJ_367f2.pdf"/>
    <hyperlink ref="F89" r:id="rId155"/>
    <hyperlink ref="E90" r:id="rId156" display="https://www.mpam.mp.br/images/Contratos/2023/Contrato/CT_04-2023_-_MP-PGJ.pdf_ee471.pdf"/>
    <hyperlink ref="E91" r:id="rId157" display="https://www.mpam.mp.br/images/Contratos/2023/Contrato/CT_04-2023_-_MP-PGJ.pdf_ee471.pdf"/>
    <hyperlink ref="E92" r:id="rId158" display="https://www.mpam.mp.br/images/CT_18-2023_-MP-PGJ_367f2.pdf"/>
    <hyperlink ref="F90" r:id="rId159"/>
    <hyperlink ref="F91" r:id="rId160"/>
    <hyperlink ref="F92" r:id="rId161"/>
    <hyperlink ref="F93" r:id="rId162"/>
  </hyperlinks>
  <pageMargins left="0.511811024" right="0.511811024" top="0.78740157499999996" bottom="0.78740157499999996" header="0.31496062000000002" footer="0.31496062000000002"/>
  <pageSetup scale="36" orientation="portrait" r:id="rId163"/>
  <drawing r:id="rId16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B205A8-71CC-4738-87B7-42327E6EC962}"/>
</file>

<file path=customXml/itemProps2.xml><?xml version="1.0" encoding="utf-8"?>
<ds:datastoreItem xmlns:ds="http://schemas.openxmlformats.org/officeDocument/2006/customXml" ds:itemID="{C4FC4E49-E78F-447F-8030-CDD0BEE320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2024-08-01T14:20:12Z</dcterms:created>
  <dcterms:modified xsi:type="dcterms:W3CDTF">2024-08-01T14:20:22Z</dcterms:modified>
</cp:coreProperties>
</file>