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6 -  ORDEM CRONOLÓGICA DE PAGAMENTO\06.Junho\"/>
    </mc:Choice>
  </mc:AlternateContent>
  <bookViews>
    <workbookView xWindow="0" yWindow="0" windowWidth="24000" windowHeight="96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Serviços!$D$1:$D$150</definedName>
    <definedName name="_xlnm.Print_Area" localSheetId="0">Serviços!$A$1:$M$59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L51" i="1"/>
  <c r="L50" i="1"/>
  <c r="L49" i="1"/>
  <c r="L48" i="1"/>
  <c r="L47" i="1"/>
  <c r="L46" i="1"/>
  <c r="L45" i="1"/>
  <c r="L44" i="1"/>
  <c r="L43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4" i="1"/>
  <c r="L22" i="1"/>
  <c r="L21" i="1"/>
  <c r="L20" i="1"/>
  <c r="L19" i="1"/>
  <c r="L18" i="1"/>
  <c r="L16" i="1"/>
  <c r="L11" i="1"/>
  <c r="L10" i="1"/>
  <c r="L9" i="1"/>
  <c r="L8" i="1"/>
  <c r="L7" i="1"/>
  <c r="A2" i="1"/>
</calcChain>
</file>

<file path=xl/sharedStrings.xml><?xml version="1.0" encoding="utf-8"?>
<sst xmlns="http://schemas.openxmlformats.org/spreadsheetml/2006/main" count="348" uniqueCount="225">
  <si>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</si>
  <si>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</si>
  <si>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</si>
  <si>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</si>
  <si>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</si>
  <si>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</si>
  <si>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</si>
  <si>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</si>
  <si>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</si>
  <si>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</si>
  <si>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</si>
  <si>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</si>
  <si>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</si>
  <si>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</si>
  <si>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</si>
  <si>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MAIO</t>
  </si>
  <si>
    <t xml:space="preserve"> FIOS TECNOLOGIA DA INFORMAÇÃO EIRELI</t>
  </si>
  <si>
    <t xml:space="preserve">Liquidação da NE nº 2024NE0000517 - Serviços de instalação (CA N° 008/2024 - MP/PGJ) referente a ABRIL/2024 conforme NFS-e n° 2320 e documentos no PI-SEI 2024.010799.
</t>
  </si>
  <si>
    <t>2320/2024</t>
  </si>
  <si>
    <t>1577/2024</t>
  </si>
  <si>
    <t>-</t>
  </si>
  <si>
    <t>2024.010799</t>
  </si>
  <si>
    <t xml:space="preserve">Liquidação da NE nº 2024NE0000517 - Serviços de instalação (CA N° 008/2024 - MP/PGJ) referente a ABRIL/2024 conforme NFS-e n° 1556 e documentos no PI-SEI 2024.010799.
</t>
  </si>
  <si>
    <t>1556/2024</t>
  </si>
  <si>
    <t>1578/2024</t>
  </si>
  <si>
    <t>JUNHO</t>
  </si>
  <si>
    <t xml:space="preserve">Liquidação da NE nº 2024NE0000517 - Serviços de instalação (CA N° 008/2024 - MP/PGJ) referente a ABRIL/2024 conforme NFS-e n° 1555 e documentos no PI-SEI 2024.010799.
</t>
  </si>
  <si>
    <t>1555/2024</t>
  </si>
  <si>
    <t>1579/2024</t>
  </si>
  <si>
    <t xml:space="preserve"> AMAZONAS ENERGIA S/A</t>
  </si>
  <si>
    <t xml:space="preserve">Liquidação da NE nº 2024NE0000067 - Fornecimento de energia elétrica Predio Sede e Anexo (CA. nº 002/2019-MP/PGJ &gt;&gt;&gt; C.A. 004/2024-MP/PGJ) referente a ABRIL/2024, conforme Fatura N° 869937042024 e documentos do PI-SEI 2024.011250.
</t>
  </si>
  <si>
    <t>Fatura nº 869937-04/2024 (Sede e Administrativo)</t>
  </si>
  <si>
    <t>1580/2024</t>
  </si>
  <si>
    <t>2024.011250</t>
  </si>
  <si>
    <t xml:space="preserve"> OI S.A.</t>
  </si>
  <si>
    <t xml:space="preserve">Liquidação da NE nº 2024NE0000034 - Serviço Telefônico Fixo Comutado - STFC (CA Nº 035/2018 - MP/PGJ - 6º TA) referente a MAIO/2024, conforme Fatura nº 0300039355182 e documentos no PI-SEI 2024.011855.
</t>
  </si>
  <si>
    <t>Fatura nº 300039355182</t>
  </si>
  <si>
    <t>1582/2024</t>
  </si>
  <si>
    <t>2024.011855</t>
  </si>
  <si>
    <t xml:space="preserve"> BC SERVICOS GRAFICOS LTDA</t>
  </si>
  <si>
    <t xml:space="preserve">Liquidação da NE nº 2024NE0000077 - Prestação de serviços gráficos para fornecimento de crachás em PVC (C.A nº 010/2023 - MP/PGJ) conforme NF-e n° 372 e demais documentos no PI-SEI 2024.011655.
</t>
  </si>
  <si>
    <t>372/2024</t>
  </si>
  <si>
    <t xml:space="preserve">1600/2024 </t>
  </si>
  <si>
    <t>2024.011655</t>
  </si>
  <si>
    <t xml:space="preserve"> QUALY NUTRI SERVICOS DE ALIMENTACAO LTDA</t>
  </si>
  <si>
    <t>Liquidação da NE nº 2024NE0000977 - Pestação de serviço de buffet, conforme NF-e n° 676 e documentos no PI-SEI 2024.012181.</t>
  </si>
  <si>
    <t>676/2024</t>
  </si>
  <si>
    <t>1601/2024</t>
  </si>
  <si>
    <t>2024.012181</t>
  </si>
  <si>
    <t xml:space="preserve"> SAAE SERVICO AUTONOMO DE AGUA E ESGOTOS DE ITACOAT</t>
  </si>
  <si>
    <t xml:space="preserve">Liquidação da NE nº 2023NE0000006 - Serviço de fornecimento de água e esgoto (CA N° 005/2022-MP/PGJ) referente a MAIO/2024 conforme Fatura n° 239742115 e documentos no PI-SEI 2024.011970. 1/2
</t>
  </si>
  <si>
    <t>Fatura nº 239742115</t>
  </si>
  <si>
    <t>1602/2024</t>
  </si>
  <si>
    <t>2024.011970</t>
  </si>
  <si>
    <t xml:space="preserve">Liquidação da NE nº 2024NE0000042 - Serviço de fornecimento de água e esgoto (CA N° 005/2022-MP/PGJ) referente a MAIO/2024 conforme Fatura n° 23074052024 e documentos no PI-SEI 2024.011970. 2/2
</t>
  </si>
  <si>
    <t>1603/2024</t>
  </si>
  <si>
    <t xml:space="preserve"> CERRADO VIAGENS LTDA</t>
  </si>
  <si>
    <t xml:space="preserve">Liquidação da NE nº 2024NE0000010 -  Prestação de serviço de emissão, reserva e remarcação de bilhetes para voos nacionais e internacionais (C.A. N° 019/2023 - MP/PGJ) referente a ABRIL/2024, conforme Fatura N° 6841 e PI-SEI 2024.010786. 1/2
</t>
  </si>
  <si>
    <t>Fatura nº 6841</t>
  </si>
  <si>
    <t>1604/2024</t>
  </si>
  <si>
    <t>2024.010786</t>
  </si>
  <si>
    <t xml:space="preserve">Liquidação da NE nº 2024NE0000011 -  Prestação de serviço de emissão, reserva e remarcação de bilhetes para voos nacionais e internacionais (C.A. N° 019/2023 - MP/PGJ) referente a ABRIL/2024, conforme Fatura N° 6841 e PI-SEI 2024.010786. 2/2
</t>
  </si>
  <si>
    <t>1605/2024</t>
  </si>
  <si>
    <t xml:space="preserve"> SOFTPLAN PLANEJAMENTO E SISTEMAS LTDA</t>
  </si>
  <si>
    <t xml:space="preserve">Liquidação da NE nº 2024NE0000064 - Ref. a e Serviço de Garantia de Evolução Tecnológica e Funcional - GETF, correspondente ao mês de MARÇO/2024, (CA n° 019/2021 - MP/PGJ), conforme NF-e n° 659910 e SEI 2024.008492.
</t>
  </si>
  <si>
    <t>659910/2024</t>
  </si>
  <si>
    <t>1607/2024</t>
  </si>
  <si>
    <t>2024.008492</t>
  </si>
  <si>
    <t>Liquidação da NE nº 2024NE0000922 - Pestação de serviço de buffet, para o evento de lançamento do “Programa de Integridade e Compliance”,conforme NF-e n° 668 e demais documentos no PI-SEI 2024.011013.</t>
  </si>
  <si>
    <t>668/2024</t>
  </si>
  <si>
    <t>1608/2024</t>
  </si>
  <si>
    <t>2024.011013</t>
  </si>
  <si>
    <t xml:space="preserve"> TRIVALE INSTITUICAO DE PAGAMENTO LTDA</t>
  </si>
  <si>
    <t xml:space="preserve">Liquidação da NE nº 2024NE0000068 - Prestação de serviço de administração, gerenciamento e fornecimento de vale-alimentação (CA N° 015/2020 - MP/PGJ) referente a MAIO/2024, conforme NFS-e n° 2265573 e demais documentos no PI-SEI 2024.011870.
</t>
  </si>
  <si>
    <t>2265573/2024</t>
  </si>
  <si>
    <t>1610/2024</t>
  </si>
  <si>
    <t>2024.011870</t>
  </si>
  <si>
    <t xml:space="preserve"> SERVIX INFORMÁTICA LTDA</t>
  </si>
  <si>
    <t xml:space="preserve">Liquidação da NE nº 2024NE0000053 - Serviço de monitoramento da solução (CA N° 004/2023 - MP/PGJ) referente a ABRIL/2024 conforme NF-e nº 52 e documentos no PI-SEI 2024.011649.
</t>
  </si>
  <si>
    <t>52/2024</t>
  </si>
  <si>
    <t>1614/2024</t>
  </si>
  <si>
    <t>2024.011649</t>
  </si>
  <si>
    <t xml:space="preserve">Liquidação da NE nº 2024NE0000053 - Serviço de firewall em alta disponibilidade (CA N° 004/2023 - MP/PGJ) referente a ABRIL/2024 conforme NF-e nº 53 e documentos no PI-SEI 2024.011649.
</t>
  </si>
  <si>
    <t>53/2024</t>
  </si>
  <si>
    <t>1615/2024</t>
  </si>
  <si>
    <t>PREVILEMOS LTDA</t>
  </si>
  <si>
    <t xml:space="preserve">Liquidação da NE nº 2023NE0001828 - Ref. a seguro coletivo contra acidentes pessoais para Residentes Jurídicos (CA N° 007/2023-MP/PGJ), referente ao período de 01/05/2024 à 01/06/2024, conforme FATURA n° 9 e SEI 2024.012865.
</t>
  </si>
  <si>
    <t>FAATURA n° 09</t>
  </si>
  <si>
    <t>1645/2024</t>
  </si>
  <si>
    <t>2024.012865</t>
  </si>
  <si>
    <t>MANAUS AMBIENTAL S.A</t>
  </si>
  <si>
    <t xml:space="preserve">Liquidação da NE nº 2024NE0000027 - Prestação dos serviços públicos de abastecimento de água e esgotamento sanitário (CA nº 006/2023-MP/PGJ) relativo ao mês de ABRIL/2024, conforme Fatura nº 11327722024 e documentos do PI-SEI 2024.011886.
</t>
  </si>
  <si>
    <t>FATURA n° 1132772</t>
  </si>
  <si>
    <t>1651/2024</t>
  </si>
  <si>
    <t>2024.011886</t>
  </si>
  <si>
    <t>CASA NOVA ENGENHARIA E CONSULTORIA LTDA  ME</t>
  </si>
  <si>
    <t xml:space="preserve">Liquidação da NE nº 2023NE0000047 - Ref, a serviço de manutenção preventiva e corretiva da ETE (CA N° 008/2021-MP/PGJ) referente a ABRIL/2024 conforme NFS-e n° 205 e documentos no PI-SEI 2024.012468.
</t>
  </si>
  <si>
    <t>205/2024</t>
  </si>
  <si>
    <t>1656/2024</t>
  </si>
  <si>
    <t>2024.012468</t>
  </si>
  <si>
    <t xml:space="preserve">Liquidação da NE nº 2023NE0000047 - Ref, a serviço de manutenção preventiva e corretiva da ETE (CA N° 008/2021-MP/PGJ) referente a ABRIL/2024 conforme NFS-e n° 205 e documentos no PI-SEI 2024.012468.Liquidação da NE nº 2023NE0000047 - Ref. a serviço de manutenção preventiva e corretiva da ETE (CA N°  008/2021-MP/PGJ) referente a MARÇO/2024 conforme NFS-e n° 173 e documentos no PI-SEI 2024.012463.
</t>
  </si>
  <si>
    <t>173/2024</t>
  </si>
  <si>
    <t>1657/2024</t>
  </si>
  <si>
    <t>2024.012463</t>
  </si>
  <si>
    <t>A DE CASTRO AMORA LTDA</t>
  </si>
  <si>
    <t xml:space="preserve">Liquidação da NE nº 2024NE0000972 -Prestação de serviços gráficos, conforme NFS-e n° 139 e documentos no PI-SEI 2024.012971.
</t>
  </si>
  <si>
    <t>139/2024</t>
  </si>
  <si>
    <t>1661/2024</t>
  </si>
  <si>
    <t>2024.012971</t>
  </si>
  <si>
    <t>Liquidação da NE nº 2024NE0000886- Prestação de serviços gráficos, conforme NFS-e n° 138 e documentos no PI-SEI 2024.012982.</t>
  </si>
  <si>
    <t>138/2024</t>
  </si>
  <si>
    <t>1670/2024</t>
  </si>
  <si>
    <t>2024.012982</t>
  </si>
  <si>
    <t>MOVLEADS AGENCIA DE MARKETING DIGITAL LTDA.</t>
  </si>
  <si>
    <t xml:space="preserve">Liquidação da NE nº 2024NE0000030- Serviços gráficos (CA N° 030/2022 - MP/PGJ ) referente a MAIO/2024 conforme NFS-e n° 491 e documentos no PI-SEI 2024.012810.
</t>
  </si>
  <si>
    <t>491/2024</t>
  </si>
  <si>
    <t>1672/2024</t>
  </si>
  <si>
    <t>2024.012810</t>
  </si>
  <si>
    <t>ECOSEGM E CONSULTORIA AMBIENTAL LTDA ME</t>
  </si>
  <si>
    <t xml:space="preserve">Liquidação da NE nº 2024NE0000016 - Ref. a serviços de análises laboratoriais da Estação de Tratamento de Esgotos - ETE, instalada na sede da PGJ do Estado do Amazonas, conforme NF-e n° 4345, (CA Nº 003/2020 - MP/PGJ) e demais doc. no SEI 2024.013054
</t>
  </si>
  <si>
    <t>4345/2024</t>
  </si>
  <si>
    <t>1701/2024</t>
  </si>
  <si>
    <t>2024.013054</t>
  </si>
  <si>
    <t>PRODAM PROCESSAMENTO DE DADOS AMAZONAS SA</t>
  </si>
  <si>
    <t xml:space="preserve">Liquidação da NE nº 2023NE0000042 - Prestação de serviços referentes a execução do SISTEMA AJURI (C.A. 012/2021 - MP/PGJ - 2° T.A.) referente a MAIO/2024 conforme NFS-e n° 46060 e documentos no PI-SEI 2024.013209. /1
</t>
  </si>
  <si>
    <t>46060/2024</t>
  </si>
  <si>
    <t>1702/2024</t>
  </si>
  <si>
    <t>2024.013209</t>
  </si>
  <si>
    <t xml:space="preserve">Liquidação da NE nº 2024NE0000040 - Prestação de serviços referentes a execução do SISTEMA AJURI (C.A. 012/2021 - MP/PGJ - 2° T.A.) referente a MAIO/2024 conforme NFS-e n° 46060 e documentos no PI-SEI 2024.013209. /2
</t>
  </si>
  <si>
    <t>1703/2024</t>
  </si>
  <si>
    <t>COSAMA COMPANHIA DE SANEAMENTO DO AMAZONAS</t>
  </si>
  <si>
    <t xml:space="preserve">Liquidação da NE nº 2024NE0000014 - Ref. a prestação do serviço de água e esgoto sanitário aos prédios das Promotorias de Justiça de Tabatinga, Carauari, Codajás, Autazes e Juruá, referente a MAIO/2024, conf. faturas no PI-SEI 2024.012984. (JURUÁ)
</t>
  </si>
  <si>
    <t>FATURA 10918052024-8</t>
  </si>
  <si>
    <t>1746/2024</t>
  </si>
  <si>
    <t>2024.012984</t>
  </si>
  <si>
    <t xml:space="preserve">Liquidação da NE nº 2024NE0000014 - Ref. a prestação do serviço de água e esgoto sanitário aos prédios das Promotorias de Justiça de Tabatinga, Carauari, Codajás, Autazes e Juruá, referente a MAIO/2024, conf. faturas no PI-SEI 2024.012984. (CARAUARI)
</t>
  </si>
  <si>
    <t xml:space="preserve">FATURA 17246052024-7
</t>
  </si>
  <si>
    <t>1748/2024</t>
  </si>
  <si>
    <t xml:space="preserve">Liquidação da NE nº 2024NE0000014 - Ref. a prestação do serviço de água e esgoto sanitário aos prédios das Promotorias de Justiça de Tabatinga, Carauari, Codajás, Autazes e Juruá, referente a MAIO/2024, conf. faturas no PI-SEI 2024.012984. (CODAJÁS)
</t>
  </si>
  <si>
    <t>FATURA 28487052024-4</t>
  </si>
  <si>
    <t>1749/2024</t>
  </si>
  <si>
    <t xml:space="preserve">Liquidação da NE nº 2024NE0000014 - Ref. a prestação do serviço de água e esgoto sanitário aos prédios das Promotorias de Justiça de Tabatinga, Carauari, Codajás, Autazes e Juruá, referente a MAIO/2024, conf. faturas no PI-SEI 2024.012984. (AUTAZES)
</t>
  </si>
  <si>
    <t xml:space="preserve">FATURA 22098052024-5
</t>
  </si>
  <si>
    <t>1750/2024</t>
  </si>
  <si>
    <t xml:space="preserve">Liquidação da NE nº 2024NE0000014 - Ref. a prestação do serviço de água e esgoto sanitário aos prédios das Promotorias de Justiça de Tabatinga, Carauari, Codajás, Autazes e Juruá, referente a MAIO/2024, conf. faturas no PI-SEI 2024.012984. (TABATINGA)
</t>
  </si>
  <si>
    <t>FATURA 04943052024-4</t>
  </si>
  <si>
    <t>1751/2024</t>
  </si>
  <si>
    <t>G REFRIGERAÇAO COM E SERV DE REFRIGERAÇAO LTDA  ME</t>
  </si>
  <si>
    <t xml:space="preserve">Liquidação da NE nº 2024NE0000019 - Ref. a serviço de manutenção preventiva e corretiva realizada nos sistemas de refrigeração desta PGJ/AM, conf. NF-e n° 3122, CA 025/2022 MP/PGJ e demais documentos no PI-SEI 2024.012969.
</t>
  </si>
  <si>
    <t>3122/2024</t>
  </si>
  <si>
    <t>1761/2024</t>
  </si>
  <si>
    <t>2024.012969</t>
  </si>
  <si>
    <t>EYES NWHERE SISTEMAS INTELIGENTES DE IMAGEM LTDA</t>
  </si>
  <si>
    <t xml:space="preserve">Liquidação da NE nº 2024NE0000336-  Serviços de acesso dedicado à Internet Anti-DDoS (CA N° 033/2021-MP/PGJ) referente a MAIO/2024 conforme NFS-e n° 1875 e demais documentos no PI-SEI 2024.012950.
</t>
  </si>
  <si>
    <t>1875/2024</t>
  </si>
  <si>
    <t>1795/2024</t>
  </si>
  <si>
    <t>2024.012950</t>
  </si>
  <si>
    <t>AMAZONAS ENERGIA S/A</t>
  </si>
  <si>
    <t xml:space="preserve">Liquidação da NE nº 2024NE0000008 - Ref. a fornecimento de energia elétrica à Unidade Consumidora UC nº 623650-2, período de 05/2024, conf. NF-e n° 87769001, CA 010/2021 - MP/PGJ e demais doc. no PI-SEI 2024.013503.
</t>
  </si>
  <si>
    <t>87769001/2024</t>
  </si>
  <si>
    <t>1796/2024</t>
  </si>
  <si>
    <t>2024.013503</t>
  </si>
  <si>
    <t>EMPRESA BRASILEIRA DE CORREIOS E TELEGRAFOS EBCT</t>
  </si>
  <si>
    <t>Liquidação da NE nº 2022NE0000204 - Ref. a prestação, pelos CORREIOS, de serviços e venda e produtos  (CA N° 035/2021/MP/PGJ) referente a MAIO/2024 conforme Fatura n° 73109 e documentos no PI-SEI 2024.013974.</t>
  </si>
  <si>
    <t>FATURA n°73109</t>
  </si>
  <si>
    <t>1803/2024</t>
  </si>
  <si>
    <t>2024.013974</t>
  </si>
  <si>
    <t>ACESSO ACADEMICO LTDA</t>
  </si>
  <si>
    <t xml:space="preserve">Liquidação da NE nº 2024NE0000175 - Ref. a prestação de serviços de consultoria e assessoria técnica especializada da plataforma OJS/SEER (CA N° 001/2024-MP/PGJ) conf. NFS-e n° 515 e demais doc. no PI-SEI 2024.007817.
</t>
  </si>
  <si>
    <t>515/2024</t>
  </si>
  <si>
    <t>1804/2024</t>
  </si>
  <si>
    <t>2024.007817</t>
  </si>
  <si>
    <t>SOFTPLAN PLANEJAMENTO E SISTEMAS LTDA</t>
  </si>
  <si>
    <t xml:space="preserve">Liquidação da NE nº 2024NE0000064 - Ref. a prestação de Serviço de Suporte de Primeiro Nível, correspondente ao mês 04/2024 conf. NFS-e n°  682990 e demais doc. no PI-SEI 2024.013201.
</t>
  </si>
  <si>
    <t>682990/2024</t>
  </si>
  <si>
    <t>1807/2024</t>
  </si>
  <si>
    <t>2024.013201</t>
  </si>
  <si>
    <t xml:space="preserve">Liquidação da NE nº 2024NE0000336 - Ref. a contratação de serviços de acesso dedicado à Internet Anti-DDoS, por um período de 12 (doze) meses, ref. ao mês 04/2024, conf. NF-e n° 1550,  CA Nº 033/2021 - 2º ADITIVO  e demais doc. no PI-SEI 2024.010752.
</t>
  </si>
  <si>
    <t>1550/2024</t>
  </si>
  <si>
    <t>1809/2024</t>
  </si>
  <si>
    <t>2024.010752</t>
  </si>
  <si>
    <t>LOGIC PRO SERVICOS DE TECNOLOGIA DA INFORMACAO LTDA</t>
  </si>
  <si>
    <t xml:space="preserve">Liquidação da NE nº 2024NE0000338 - Ref.a  serviço de conectividade ponto a ponto em fibra optica, referente ao período de 02/05/2024 a 01/06/2024, conf. NF-e n° 41384, CA Nº 008/2023-MP/PGJ  e demais doc. no PI-SEI 2024.012827.
</t>
  </si>
  <si>
    <t>41384/2024</t>
  </si>
  <si>
    <t>1815/2024</t>
  </si>
  <si>
    <t>2024.012827</t>
  </si>
  <si>
    <t>JF TECNOLOGIA LTDA</t>
  </si>
  <si>
    <t xml:space="preserve">Liquidação da NE nº 2024NE0000023 - Ref. a serviços continuados de limpeza e conservação, em Maio/2024, conforme NFS-e 6426 (CA 010/2020-MP/PGJ) e SEI 2024.013749.
</t>
  </si>
  <si>
    <t>6426/2024</t>
  </si>
  <si>
    <t>1841/2024</t>
  </si>
  <si>
    <t>2024.013749</t>
  </si>
  <si>
    <t xml:space="preserve">Liquidação da NE nº 2024NE0000065- Prestação de serviço de infraestrutura (CA N° 019/2021 – MP/PGJ) referente a ABRIL/2024 conforme NFS-e n° 682991 e documentos no PI-SEI 2024.013203.
</t>
  </si>
  <si>
    <t>682991/2024</t>
  </si>
  <si>
    <t>1843/2024</t>
  </si>
  <si>
    <t>2024.013203</t>
  </si>
  <si>
    <t>FIOS TECNOLOGIA DA INFORMAÇÃO EIRELI</t>
  </si>
  <si>
    <t xml:space="preserve">Liquidação da NE nº 2024NE0000517 - Parcela ref. à assinatura de numeração E1 - (92) 3655-0500 a 0999 | (92) 3878-4501 a 4649 - 5000 a 5049 - 5100 a 5299 - 5350 a 5449, ser. prest. MAIO/24, NF-e n° 1608 CA 008/24 - MP/PGJ, e PI-SEI 2024.012835
</t>
  </si>
  <si>
    <t>1852/2024</t>
  </si>
  <si>
    <t>2024.012835</t>
  </si>
  <si>
    <t xml:space="preserve">Liquidação da NE nº 2024NE0000517 - Parc. ASS, E1 - (92) 3655-0500 a 0999 | (92) 3878-4501 a 4649 - 5000 a 5049 - 5100 a 5299 - 5350 a 5449, serv. MAIO/24, NF-e 1609 CA 008/2024 - MP/PGJ e demais documentos no PI-SEI 2024.012835.
</t>
  </si>
  <si>
    <t>1609/2024</t>
  </si>
  <si>
    <t>1853/2024</t>
  </si>
  <si>
    <t xml:space="preserve">Liquidação da NE nº 2024NE0000005- Fornecimento de energia elétrica às Unidades Descentralizadas em Manaus e Comarcas do interior (C.A. N° 005/2021 - MP/PGJ) referente a MAIO/2024, conforme Fatura N° 869937052024 e documentos do PI-SEI 2024.013510.
</t>
  </si>
  <si>
    <t>Fatura N° 869937052024</t>
  </si>
  <si>
    <t>1856/2024</t>
  </si>
  <si>
    <t>2024.013510</t>
  </si>
  <si>
    <t>OI S.A. - EM RECUPERACAO JUDICIAL</t>
  </si>
  <si>
    <t xml:space="preserve">Liquidação da NE nº 2024NE0000035 - Referente a prestação de serviços de acesso dedicado à Internet (032/2021-MP/PGJ - 1º TA) - referente a Maio/2024, conforme Fatura nº 0300039356688  e demais documentos no PI-SEI 2024.012808.
</t>
  </si>
  <si>
    <t>Fatura nº 0300039356688</t>
  </si>
  <si>
    <t>1861/2024</t>
  </si>
  <si>
    <t>2024.012808</t>
  </si>
  <si>
    <t>INSTITUTO NEGOCIOS PUBLICOS DO BRASIL - ESTUDOS E PESQUISAS NA ADMINISTRACAO PUBLICA - INP - LTDA</t>
  </si>
  <si>
    <t>Liquidação da NE nº 2024NE0000472 - Ref. a prestação de serviço de aperfeiçoamento de pessoal,  pelo 6º Seminário Nacional de Obras Públicas e Manutenção Predial, conforme NFS-e n° 2024893 e documentos no Pi-SEI 2024.012822.</t>
  </si>
  <si>
    <t>2024893/2024</t>
  </si>
  <si>
    <t>1916/2024</t>
  </si>
  <si>
    <t>2024.012822</t>
  </si>
  <si>
    <t>LINK CARD ADMINISTRADORA DE BENEFICIOS EIRELI EPP</t>
  </si>
  <si>
    <t xml:space="preserve">Liquidação da NE nº 2024NE0000069 - Referente a prestação de serviços de abastecimentos (CA N° 001/2024-MP/PGJ) referente ao Período 01/05/2024 A 31/05/2024, conforme NFS-e n° 1178851 e SEI 2024.013087.
</t>
  </si>
  <si>
    <t>1178851/2024</t>
  </si>
  <si>
    <t>1928/2024</t>
  </si>
  <si>
    <t>2024.013087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</si>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</sst>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6" formatCode="[$-416]d/m/yyyy"/>
    <numFmt numFmtId="167" formatCode="_-&quot;R$ &quot;* #,##0.00_-;&quot;-R$ &quot;* #,##0.00_-;_-&quot;R$ &quot;* \-??_-;_-@_-"/>
    <numFmt numFmtId="168" formatCode="&quot;R$&quot;\ #,##0.00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 applyProtection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/>
    </xf>
    <xf numFmtId="166" fontId="8" fillId="0" borderId="2" xfId="0" applyNumberFormat="1" applyFont="1" applyBorder="1" applyAlignment="1">
      <alignment horizontal="center" vertical="center" wrapText="1"/>
    </xf>
    <xf numFmtId="168" fontId="8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168" fontId="8" fillId="0" borderId="2" xfId="0" applyNumberFormat="1" applyFont="1" applyBorder="1" applyAlignment="1">
      <alignment horizontal="center" vertical="center" wrapText="1"/>
    </xf>
    <xf numFmtId="0" fontId="8" fillId="0" borderId="2" xfId="3" applyFont="1" applyBorder="1" applyAlignment="1" applyProtection="1">
      <alignment wrapText="1"/>
    </xf>
    <xf numFmtId="167" fontId="8" fillId="0" borderId="2" xfId="1" quotePrefix="1" applyFont="1" applyBorder="1" applyAlignment="1" applyProtection="1">
      <alignment vertical="center"/>
    </xf>
    <xf numFmtId="167" fontId="8" fillId="0" borderId="2" xfId="1" applyFont="1" applyBorder="1" applyAlignment="1" applyProtection="1">
      <alignment vertical="center" wrapText="1"/>
    </xf>
    <xf numFmtId="43" fontId="10" fillId="0" borderId="0" xfId="0" applyNumberFormat="1" applyFont="1"/>
    <xf numFmtId="49" fontId="8" fillId="0" borderId="2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12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285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ORDEM_CRONOL&#211;GICA_%20DE_%20PAGAMENTOS_JUNHO-PN001639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JUNHO/2024</v>
          </cell>
        </row>
        <row r="32">
          <cell r="A32" t="str">
            <v>Data da última atualização:02/07/2024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1%C2%BA_TAP_a_CCT_n%C2%BA_6-2022_-_MP-PGJ_-_2022.016293_e0de2.pdf" TargetMode="External"/><Relationship Id="rId21" Type="http://schemas.openxmlformats.org/officeDocument/2006/relationships/hyperlink" Target="https://www.mpam.mp.br/images/2%C2%BA_TA_ao_CT_012-2021_-_MP-PGJ_3e59d.pdf" TargetMode="External"/><Relationship Id="rId42" Type="http://schemas.openxmlformats.org/officeDocument/2006/relationships/hyperlink" Target="https://www.mpam.mp.br/images/CT_01-2024_-_MP-PGJ_ac2a1.pdf" TargetMode="External"/><Relationship Id="rId47" Type="http://schemas.openxmlformats.org/officeDocument/2006/relationships/hyperlink" Target="https://www.mpam.mp.br/images/Transpar%C3%AAncia_2024/Junho/NFs/Presta%C3%A7%C3%A3o_de_servi%C3%A7os/NFS_1555_2024_FIOS_TECNOLOGIA_3aad5.pdf" TargetMode="External"/><Relationship Id="rId63" Type="http://schemas.openxmlformats.org/officeDocument/2006/relationships/hyperlink" Target="https://www.mpam.mp.br/images/Transpar%C3%AAncia_2024/Junho/NFs/Presta%C3%A7%C3%A3o_de_servi%C3%A7os/NFS_515_2024_ACESSO_ACADEMICO_4ca02.pdf" TargetMode="External"/><Relationship Id="rId68" Type="http://schemas.openxmlformats.org/officeDocument/2006/relationships/hyperlink" Target="https://www.mpam.mp.br/images/Transpar%C3%AAncia_2024/Junho/NFs/Presta%C3%A7%C3%A3o_de_servi%C3%A7os/NFS_3122_2024_G_REFRIGERA%C3%87%C3%83O_f5503.pdf" TargetMode="External"/><Relationship Id="rId84" Type="http://schemas.openxmlformats.org/officeDocument/2006/relationships/hyperlink" Target="https://www.mpam.mp.br/images/Transpar%C3%AAncia_2024/Junho/NFs/Presta%C3%A7%C3%A3o_de_servi%C3%A7os/NFS_659910_2024_SOFTPLAN_f7886.pdf" TargetMode="External"/><Relationship Id="rId89" Type="http://schemas.openxmlformats.org/officeDocument/2006/relationships/hyperlink" Target="https://www.mpam.mp.br/images/Transpar%C3%AAncia_2024/Junho/NFs/Presta%C3%A7%C3%A3o_de_servi%C3%A7os/FATURA_24487052024-4_2024_COSAMA_CODAJ%C3%81S_2c5b7.pdf" TargetMode="External"/><Relationship Id="rId16" Type="http://schemas.openxmlformats.org/officeDocument/2006/relationships/hyperlink" Target="https://www.mpam.mp.br/images/1%C2%BA_TAP_a_CT_n%C2%BA_08-2021_-_MP-PGJ_-_2021.018933_c2a01.pdf" TargetMode="External"/><Relationship Id="rId11" Type="http://schemas.openxmlformats.org/officeDocument/2006/relationships/hyperlink" Target="https://www.mpam.mp.br/images/4%C2%BA_TA_ao_CT_015-2020_-_MP-PGJ_91a1e.pdf" TargetMode="External"/><Relationship Id="rId32" Type="http://schemas.openxmlformats.org/officeDocument/2006/relationships/hyperlink" Target="https://www.mpam.mp.br/images/2_TA_ao_CT_N%C2%BA_019-2021_135c3.pdf" TargetMode="External"/><Relationship Id="rId37" Type="http://schemas.openxmlformats.org/officeDocument/2006/relationships/hyperlink" Target="https://www.mpam.mp.br/images/CT_08-2024_-_MP-PGJ_976bb.pdf" TargetMode="External"/><Relationship Id="rId53" Type="http://schemas.openxmlformats.org/officeDocument/2006/relationships/hyperlink" Target="https://www.mpam.mp.br/images/Transpar%C3%AAncia_2024/Junho/NFs/Presta%C3%A7%C3%A3o_de_servi%C3%A7os/FATURA_87769001_2024_AMAZONAS_ENERGIA_cbe2d.pdf" TargetMode="External"/><Relationship Id="rId58" Type="http://schemas.openxmlformats.org/officeDocument/2006/relationships/hyperlink" Target="https://www.mpam.mp.br/images/Transpar%C3%AAncia_2024/Junho/NFs/Presta%C3%A7%C3%A3o_de_servi%C3%A7os/NFS_138_2024_A_DE_CASTRO_f0e3b.pdf" TargetMode="External"/><Relationship Id="rId74" Type="http://schemas.openxmlformats.org/officeDocument/2006/relationships/hyperlink" Target="https://www.mpam.mp.br/images/Transpar%C3%AAncia_2024/Junho/NFs/Presta%C3%A7%C3%A3o_de_servi%C3%A7os/NFS_682991_2024_SOFTPLAN_b49f6.pdf" TargetMode="External"/><Relationship Id="rId79" Type="http://schemas.openxmlformats.org/officeDocument/2006/relationships/hyperlink" Target="https://www.mpam.mp.br/images/Transpar%C3%AAncia_2024/Junho/NFs/Presta%C3%A7%C3%A3o_de_servi%C3%A7os/NF_676_2024_QUALY_NUTRI_79ec6.pdf" TargetMode="External"/><Relationship Id="rId5" Type="http://schemas.openxmlformats.org/officeDocument/2006/relationships/hyperlink" Target="https://www.mpam.mp.br/images/CCT_n%C2%BA_10-MP-PGJ_888bb.pdf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s://www.mpam.mp.br/images/Carta_Contrato_n%C2%BA_07-PGJ_-_MP-PGJ_7e36e.pdf" TargetMode="External"/><Relationship Id="rId22" Type="http://schemas.openxmlformats.org/officeDocument/2006/relationships/hyperlink" Target="https://www.mpam.mp.br/images/1%C2%BA_TAP_a_CCT_n%C2%BA_6-2022_-_MP-PGJ_-_2022.016293_e0de2.pdf" TargetMode="External"/><Relationship Id="rId27" Type="http://schemas.openxmlformats.org/officeDocument/2006/relationships/hyperlink" Target="https://www.mpam.mp.br/images/1_TA_ao_CT_N%C2%BA_025-2022_-_MP-PGJ_17da9.pdf" TargetMode="External"/><Relationship Id="rId30" Type="http://schemas.openxmlformats.org/officeDocument/2006/relationships/hyperlink" Target="https://www.mpam.mp.br/images/1%C2%BA_TAP_ao_CT_043-2018-MP-PGJ_9af47.pdf" TargetMode="External"/><Relationship Id="rId35" Type="http://schemas.openxmlformats.org/officeDocument/2006/relationships/hyperlink" Target="https://www.mpam.mp.br/images/4%C2%BA_TA_ao_CT_10-2020_-_MP-PGJ_0fe62.pdf" TargetMode="External"/><Relationship Id="rId43" Type="http://schemas.openxmlformats.org/officeDocument/2006/relationships/hyperlink" Target="https://www.mpam.mp.br/images/Transpar%C3%AAncia_2024/Junho/NFs/Presta%C3%A7%C3%A3o_de_servi%C3%A7os/NFS_2024893_2024_INP_LTDA_6ea4a.pdf" TargetMode="External"/><Relationship Id="rId48" Type="http://schemas.openxmlformats.org/officeDocument/2006/relationships/hyperlink" Target="https://www.mpam.mp.br/images/Transpar%C3%AAncia_2024/Junho/NFs/Presta%C3%A7%C3%A3o_de_servi%C3%A7os/FATURA_0300039356688_2024_OI_SA_7a4b6.pdf" TargetMode="External"/><Relationship Id="rId56" Type="http://schemas.openxmlformats.org/officeDocument/2006/relationships/hyperlink" Target="https://www.mpam.mp.br/images/Transpar%C3%AAncia_2024/Junho/NFs/Presta%C3%A7%C3%A3o_de_servi%C3%A7os/FATURA_22098052024-5_2024_COSAMA_AUTAZES_37e27.pdf" TargetMode="External"/><Relationship Id="rId64" Type="http://schemas.openxmlformats.org/officeDocument/2006/relationships/hyperlink" Target="https://www.mpam.mp.br/images/Transpar%C3%AAncia_2024/Junho/NFs/Presta%C3%A7%C3%A3o_de_servi%C3%A7os/NFS_1550_2024_EYES_NWHERE_b3b7a.pdf" TargetMode="External"/><Relationship Id="rId69" Type="http://schemas.openxmlformats.org/officeDocument/2006/relationships/hyperlink" Target="https://www.mpam.mp.br/images/Transpar%C3%AAncia_2024/Junho/NFs/Presta%C3%A7%C3%A3o_de_servi%C3%A7os/NFS_4345_2024_ECOSEGME_c22ca.pdf" TargetMode="External"/><Relationship Id="rId77" Type="http://schemas.openxmlformats.org/officeDocument/2006/relationships/hyperlink" Target="https://www.mpam.mp.br/images/Transpar%C3%AAncia_2024/Junho/NFs/Presta%C3%A7%C3%A3o_de_servi%C3%A7os/FATURA_0300039355182_2024_OI_SA_cfd25.pdf" TargetMode="External"/><Relationship Id="rId8" Type="http://schemas.openxmlformats.org/officeDocument/2006/relationships/hyperlink" Target="https://www.mpam.mp.br/images/1_TA_ao_CT_N%C2%BA_019-2023_-_MP-PGJ_34738.pdf" TargetMode="External"/><Relationship Id="rId51" Type="http://schemas.openxmlformats.org/officeDocument/2006/relationships/hyperlink" Target="https://www.mpam.mp.br/images/Transpar%C3%AAncia_2024/Junho/NFs/Presta%C3%A7%C3%A3o_de_servi%C3%A7os/FATURA_73109_2024_CORREIOS_85e4b.pdf" TargetMode="External"/><Relationship Id="rId72" Type="http://schemas.openxmlformats.org/officeDocument/2006/relationships/hyperlink" Target="https://www.mpam.mp.br/images/Transpar%C3%AAncia_2024/Junho/NFs/Presta%C3%A7%C3%A3o_de_servi%C3%A7os/NFS_46060_2024_PRODAM_c3446.pdf" TargetMode="External"/><Relationship Id="rId80" Type="http://schemas.openxmlformats.org/officeDocument/2006/relationships/hyperlink" Target="https://www.mpam.mp.br/images/Transpar%C3%AAncia_2024/Junho/NFs/Presta%C3%A7%C3%A3o_de_servi%C3%A7os/FATURA_239742115_2024_SAAE_c2869.pdf" TargetMode="External"/><Relationship Id="rId85" Type="http://schemas.openxmlformats.org/officeDocument/2006/relationships/hyperlink" Target="https://www.mpam.mp.br/images/Transpar%C3%AAncia_2024/Junho/NFs/Presta%C3%A7%C3%A3o_de_servi%C3%A7os/NF_668_2024_QUALY_NUTRI_a49d0.pdf" TargetMode="External"/><Relationship Id="rId3" Type="http://schemas.openxmlformats.org/officeDocument/2006/relationships/hyperlink" Target="https://www.mpam.mp.br/images/CT_08-2024_-_MP-PGJ_976bb.pdf" TargetMode="External"/><Relationship Id="rId12" Type="http://schemas.openxmlformats.org/officeDocument/2006/relationships/hyperlink" Target="https://www.mpam.mp.br/images/Contratos/2023/Contrato/CT_04-2023_-_MP-PGJ.pdf_ee471.pdf" TargetMode="External"/><Relationship Id="rId17" Type="http://schemas.openxmlformats.org/officeDocument/2006/relationships/hyperlink" Target="https://www.mpam.mp.br/images/1%C2%BA_TAP_a_CT_n%C2%BA_08-2021_-_MP-PGJ_-_2021.018933_c2a01.pdf" TargetMode="External"/><Relationship Id="rId25" Type="http://schemas.openxmlformats.org/officeDocument/2006/relationships/hyperlink" Target="https://www.mpam.mp.br/images/1%C2%BA_TAP_a_CCT_n%C2%BA_6-2022_-_MP-PGJ_-_2022.016293_e0de2.pdf" TargetMode="External"/><Relationship Id="rId33" Type="http://schemas.openxmlformats.org/officeDocument/2006/relationships/hyperlink" Target="https://www.mpam.mp.br/images/2_TA_ao_CT_N%C2%BA_033-2021-MP-PGJ_5ca34.pdf" TargetMode="External"/><Relationship Id="rId38" Type="http://schemas.openxmlformats.org/officeDocument/2006/relationships/hyperlink" Target="https://www.mpam.mp.br/images/CT_08-2024_-_MP-PGJ_976bb.pdf" TargetMode="External"/><Relationship Id="rId46" Type="http://schemas.openxmlformats.org/officeDocument/2006/relationships/hyperlink" Target="https://www.mpam.mp.br/images/Transpar%C3%AAncia_2024/Junho/NFs/Presta%C3%A7%C3%A3o_de_servi%C3%A7os/NFS_1556_2024_FIOS_TECNOLOGIA_ff415.pdf" TargetMode="External"/><Relationship Id="rId59" Type="http://schemas.openxmlformats.org/officeDocument/2006/relationships/hyperlink" Target="https://www.mpam.mp.br/images/Transpar%C3%AAncia_2024/Junho/NFs/Presta%C3%A7%C3%A3o_de_servi%C3%A7os/NFS_139_2024_A_DE_CASTRO_a07df.pdf" TargetMode="External"/><Relationship Id="rId67" Type="http://schemas.openxmlformats.org/officeDocument/2006/relationships/hyperlink" Target="https://www.mpam.mp.br/images/Transpar%C3%AAncia_2024/Junho/NFs/Presta%C3%A7%C3%A3o_de_servi%C3%A7os/NFS_1875_2024_EYES_NWHERE_e55b9.pdf" TargetMode="External"/><Relationship Id="rId20" Type="http://schemas.openxmlformats.org/officeDocument/2006/relationships/hyperlink" Target="https://www.mpam.mp.br/images/2%C2%BA_TA_ao_CT_012-2021_-_MP-PGJ_3e59d.pdf" TargetMode="External"/><Relationship Id="rId41" Type="http://schemas.openxmlformats.org/officeDocument/2006/relationships/hyperlink" Target="https://www.mpam.mp.br/images/6_TA_ao_CT_N%C2%BA_035-2018_-_MP-PGJ_d6bfb.pdf" TargetMode="External"/><Relationship Id="rId54" Type="http://schemas.openxmlformats.org/officeDocument/2006/relationships/hyperlink" Target="https://www.mpam.mp.br/images/Transpar%C3%AAncia_2024/Junho/NFs/Presta%C3%A7%C3%A3o_de_servi%C3%A7os/FATURA_10918052024-8_2024_COSAMA_JURU%C3%81_7af75.pdf" TargetMode="External"/><Relationship Id="rId62" Type="http://schemas.openxmlformats.org/officeDocument/2006/relationships/hyperlink" Target="https://www.mpam.mp.br/images/Transpar%C3%AAncia_2024/Junho/NFs/Presta%C3%A7%C3%A3o_de_servi%C3%A7os/NFS_491_2024_MOVX_8e5f1.pdf" TargetMode="External"/><Relationship Id="rId70" Type="http://schemas.openxmlformats.org/officeDocument/2006/relationships/hyperlink" Target="https://www.mpam.mp.br/images/Transpar%C3%AAncia_2024/Junho/NFs/Presta%C3%A7%C3%A3o_de_servi%C3%A7os/NFS_6426_2024_JF_TECNOLOGIA_0b32b.pdf" TargetMode="External"/><Relationship Id="rId75" Type="http://schemas.openxmlformats.org/officeDocument/2006/relationships/hyperlink" Target="https://www.mpam.mp.br/images/Transpar%C3%AAncia_2024/Junho/NFs/Presta%C3%A7%C3%A3o_de_servi%C3%A7os/NFS_682990_2024_SOFTPLAN_7a81f.pdf" TargetMode="External"/><Relationship Id="rId83" Type="http://schemas.openxmlformats.org/officeDocument/2006/relationships/hyperlink" Target="https://www.mpam.mp.br/images/Transpar%C3%AAncia_2024/Junho/NFs/Presta%C3%A7%C3%A3o_de_servi%C3%A7os/FATURA_6841_2024_CERRADO_8dd5e.pdf" TargetMode="External"/><Relationship Id="rId88" Type="http://schemas.openxmlformats.org/officeDocument/2006/relationships/hyperlink" Target="https://www.mpam.mp.br/images/Transpar%C3%AAncia_2024/Junho/NFs/Presta%C3%A7%C3%A3o_de_servi%C3%A7os/NFS_53_2024_SERVIX_0af66.pdf" TargetMode="External"/><Relationship Id="rId91" Type="http://schemas.openxmlformats.org/officeDocument/2006/relationships/drawing" Target="../drawings/drawing1.xml"/><Relationship Id="rId1" Type="http://schemas.openxmlformats.org/officeDocument/2006/relationships/hyperlink" Target="https://www.mpam.mp.br/images/CT_08-2024_-_MP-PGJ_976bb.pdf" TargetMode="External"/><Relationship Id="rId6" Type="http://schemas.openxmlformats.org/officeDocument/2006/relationships/hyperlink" Target="https://www.mpam.mp.br/images/Contratos/2022/Carta_Contrato/CC_05-2022_MP_-_PGJ_596f4.pdf" TargetMode="External"/><Relationship Id="rId15" Type="http://schemas.openxmlformats.org/officeDocument/2006/relationships/hyperlink" Target="https://www.mpam.mp.br/images/Contratos/2023/Carta_Contrato/CCT_n%C2%BA_06-MP-PGJ_2a292.pdf" TargetMode="External"/><Relationship Id="rId23" Type="http://schemas.openxmlformats.org/officeDocument/2006/relationships/hyperlink" Target="https://www.mpam.mp.br/images/1%C2%BA_TAP_a_CCT_n%C2%BA_6-2022_-_MP-PGJ_-_2022.016293_e0de2.pdf" TargetMode="External"/><Relationship Id="rId28" Type="http://schemas.openxmlformats.org/officeDocument/2006/relationships/hyperlink" Target="https://www.mpam.mp.br/images/2_TA_ao_CT_N%C2%BA_033-2022-MP-PGJ_0de4d.pdf" TargetMode="External"/><Relationship Id="rId36" Type="http://schemas.openxmlformats.org/officeDocument/2006/relationships/hyperlink" Target="https://www.mpam.mp.br/images/2_TA_ao_CT_N%C2%BA_019-2021_135c3.pdf" TargetMode="External"/><Relationship Id="rId49" Type="http://schemas.openxmlformats.org/officeDocument/2006/relationships/hyperlink" Target="https://www.mpam.mp.br/images/Transpar%C3%AAncia_2024/Junho/NFs/Presta%C3%A7%C3%A3o_de_servi%C3%A7os/FATURA_04943052024-4_2024_COSAMA_TABATINGA_e9c61.pdf" TargetMode="External"/><Relationship Id="rId57" Type="http://schemas.openxmlformats.org/officeDocument/2006/relationships/hyperlink" Target="https://www.mpam.mp.br/images/Transpar%C3%AAncia_2024/Junho/NFs/Presta%C3%A7%C3%A3o_de_servi%C3%A7os/FATURA_869937052024_2024_AMAZONAS_ENERGIA_9cb94.pdf" TargetMode="External"/><Relationship Id="rId10" Type="http://schemas.openxmlformats.org/officeDocument/2006/relationships/hyperlink" Target="https://www.mpam.mp.br/images/2_TA_ao_CT_N%C2%BA_019-2021_135c3.pdf" TargetMode="External"/><Relationship Id="rId31" Type="http://schemas.openxmlformats.org/officeDocument/2006/relationships/hyperlink" Target="https://www.mpam.mp.br/images/CCT_n%C2%BA_01-2024-MP-PGJ_88e7c.pdf" TargetMode="External"/><Relationship Id="rId44" Type="http://schemas.openxmlformats.org/officeDocument/2006/relationships/hyperlink" Target="https://www.mpam.mp.br/images/Transpar%C3%AAncia_2024/Junho/NFs/Presta%C3%A7%C3%A3o_de_servi%C3%A7os/NFS_1178851_2024_LINK_CARD_a0be6.pdf" TargetMode="External"/><Relationship Id="rId52" Type="http://schemas.openxmlformats.org/officeDocument/2006/relationships/hyperlink" Target="https://www.mpam.mp.br/images/Transpar%C3%AAncia_2024/Junho/NFs/Presta%C3%A7%C3%A3o_de_servi%C3%A7os/FATURA_1132772_2024_MANAUS_AMBIENTAL_fc00b.pdf" TargetMode="External"/><Relationship Id="rId60" Type="http://schemas.openxmlformats.org/officeDocument/2006/relationships/hyperlink" Target="https://www.mpam.mp.br/images/Transpar%C3%AAncia_2024/Junho/NFs/Presta%C3%A7%C3%A3o_de_servi%C3%A7os/NFS_173_2024_CASA_NOVA_43c22.pdf" TargetMode="External"/><Relationship Id="rId65" Type="http://schemas.openxmlformats.org/officeDocument/2006/relationships/hyperlink" Target="https://www.mpam.mp.br/images/Transpar%C3%AAncia_2024/Junho/NFs/Presta%C3%A7%C3%A3o_de_servi%C3%A7os/NFS_1608_2024_FIOS_TECNOLOGIA_75b58.pdf" TargetMode="External"/><Relationship Id="rId73" Type="http://schemas.openxmlformats.org/officeDocument/2006/relationships/hyperlink" Target="https://www.mpam.mp.br/images/Transpar%C3%AAncia_2024/Junho/NFs/Presta%C3%A7%C3%A3o_de_servi%C3%A7os/NFS_46060_2024_PRODAM_c3446.pdf" TargetMode="External"/><Relationship Id="rId78" Type="http://schemas.openxmlformats.org/officeDocument/2006/relationships/hyperlink" Target="https://www.mpam.mp.br/images/Transpar%C3%AAncia_2024/Junho/NFs/Presta%C3%A7%C3%A3o_de_servi%C3%A7os/NFS_372_2024_BC_SERVI%C3%87OS_e98dc.pdf" TargetMode="External"/><Relationship Id="rId81" Type="http://schemas.openxmlformats.org/officeDocument/2006/relationships/hyperlink" Target="https://www.mpam.mp.br/images/Transpar%C3%AAncia_2024/Junho/NFs/Presta%C3%A7%C3%A3o_de_servi%C3%A7os/FATURA_239742115_2024_SAAE_c2869.pdf" TargetMode="External"/><Relationship Id="rId86" Type="http://schemas.openxmlformats.org/officeDocument/2006/relationships/hyperlink" Target="https://www.mpam.mp.br/images/Transpar%C3%AAncia_2024/Junho/NFs/Presta%C3%A7%C3%A3o_de_servi%C3%A7os/NFS_2265573_2024_TRIVALE_65d2f.pdf" TargetMode="External"/><Relationship Id="rId4" Type="http://schemas.openxmlformats.org/officeDocument/2006/relationships/hyperlink" Target="https://www.mpam.mp.br/images/CT_04-2024_-_MP-PGJ_9c22c.pdf" TargetMode="External"/><Relationship Id="rId9" Type="http://schemas.openxmlformats.org/officeDocument/2006/relationships/hyperlink" Target="https://www.mpam.mp.br/images/1_TA_ao_CT_N%C2%BA_019-2023_-_MP-PGJ_34738.pdf" TargetMode="External"/><Relationship Id="rId13" Type="http://schemas.openxmlformats.org/officeDocument/2006/relationships/hyperlink" Target="https://www.mpam.mp.br/images/Contratos/2023/Contrato/CT_04-2023_-_MP-PGJ.pdf_ee471.pdf" TargetMode="External"/><Relationship Id="rId18" Type="http://schemas.openxmlformats.org/officeDocument/2006/relationships/hyperlink" Target="https://www.mpam.mp.br/images/1_TA_ao_CT_N%C2%BA_030-2022_-_MP-PGJ_e0c6a.pdf" TargetMode="External"/><Relationship Id="rId39" Type="http://schemas.openxmlformats.org/officeDocument/2006/relationships/hyperlink" Target="https://www.mpam.mp.br/images/1%C2%BA_TAP_a_CT_n%C2%BA_05-2021_-_MP-PGJ_-_2020.016185_895b3.pdf" TargetMode="External"/><Relationship Id="rId34" Type="http://schemas.openxmlformats.org/officeDocument/2006/relationships/hyperlink" Target="https://www.mpam.mp.br/images/1%C2%BA_TA_ao_CT_08-2023_-_MP-PGJ_b6d6d.pdf" TargetMode="External"/><Relationship Id="rId50" Type="http://schemas.openxmlformats.org/officeDocument/2006/relationships/hyperlink" Target="https://www.mpam.mp.br/images/Transpar%C3%AAncia_2024/Junho/NFs/Presta%C3%A7%C3%A3o_de_servi%C3%A7os/FATURA_9_2024_PREVILEMOS_58bd6.pdf" TargetMode="External"/><Relationship Id="rId55" Type="http://schemas.openxmlformats.org/officeDocument/2006/relationships/hyperlink" Target="https://www.mpam.mp.br/images/Transpar%C3%AAncia_2024/Junho/NFs/Presta%C3%A7%C3%A3o_de_servi%C3%A7os/FATURA_17246052024-7_COSAMA_CARAUARI_51775.pdf" TargetMode="External"/><Relationship Id="rId76" Type="http://schemas.openxmlformats.org/officeDocument/2006/relationships/hyperlink" Target="https://www.mpam.mp.br/images/Transpar%C3%AAncia_2024/Junho/NFs/Presta%C3%A7%C3%A3o_de_servi%C3%A7os/FATURA_869937-04_2024_AMAZONAS_ENERGIA_4b668.pdf" TargetMode="External"/><Relationship Id="rId7" Type="http://schemas.openxmlformats.org/officeDocument/2006/relationships/hyperlink" Target="https://www.mpam.mp.br/images/Contratos/2022/Carta_Contrato/CC_05-2022_MP_-_PGJ_596f4.pdf" TargetMode="External"/><Relationship Id="rId71" Type="http://schemas.openxmlformats.org/officeDocument/2006/relationships/hyperlink" Target="https://www.mpam.mp.br/images/Transpar%C3%AAncia_2024/Junho/NFs/Presta%C3%A7%C3%A3o_de_servi%C3%A7os/NFS_41384_2024_LOGIC_PRO_29ff1.pdf" TargetMode="External"/><Relationship Id="rId2" Type="http://schemas.openxmlformats.org/officeDocument/2006/relationships/hyperlink" Target="https://www.mpam.mp.br/images/CT_08-2024_-_MP-PGJ_976bb.pdf" TargetMode="External"/><Relationship Id="rId29" Type="http://schemas.openxmlformats.org/officeDocument/2006/relationships/hyperlink" Target="https://www.mpam.mp.br/images/1%C2%BA_TAP_a_TCS_n%C2%BA_10-2021_-_MP-PGJ_-_2021.007091_13fe7.pdf" TargetMode="External"/><Relationship Id="rId24" Type="http://schemas.openxmlformats.org/officeDocument/2006/relationships/hyperlink" Target="https://www.mpam.mp.br/images/1%C2%BA_TAP_a_CCT_n%C2%BA_6-2022_-_MP-PGJ_-_2022.016293_e0de2.pdf" TargetMode="External"/><Relationship Id="rId40" Type="http://schemas.openxmlformats.org/officeDocument/2006/relationships/hyperlink" Target="https://www.mpam.mp.br/images/2_TA_ao_CT_N%C2%BA_032-2021_-_MP-PGJ_ccef2.pdf" TargetMode="External"/><Relationship Id="rId45" Type="http://schemas.openxmlformats.org/officeDocument/2006/relationships/hyperlink" Target="https://www.mpam.mp.br/images/Transpar%C3%AAncia_2024/Junho/NFs/Presta%C3%A7%C3%A3o_de_servi%C3%A7os/NFS_2320_2024_FIOS_TECNOLOGIA_fa98f.pdf" TargetMode="External"/><Relationship Id="rId66" Type="http://schemas.openxmlformats.org/officeDocument/2006/relationships/hyperlink" Target="https://www.mpam.mp.br/images/Transpar%C3%AAncia_2024/Junho/NFs/Presta%C3%A7%C3%A3o_de_servi%C3%A7os/NFS_1609_2024_FIOS_TECNOLOGIA_74ff5.pdf" TargetMode="External"/><Relationship Id="rId87" Type="http://schemas.openxmlformats.org/officeDocument/2006/relationships/hyperlink" Target="https://www.mpam.mp.br/images/Transpar%C3%AAncia_2024/Junho/NFs/Presta%C3%A7%C3%A3o_de_servi%C3%A7os/NFS_52_2024_SERVIX_4ec07.pdf" TargetMode="External"/><Relationship Id="rId61" Type="http://schemas.openxmlformats.org/officeDocument/2006/relationships/hyperlink" Target="https://www.mpam.mp.br/images/Transpar%C3%AAncia_2024/Junho/NFs/Presta%C3%A7%C3%A3o_de_servi%C3%A7os/NFS_205_2024_CASA_NOVA_a589b.pdf" TargetMode="External"/><Relationship Id="rId82" Type="http://schemas.openxmlformats.org/officeDocument/2006/relationships/hyperlink" Target="https://www.mpam.mp.br/images/Transpar%C3%AAncia_2024/Junho/NFs/Presta%C3%A7%C3%A3o_de_servi%C3%A7os/FATURA_6841_2024_CERRADO_8dd5e.pdf" TargetMode="External"/><Relationship Id="rId19" Type="http://schemas.openxmlformats.org/officeDocument/2006/relationships/hyperlink" Target="https://www.mpam.mp.br/images/3%C2%BA_TA_ao_CC_003-2020_-_MP-PGJ_03db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tabSelected="1" topLeftCell="B1" zoomScale="80" zoomScaleNormal="80" zoomScaleSheetLayoutView="80" workbookViewId="0">
      <selection activeCell="J7" sqref="J7"/>
    </sheetView>
  </sheetViews>
  <sheetFormatPr defaultRowHeight="15"/>
  <cols>
    <col min="1" max="1" width="13.7109375" customWidth="1"/>
    <col min="2" max="2" width="14.7109375" customWidth="1"/>
    <col min="3" max="3" width="21.7109375" bestFit="1" customWidth="1"/>
    <col min="4" max="4" width="45.28515625" customWidth="1"/>
    <col min="5" max="5" width="29.42578125" style="2" customWidth="1"/>
    <col min="6" max="6" width="29.28515625" style="3" bestFit="1" customWidth="1"/>
    <col min="7" max="7" width="17.140625" customWidth="1"/>
    <col min="8" max="8" width="13" hidden="1" customWidth="1"/>
    <col min="9" max="9" width="17.7109375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JUNHO/2024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1" customFormat="1" ht="120">
      <c r="A7" s="11" t="s">
        <v>15</v>
      </c>
      <c r="B7" s="12">
        <v>1</v>
      </c>
      <c r="C7" s="12">
        <v>25125064000140</v>
      </c>
      <c r="D7" s="13" t="s">
        <v>16</v>
      </c>
      <c r="E7" s="14" t="s">
        <v>17</v>
      </c>
      <c r="F7" s="15" t="s">
        <v>18</v>
      </c>
      <c r="G7" s="16">
        <v>45435</v>
      </c>
      <c r="H7" s="17" t="s">
        <v>19</v>
      </c>
      <c r="I7" s="18">
        <v>3100</v>
      </c>
      <c r="J7" s="19">
        <v>45449</v>
      </c>
      <c r="K7" s="13" t="s">
        <v>20</v>
      </c>
      <c r="L7" s="20">
        <f>148.8+2796.2</f>
        <v>2945</v>
      </c>
      <c r="M7" s="17" t="s">
        <v>21</v>
      </c>
    </row>
    <row r="8" spans="1:13" s="21" customFormat="1" ht="120">
      <c r="A8" s="11" t="s">
        <v>15</v>
      </c>
      <c r="B8" s="12">
        <v>2</v>
      </c>
      <c r="C8" s="12">
        <v>25125064000140</v>
      </c>
      <c r="D8" s="13" t="s">
        <v>16</v>
      </c>
      <c r="E8" s="14" t="s">
        <v>22</v>
      </c>
      <c r="F8" s="15" t="s">
        <v>23</v>
      </c>
      <c r="G8" s="16">
        <v>45435</v>
      </c>
      <c r="H8" s="17" t="s">
        <v>24</v>
      </c>
      <c r="I8" s="18">
        <v>6227.55</v>
      </c>
      <c r="J8" s="19">
        <v>45449</v>
      </c>
      <c r="K8" s="13" t="s">
        <v>20</v>
      </c>
      <c r="L8" s="22">
        <f>298.92+5928.63</f>
        <v>6227.55</v>
      </c>
      <c r="M8" s="17" t="s">
        <v>21</v>
      </c>
    </row>
    <row r="9" spans="1:13" s="21" customFormat="1" ht="120">
      <c r="A9" s="11" t="s">
        <v>25</v>
      </c>
      <c r="B9" s="12">
        <v>3</v>
      </c>
      <c r="C9" s="12">
        <v>25125064000140</v>
      </c>
      <c r="D9" s="13" t="s">
        <v>16</v>
      </c>
      <c r="E9" s="14" t="s">
        <v>26</v>
      </c>
      <c r="F9" s="15" t="s">
        <v>27</v>
      </c>
      <c r="G9" s="16">
        <v>45435</v>
      </c>
      <c r="H9" s="17" t="s">
        <v>28</v>
      </c>
      <c r="I9" s="18">
        <v>5497.42</v>
      </c>
      <c r="J9" s="19">
        <v>45449</v>
      </c>
      <c r="K9" s="13" t="s">
        <v>20</v>
      </c>
      <c r="L9" s="22">
        <f>263.88+5233.54</f>
        <v>5497.42</v>
      </c>
      <c r="M9" s="17" t="s">
        <v>21</v>
      </c>
    </row>
    <row r="10" spans="1:13" s="21" customFormat="1" ht="150">
      <c r="A10" s="11" t="s">
        <v>15</v>
      </c>
      <c r="B10" s="12">
        <v>4</v>
      </c>
      <c r="C10" s="12">
        <v>2341467000120</v>
      </c>
      <c r="D10" s="13" t="s">
        <v>29</v>
      </c>
      <c r="E10" s="14" t="s">
        <v>30</v>
      </c>
      <c r="F10" s="15" t="s">
        <v>31</v>
      </c>
      <c r="G10" s="16">
        <v>45435</v>
      </c>
      <c r="H10" s="17" t="s">
        <v>32</v>
      </c>
      <c r="I10" s="18">
        <v>94978.89</v>
      </c>
      <c r="J10" s="19">
        <v>45449</v>
      </c>
      <c r="K10" s="13" t="s">
        <v>20</v>
      </c>
      <c r="L10" s="22">
        <f>2085.11+92893.78</f>
        <v>94978.89</v>
      </c>
      <c r="M10" s="17" t="s">
        <v>33</v>
      </c>
    </row>
    <row r="11" spans="1:13" s="21" customFormat="1" ht="135">
      <c r="A11" s="11" t="s">
        <v>15</v>
      </c>
      <c r="B11" s="12">
        <v>5</v>
      </c>
      <c r="C11" s="12">
        <v>76535764000143</v>
      </c>
      <c r="D11" s="13" t="s">
        <v>34</v>
      </c>
      <c r="E11" s="14" t="s">
        <v>35</v>
      </c>
      <c r="F11" s="15" t="s">
        <v>36</v>
      </c>
      <c r="G11" s="16">
        <v>45435</v>
      </c>
      <c r="H11" s="17" t="s">
        <v>37</v>
      </c>
      <c r="I11" s="18">
        <v>8.4700000000000006</v>
      </c>
      <c r="J11" s="19">
        <v>45449</v>
      </c>
      <c r="K11" s="13" t="s">
        <v>20</v>
      </c>
      <c r="L11" s="22">
        <f>0.41+8.06</f>
        <v>8.4700000000000006</v>
      </c>
      <c r="M11" s="17" t="s">
        <v>38</v>
      </c>
    </row>
    <row r="12" spans="1:13" s="21" customFormat="1" ht="135">
      <c r="A12" s="11" t="s">
        <v>15</v>
      </c>
      <c r="B12" s="12">
        <v>6</v>
      </c>
      <c r="C12" s="12">
        <v>34588157000100</v>
      </c>
      <c r="D12" s="13" t="s">
        <v>39</v>
      </c>
      <c r="E12" s="14" t="s">
        <v>40</v>
      </c>
      <c r="F12" s="15" t="s">
        <v>41</v>
      </c>
      <c r="G12" s="16">
        <v>45439</v>
      </c>
      <c r="H12" s="17" t="s">
        <v>42</v>
      </c>
      <c r="I12" s="18">
        <v>15500</v>
      </c>
      <c r="J12" s="19">
        <v>45449</v>
      </c>
      <c r="K12" s="13" t="s">
        <v>20</v>
      </c>
      <c r="L12" s="20">
        <v>15190</v>
      </c>
      <c r="M12" s="17" t="s">
        <v>43</v>
      </c>
    </row>
    <row r="13" spans="1:13" s="21" customFormat="1" ht="75">
      <c r="A13" s="11" t="s">
        <v>15</v>
      </c>
      <c r="B13" s="12">
        <v>7</v>
      </c>
      <c r="C13" s="12">
        <v>11699529000161</v>
      </c>
      <c r="D13" s="13" t="s">
        <v>44</v>
      </c>
      <c r="E13" s="23" t="s">
        <v>45</v>
      </c>
      <c r="F13" s="15" t="s">
        <v>46</v>
      </c>
      <c r="G13" s="16">
        <v>45439</v>
      </c>
      <c r="H13" s="17" t="s">
        <v>47</v>
      </c>
      <c r="I13" s="18">
        <v>2153.4</v>
      </c>
      <c r="J13" s="19">
        <v>45449</v>
      </c>
      <c r="K13" s="13" t="s">
        <v>20</v>
      </c>
      <c r="L13" s="22">
        <v>2153.4</v>
      </c>
      <c r="M13" s="17" t="s">
        <v>48</v>
      </c>
    </row>
    <row r="14" spans="1:13" s="21" customFormat="1" ht="135">
      <c r="A14" s="11" t="s">
        <v>15</v>
      </c>
      <c r="B14" s="12">
        <v>8</v>
      </c>
      <c r="C14" s="12">
        <v>4320180000140</v>
      </c>
      <c r="D14" s="13" t="s">
        <v>49</v>
      </c>
      <c r="E14" s="14" t="s">
        <v>50</v>
      </c>
      <c r="F14" s="15" t="s">
        <v>51</v>
      </c>
      <c r="G14" s="16">
        <v>45439</v>
      </c>
      <c r="H14" s="17" t="s">
        <v>52</v>
      </c>
      <c r="I14" s="18">
        <v>25.58</v>
      </c>
      <c r="J14" s="19">
        <v>45449</v>
      </c>
      <c r="K14" s="13" t="s">
        <v>20</v>
      </c>
      <c r="L14" s="22">
        <v>25.58</v>
      </c>
      <c r="M14" s="17" t="s">
        <v>53</v>
      </c>
    </row>
    <row r="15" spans="1:13" s="21" customFormat="1" ht="135">
      <c r="A15" s="11" t="s">
        <v>15</v>
      </c>
      <c r="B15" s="12">
        <v>9</v>
      </c>
      <c r="C15" s="12">
        <v>4320180000140</v>
      </c>
      <c r="D15" s="13" t="s">
        <v>49</v>
      </c>
      <c r="E15" s="14" t="s">
        <v>54</v>
      </c>
      <c r="F15" s="15" t="s">
        <v>51</v>
      </c>
      <c r="G15" s="16">
        <v>45439</v>
      </c>
      <c r="H15" s="17" t="s">
        <v>55</v>
      </c>
      <c r="I15" s="18">
        <v>101.42</v>
      </c>
      <c r="J15" s="19">
        <v>45449</v>
      </c>
      <c r="K15" s="13" t="s">
        <v>20</v>
      </c>
      <c r="L15" s="22">
        <v>101.42</v>
      </c>
      <c r="M15" s="17" t="s">
        <v>53</v>
      </c>
    </row>
    <row r="16" spans="1:13" s="21" customFormat="1" ht="150">
      <c r="A16" s="11" t="s">
        <v>15</v>
      </c>
      <c r="B16" s="12">
        <v>10</v>
      </c>
      <c r="C16" s="12">
        <v>26722189000110</v>
      </c>
      <c r="D16" s="13" t="s">
        <v>56</v>
      </c>
      <c r="E16" s="14" t="s">
        <v>57</v>
      </c>
      <c r="F16" s="15" t="s">
        <v>58</v>
      </c>
      <c r="G16" s="16">
        <v>45439</v>
      </c>
      <c r="H16" s="17" t="s">
        <v>59</v>
      </c>
      <c r="I16" s="18">
        <v>156961.14000000001</v>
      </c>
      <c r="J16" s="19">
        <v>45449</v>
      </c>
      <c r="K16" s="13" t="s">
        <v>20</v>
      </c>
      <c r="L16" s="22">
        <f>901.27+488.43+2151.73+2.31+61.72+1.08+15.62+6.83+2.32+1.48+2.56+1.01+4.36+153320.42</f>
        <v>156961.14000000001</v>
      </c>
      <c r="M16" s="17" t="s">
        <v>60</v>
      </c>
    </row>
    <row r="17" spans="1:16" s="21" customFormat="1" ht="150">
      <c r="A17" s="11" t="s">
        <v>15</v>
      </c>
      <c r="B17" s="12">
        <v>11</v>
      </c>
      <c r="C17" s="12">
        <v>26722189000110</v>
      </c>
      <c r="D17" s="13" t="s">
        <v>56</v>
      </c>
      <c r="E17" s="14" t="s">
        <v>61</v>
      </c>
      <c r="F17" s="15" t="s">
        <v>58</v>
      </c>
      <c r="G17" s="16">
        <v>45439</v>
      </c>
      <c r="H17" s="17" t="s">
        <v>62</v>
      </c>
      <c r="I17" s="18">
        <v>3096.84</v>
      </c>
      <c r="J17" s="19">
        <v>45449</v>
      </c>
      <c r="K17" s="13" t="s">
        <v>20</v>
      </c>
      <c r="L17" s="22">
        <v>3096.84</v>
      </c>
      <c r="M17" s="17" t="s">
        <v>60</v>
      </c>
    </row>
    <row r="18" spans="1:16" s="21" customFormat="1" ht="150">
      <c r="A18" s="11" t="s">
        <v>15</v>
      </c>
      <c r="B18" s="12">
        <v>12</v>
      </c>
      <c r="C18" s="12">
        <v>82845322000104</v>
      </c>
      <c r="D18" s="13" t="s">
        <v>63</v>
      </c>
      <c r="E18" s="14" t="s">
        <v>64</v>
      </c>
      <c r="F18" s="15" t="s">
        <v>65</v>
      </c>
      <c r="G18" s="16">
        <v>45440</v>
      </c>
      <c r="H18" s="17" t="s">
        <v>66</v>
      </c>
      <c r="I18" s="18">
        <v>101982.59</v>
      </c>
      <c r="J18" s="19">
        <v>45449</v>
      </c>
      <c r="K18" s="13" t="s">
        <v>20</v>
      </c>
      <c r="L18" s="22">
        <f>4895.16+97087.43</f>
        <v>101982.59</v>
      </c>
      <c r="M18" s="17" t="s">
        <v>67</v>
      </c>
    </row>
    <row r="19" spans="1:16" s="21" customFormat="1" ht="120">
      <c r="A19" s="11" t="s">
        <v>15</v>
      </c>
      <c r="B19" s="12">
        <v>13</v>
      </c>
      <c r="C19" s="12">
        <v>11699529000161</v>
      </c>
      <c r="D19" s="13" t="s">
        <v>44</v>
      </c>
      <c r="E19" s="23" t="s">
        <v>68</v>
      </c>
      <c r="F19" s="15" t="s">
        <v>69</v>
      </c>
      <c r="G19" s="16">
        <v>45440</v>
      </c>
      <c r="H19" s="17" t="s">
        <v>70</v>
      </c>
      <c r="I19" s="18">
        <v>16500</v>
      </c>
      <c r="J19" s="19">
        <v>45449</v>
      </c>
      <c r="K19" s="13" t="s">
        <v>20</v>
      </c>
      <c r="L19" s="22">
        <f>16500</f>
        <v>16500</v>
      </c>
      <c r="M19" s="17" t="s">
        <v>71</v>
      </c>
    </row>
    <row r="20" spans="1:16" s="21" customFormat="1" ht="165">
      <c r="A20" s="11" t="s">
        <v>15</v>
      </c>
      <c r="B20" s="12">
        <v>14</v>
      </c>
      <c r="C20" s="12">
        <v>604122000197</v>
      </c>
      <c r="D20" s="13" t="s">
        <v>72</v>
      </c>
      <c r="E20" s="14" t="s">
        <v>73</v>
      </c>
      <c r="F20" s="15" t="s">
        <v>74</v>
      </c>
      <c r="G20" s="16">
        <v>45440</v>
      </c>
      <c r="H20" s="17" t="s">
        <v>75</v>
      </c>
      <c r="I20" s="18">
        <v>371622.98</v>
      </c>
      <c r="J20" s="19">
        <v>45449</v>
      </c>
      <c r="K20" s="13" t="s">
        <v>20</v>
      </c>
      <c r="L20" s="22">
        <f>371622.98</f>
        <v>371622.98</v>
      </c>
      <c r="M20" s="17" t="s">
        <v>76</v>
      </c>
    </row>
    <row r="21" spans="1:16" s="21" customFormat="1" ht="135">
      <c r="A21" s="11" t="s">
        <v>15</v>
      </c>
      <c r="B21" s="12">
        <v>15</v>
      </c>
      <c r="C21" s="12">
        <v>1134191000732</v>
      </c>
      <c r="D21" s="13" t="s">
        <v>77</v>
      </c>
      <c r="E21" s="14" t="s">
        <v>78</v>
      </c>
      <c r="F21" s="15" t="s">
        <v>79</v>
      </c>
      <c r="G21" s="16">
        <v>45441</v>
      </c>
      <c r="H21" s="17" t="s">
        <v>80</v>
      </c>
      <c r="I21" s="18">
        <v>2916</v>
      </c>
      <c r="J21" s="19">
        <v>45449</v>
      </c>
      <c r="K21" s="13" t="s">
        <v>20</v>
      </c>
      <c r="L21" s="22">
        <f>139.97+2776.03</f>
        <v>2916</v>
      </c>
      <c r="M21" s="17" t="s">
        <v>81</v>
      </c>
    </row>
    <row r="22" spans="1:16" s="21" customFormat="1" ht="135">
      <c r="A22" s="11" t="s">
        <v>15</v>
      </c>
      <c r="B22" s="12">
        <v>16</v>
      </c>
      <c r="C22" s="12">
        <v>1134191000732</v>
      </c>
      <c r="D22" s="13" t="s">
        <v>77</v>
      </c>
      <c r="E22" s="14" t="s">
        <v>82</v>
      </c>
      <c r="F22" s="15" t="s">
        <v>83</v>
      </c>
      <c r="G22" s="16">
        <v>45441</v>
      </c>
      <c r="H22" s="17" t="s">
        <v>84</v>
      </c>
      <c r="I22" s="18">
        <v>55208</v>
      </c>
      <c r="J22" s="19">
        <v>45449</v>
      </c>
      <c r="K22" s="13" t="s">
        <v>20</v>
      </c>
      <c r="L22" s="22">
        <f>2649.98+52558.02</f>
        <v>55208</v>
      </c>
      <c r="M22" s="17" t="s">
        <v>81</v>
      </c>
    </row>
    <row r="23" spans="1:16" s="21" customFormat="1" ht="150">
      <c r="A23" s="11" t="s">
        <v>25</v>
      </c>
      <c r="B23" s="12">
        <v>17</v>
      </c>
      <c r="C23" s="12">
        <v>17398132000116</v>
      </c>
      <c r="D23" s="13" t="s">
        <v>85</v>
      </c>
      <c r="E23" s="14" t="s">
        <v>86</v>
      </c>
      <c r="F23" s="15" t="s">
        <v>87</v>
      </c>
      <c r="G23" s="16">
        <v>45448</v>
      </c>
      <c r="H23" s="17" t="s">
        <v>88</v>
      </c>
      <c r="I23" s="24">
        <v>86.88</v>
      </c>
      <c r="J23" s="19">
        <v>45450</v>
      </c>
      <c r="K23" s="13" t="s">
        <v>20</v>
      </c>
      <c r="L23" s="18">
        <v>86.88</v>
      </c>
      <c r="M23" s="17" t="s">
        <v>89</v>
      </c>
    </row>
    <row r="24" spans="1:16" s="21" customFormat="1" ht="165">
      <c r="A24" s="11" t="s">
        <v>25</v>
      </c>
      <c r="B24" s="12">
        <v>18</v>
      </c>
      <c r="C24" s="12">
        <v>3264927000127</v>
      </c>
      <c r="D24" s="13" t="s">
        <v>90</v>
      </c>
      <c r="E24" s="14" t="s">
        <v>91</v>
      </c>
      <c r="F24" s="15" t="s">
        <v>92</v>
      </c>
      <c r="G24" s="16">
        <v>45449</v>
      </c>
      <c r="H24" s="17" t="s">
        <v>93</v>
      </c>
      <c r="I24" s="25">
        <v>3840.09</v>
      </c>
      <c r="J24" s="19">
        <v>45450</v>
      </c>
      <c r="K24" s="13" t="s">
        <v>20</v>
      </c>
      <c r="L24" s="18">
        <f>184.31+3655.78</f>
        <v>3840.09</v>
      </c>
      <c r="M24" s="17" t="s">
        <v>94</v>
      </c>
      <c r="P24" s="26"/>
    </row>
    <row r="25" spans="1:16" s="21" customFormat="1" ht="135">
      <c r="A25" s="11" t="s">
        <v>25</v>
      </c>
      <c r="B25" s="12">
        <v>19</v>
      </c>
      <c r="C25" s="12">
        <v>12715889000172</v>
      </c>
      <c r="D25" s="13" t="s">
        <v>95</v>
      </c>
      <c r="E25" s="14" t="s">
        <v>96</v>
      </c>
      <c r="F25" s="15" t="s">
        <v>97</v>
      </c>
      <c r="G25" s="16">
        <v>45449</v>
      </c>
      <c r="H25" s="17" t="s">
        <v>98</v>
      </c>
      <c r="I25" s="18">
        <v>4589.45</v>
      </c>
      <c r="J25" s="19">
        <v>45450</v>
      </c>
      <c r="K25" s="13" t="s">
        <v>20</v>
      </c>
      <c r="L25" s="18">
        <v>4589.45</v>
      </c>
      <c r="M25" s="17" t="s">
        <v>99</v>
      </c>
    </row>
    <row r="26" spans="1:16" s="21" customFormat="1" ht="255">
      <c r="A26" s="11" t="s">
        <v>25</v>
      </c>
      <c r="B26" s="12">
        <v>20</v>
      </c>
      <c r="C26" s="12">
        <v>12715889000172</v>
      </c>
      <c r="D26" s="13" t="s">
        <v>95</v>
      </c>
      <c r="E26" s="14" t="s">
        <v>100</v>
      </c>
      <c r="F26" s="15" t="s">
        <v>101</v>
      </c>
      <c r="G26" s="16">
        <v>45449</v>
      </c>
      <c r="H26" s="17" t="s">
        <v>102</v>
      </c>
      <c r="I26" s="18">
        <v>4589.45</v>
      </c>
      <c r="J26" s="19">
        <v>45450</v>
      </c>
      <c r="K26" s="13" t="s">
        <v>20</v>
      </c>
      <c r="L26" s="18">
        <v>4589.45</v>
      </c>
      <c r="M26" s="17" t="s">
        <v>103</v>
      </c>
    </row>
    <row r="27" spans="1:16" s="21" customFormat="1" ht="90">
      <c r="A27" s="11" t="s">
        <v>25</v>
      </c>
      <c r="B27" s="12">
        <v>21</v>
      </c>
      <c r="C27" s="12">
        <v>21540360000156</v>
      </c>
      <c r="D27" s="13" t="s">
        <v>104</v>
      </c>
      <c r="E27" s="23" t="s">
        <v>105</v>
      </c>
      <c r="F27" s="15" t="s">
        <v>106</v>
      </c>
      <c r="G27" s="16">
        <v>45449</v>
      </c>
      <c r="H27" s="17" t="s">
        <v>107</v>
      </c>
      <c r="I27" s="18">
        <v>3000</v>
      </c>
      <c r="J27" s="19">
        <v>45450</v>
      </c>
      <c r="K27" s="13" t="s">
        <v>20</v>
      </c>
      <c r="L27" s="18">
        <f>2915.7+84.3</f>
        <v>3000</v>
      </c>
      <c r="M27" s="17" t="s">
        <v>108</v>
      </c>
    </row>
    <row r="28" spans="1:16" s="21" customFormat="1" ht="75">
      <c r="A28" s="11" t="s">
        <v>25</v>
      </c>
      <c r="B28" s="12">
        <v>22</v>
      </c>
      <c r="C28" s="12">
        <v>21540360000156</v>
      </c>
      <c r="D28" s="13" t="s">
        <v>104</v>
      </c>
      <c r="E28" s="23" t="s">
        <v>109</v>
      </c>
      <c r="F28" s="15" t="s">
        <v>110</v>
      </c>
      <c r="G28" s="16">
        <v>45449</v>
      </c>
      <c r="H28" s="17" t="s">
        <v>111</v>
      </c>
      <c r="I28" s="18">
        <v>760</v>
      </c>
      <c r="J28" s="19">
        <v>45450</v>
      </c>
      <c r="K28" s="13" t="s">
        <v>20</v>
      </c>
      <c r="L28" s="18">
        <f>738.64+21.36</f>
        <v>760</v>
      </c>
      <c r="M28" s="17" t="s">
        <v>112</v>
      </c>
    </row>
    <row r="29" spans="1:16" ht="120">
      <c r="A29" s="11" t="s">
        <v>25</v>
      </c>
      <c r="B29" s="12">
        <v>23</v>
      </c>
      <c r="C29" s="12">
        <v>35486862000150</v>
      </c>
      <c r="D29" s="13" t="s">
        <v>113</v>
      </c>
      <c r="E29" s="14" t="s">
        <v>114</v>
      </c>
      <c r="F29" s="15" t="s">
        <v>115</v>
      </c>
      <c r="G29" s="16">
        <v>45449</v>
      </c>
      <c r="H29" s="17" t="s">
        <v>116</v>
      </c>
      <c r="I29" s="25">
        <v>4619.97</v>
      </c>
      <c r="J29" s="19">
        <v>45450</v>
      </c>
      <c r="K29" s="13" t="s">
        <v>20</v>
      </c>
      <c r="L29" s="18">
        <f>4305.81+92.4+221.76</f>
        <v>4619.97</v>
      </c>
      <c r="M29" s="17" t="s">
        <v>117</v>
      </c>
    </row>
    <row r="30" spans="1:16" s="21" customFormat="1" ht="150">
      <c r="A30" s="11" t="s">
        <v>25</v>
      </c>
      <c r="B30" s="12">
        <v>24</v>
      </c>
      <c r="C30" s="12">
        <v>8584308000133</v>
      </c>
      <c r="D30" s="13" t="s">
        <v>118</v>
      </c>
      <c r="E30" s="14" t="s">
        <v>119</v>
      </c>
      <c r="F30" s="15" t="s">
        <v>120</v>
      </c>
      <c r="G30" s="16">
        <v>45453</v>
      </c>
      <c r="H30" s="17" t="s">
        <v>121</v>
      </c>
      <c r="I30" s="18">
        <v>1100</v>
      </c>
      <c r="J30" s="19">
        <v>45457</v>
      </c>
      <c r="K30" s="13" t="s">
        <v>20</v>
      </c>
      <c r="L30" s="18">
        <f>55+1045</f>
        <v>1100</v>
      </c>
      <c r="M30" s="17" t="s">
        <v>122</v>
      </c>
    </row>
    <row r="31" spans="1:16" s="21" customFormat="1" ht="150">
      <c r="A31" s="11" t="s">
        <v>25</v>
      </c>
      <c r="B31" s="12">
        <v>25</v>
      </c>
      <c r="C31" s="12">
        <v>4407920000180</v>
      </c>
      <c r="D31" s="13" t="s">
        <v>123</v>
      </c>
      <c r="E31" s="14" t="s">
        <v>124</v>
      </c>
      <c r="F31" s="15" t="s">
        <v>125</v>
      </c>
      <c r="G31" s="16">
        <v>45453</v>
      </c>
      <c r="H31" s="17" t="s">
        <v>126</v>
      </c>
      <c r="I31" s="18">
        <v>1958.39</v>
      </c>
      <c r="J31" s="19">
        <v>45457</v>
      </c>
      <c r="K31" s="13" t="s">
        <v>20</v>
      </c>
      <c r="L31" s="18">
        <f>1958.39</f>
        <v>1958.39</v>
      </c>
      <c r="M31" s="17" t="s">
        <v>127</v>
      </c>
    </row>
    <row r="32" spans="1:16" s="21" customFormat="1" ht="150">
      <c r="A32" s="11" t="s">
        <v>25</v>
      </c>
      <c r="B32" s="12">
        <v>26</v>
      </c>
      <c r="C32" s="12">
        <v>4407920000180</v>
      </c>
      <c r="D32" s="13" t="s">
        <v>123</v>
      </c>
      <c r="E32" s="14" t="s">
        <v>128</v>
      </c>
      <c r="F32" s="15" t="s">
        <v>125</v>
      </c>
      <c r="G32" s="16">
        <v>45453</v>
      </c>
      <c r="H32" s="17" t="s">
        <v>129</v>
      </c>
      <c r="I32" s="18">
        <v>1431.48</v>
      </c>
      <c r="J32" s="19">
        <v>45457</v>
      </c>
      <c r="K32" s="13" t="s">
        <v>20</v>
      </c>
      <c r="L32" s="18">
        <f>169.49+1261.99</f>
        <v>1431.48</v>
      </c>
      <c r="M32" s="17" t="s">
        <v>127</v>
      </c>
    </row>
    <row r="33" spans="1:13" s="21" customFormat="1" ht="150">
      <c r="A33" s="11" t="s">
        <v>25</v>
      </c>
      <c r="B33" s="12">
        <v>27</v>
      </c>
      <c r="C33" s="12">
        <v>4406195000125</v>
      </c>
      <c r="D33" s="13" t="s">
        <v>130</v>
      </c>
      <c r="E33" s="14" t="s">
        <v>131</v>
      </c>
      <c r="F33" s="15" t="s">
        <v>132</v>
      </c>
      <c r="G33" s="16">
        <v>45456</v>
      </c>
      <c r="H33" s="17" t="s">
        <v>133</v>
      </c>
      <c r="I33" s="18">
        <v>378.86</v>
      </c>
      <c r="J33" s="19">
        <v>45457</v>
      </c>
      <c r="K33" s="13" t="s">
        <v>20</v>
      </c>
      <c r="L33" s="18">
        <f>18.19+360.67</f>
        <v>378.86</v>
      </c>
      <c r="M33" s="17" t="s">
        <v>134</v>
      </c>
    </row>
    <row r="34" spans="1:13" s="21" customFormat="1" ht="150">
      <c r="A34" s="11" t="s">
        <v>25</v>
      </c>
      <c r="B34" s="12">
        <v>28</v>
      </c>
      <c r="C34" s="12">
        <v>4406195000125</v>
      </c>
      <c r="D34" s="13" t="s">
        <v>130</v>
      </c>
      <c r="E34" s="14" t="s">
        <v>135</v>
      </c>
      <c r="F34" s="15" t="s">
        <v>136</v>
      </c>
      <c r="G34" s="16">
        <v>45456</v>
      </c>
      <c r="H34" s="17" t="s">
        <v>137</v>
      </c>
      <c r="I34" s="18">
        <v>105.72</v>
      </c>
      <c r="J34" s="19">
        <v>45457</v>
      </c>
      <c r="K34" s="13" t="s">
        <v>20</v>
      </c>
      <c r="L34" s="18">
        <f>5.07+100.65</f>
        <v>105.72</v>
      </c>
      <c r="M34" s="17" t="s">
        <v>134</v>
      </c>
    </row>
    <row r="35" spans="1:13" s="21" customFormat="1" ht="150">
      <c r="A35" s="11" t="s">
        <v>25</v>
      </c>
      <c r="B35" s="12">
        <v>29</v>
      </c>
      <c r="C35" s="12">
        <v>4406195000125</v>
      </c>
      <c r="D35" s="13" t="s">
        <v>130</v>
      </c>
      <c r="E35" s="14" t="s">
        <v>138</v>
      </c>
      <c r="F35" s="15" t="s">
        <v>139</v>
      </c>
      <c r="G35" s="16">
        <v>45456</v>
      </c>
      <c r="H35" s="17" t="s">
        <v>140</v>
      </c>
      <c r="I35" s="18">
        <v>319.5</v>
      </c>
      <c r="J35" s="19">
        <v>45457</v>
      </c>
      <c r="K35" s="13" t="s">
        <v>20</v>
      </c>
      <c r="L35" s="18">
        <f>15.34+304.16</f>
        <v>319.5</v>
      </c>
      <c r="M35" s="17" t="s">
        <v>134</v>
      </c>
    </row>
    <row r="36" spans="1:13" s="21" customFormat="1" ht="150">
      <c r="A36" s="11" t="s">
        <v>25</v>
      </c>
      <c r="B36" s="12">
        <v>30</v>
      </c>
      <c r="C36" s="12">
        <v>4406195000125</v>
      </c>
      <c r="D36" s="13" t="s">
        <v>130</v>
      </c>
      <c r="E36" s="14" t="s">
        <v>141</v>
      </c>
      <c r="F36" s="15" t="s">
        <v>142</v>
      </c>
      <c r="G36" s="16">
        <v>45456</v>
      </c>
      <c r="H36" s="17" t="s">
        <v>143</v>
      </c>
      <c r="I36" s="18">
        <v>105.72</v>
      </c>
      <c r="J36" s="19">
        <v>45457</v>
      </c>
      <c r="K36" s="13" t="s">
        <v>20</v>
      </c>
      <c r="L36" s="18">
        <f>5.07+100.65</f>
        <v>105.72</v>
      </c>
      <c r="M36" s="17" t="s">
        <v>134</v>
      </c>
    </row>
    <row r="37" spans="1:13" s="21" customFormat="1" ht="149.25" customHeight="1">
      <c r="A37" s="11" t="s">
        <v>25</v>
      </c>
      <c r="B37" s="12">
        <v>31</v>
      </c>
      <c r="C37" s="12">
        <v>4406195000125</v>
      </c>
      <c r="D37" s="13" t="s">
        <v>130</v>
      </c>
      <c r="E37" s="14" t="s">
        <v>144</v>
      </c>
      <c r="F37" s="15" t="s">
        <v>145</v>
      </c>
      <c r="G37" s="16">
        <v>45456</v>
      </c>
      <c r="H37" s="17" t="s">
        <v>146</v>
      </c>
      <c r="I37" s="18">
        <v>200.75</v>
      </c>
      <c r="J37" s="19">
        <v>45457</v>
      </c>
      <c r="K37" s="13" t="s">
        <v>20</v>
      </c>
      <c r="L37" s="18">
        <f>9.64+191.11</f>
        <v>200.75</v>
      </c>
      <c r="M37" s="17" t="s">
        <v>134</v>
      </c>
    </row>
    <row r="38" spans="1:13" s="21" customFormat="1" ht="150">
      <c r="A38" s="11" t="s">
        <v>25</v>
      </c>
      <c r="B38" s="12">
        <v>32</v>
      </c>
      <c r="C38" s="12">
        <v>2037069000115</v>
      </c>
      <c r="D38" s="13" t="s">
        <v>147</v>
      </c>
      <c r="E38" s="14" t="s">
        <v>148</v>
      </c>
      <c r="F38" s="15" t="s">
        <v>149</v>
      </c>
      <c r="G38" s="16">
        <v>45457</v>
      </c>
      <c r="H38" s="17" t="s">
        <v>150</v>
      </c>
      <c r="I38" s="18">
        <v>59583.32</v>
      </c>
      <c r="J38" s="19">
        <v>45457</v>
      </c>
      <c r="K38" s="13" t="s">
        <v>20</v>
      </c>
      <c r="L38" s="18">
        <f>714.99+2979.17+49334.99</f>
        <v>53029.149999999994</v>
      </c>
      <c r="M38" s="17" t="s">
        <v>151</v>
      </c>
    </row>
    <row r="39" spans="1:13" s="21" customFormat="1" ht="135">
      <c r="A39" s="11" t="s">
        <v>25</v>
      </c>
      <c r="B39" s="12">
        <v>33</v>
      </c>
      <c r="C39" s="12">
        <v>7244008000223</v>
      </c>
      <c r="D39" s="13" t="s">
        <v>152</v>
      </c>
      <c r="E39" s="14" t="s">
        <v>153</v>
      </c>
      <c r="F39" s="15" t="s">
        <v>154</v>
      </c>
      <c r="G39" s="16">
        <v>45461</v>
      </c>
      <c r="H39" s="17" t="s">
        <v>155</v>
      </c>
      <c r="I39" s="18">
        <v>9000</v>
      </c>
      <c r="J39" s="19">
        <v>45463</v>
      </c>
      <c r="K39" s="13" t="s">
        <v>20</v>
      </c>
      <c r="L39" s="18">
        <f>432+8568</f>
        <v>9000</v>
      </c>
      <c r="M39" s="17" t="s">
        <v>156</v>
      </c>
    </row>
    <row r="40" spans="1:13" s="21" customFormat="1" ht="150">
      <c r="A40" s="11" t="s">
        <v>25</v>
      </c>
      <c r="B40" s="12">
        <v>34</v>
      </c>
      <c r="C40" s="12">
        <v>2341467000120</v>
      </c>
      <c r="D40" s="13" t="s">
        <v>157</v>
      </c>
      <c r="E40" s="14" t="s">
        <v>158</v>
      </c>
      <c r="F40" s="15" t="s">
        <v>159</v>
      </c>
      <c r="G40" s="16">
        <v>45462</v>
      </c>
      <c r="H40" s="17" t="s">
        <v>160</v>
      </c>
      <c r="I40" s="18">
        <v>12384.4</v>
      </c>
      <c r="J40" s="19">
        <v>45463</v>
      </c>
      <c r="K40" s="13" t="s">
        <v>20</v>
      </c>
      <c r="L40" s="18">
        <f>356.16+12028.24</f>
        <v>12384.4</v>
      </c>
      <c r="M40" s="17" t="s">
        <v>161</v>
      </c>
    </row>
    <row r="41" spans="1:13" s="21" customFormat="1" ht="135">
      <c r="A41" s="11" t="s">
        <v>25</v>
      </c>
      <c r="B41" s="12">
        <v>35</v>
      </c>
      <c r="C41" s="12">
        <v>34028316000375</v>
      </c>
      <c r="D41" s="13" t="s">
        <v>162</v>
      </c>
      <c r="E41" s="14" t="s">
        <v>163</v>
      </c>
      <c r="F41" s="15" t="s">
        <v>164</v>
      </c>
      <c r="G41" s="16">
        <v>45462</v>
      </c>
      <c r="H41" s="17" t="s">
        <v>165</v>
      </c>
      <c r="I41" s="18">
        <v>6885.21</v>
      </c>
      <c r="J41" s="19">
        <v>45463</v>
      </c>
      <c r="K41" s="13" t="s">
        <v>20</v>
      </c>
      <c r="L41" s="18">
        <v>6885.21</v>
      </c>
      <c r="M41" s="17" t="s">
        <v>166</v>
      </c>
    </row>
    <row r="42" spans="1:13" s="21" customFormat="1" ht="165">
      <c r="A42" s="11" t="s">
        <v>25</v>
      </c>
      <c r="B42" s="12">
        <v>36</v>
      </c>
      <c r="C42" s="12">
        <v>37868661000143</v>
      </c>
      <c r="D42" s="13" t="s">
        <v>167</v>
      </c>
      <c r="E42" s="14" t="s">
        <v>168</v>
      </c>
      <c r="F42" s="15" t="s">
        <v>169</v>
      </c>
      <c r="G42" s="16">
        <v>45462</v>
      </c>
      <c r="H42" s="17" t="s">
        <v>170</v>
      </c>
      <c r="I42" s="18">
        <v>12460</v>
      </c>
      <c r="J42" s="19">
        <v>45463</v>
      </c>
      <c r="K42" s="13" t="s">
        <v>20</v>
      </c>
      <c r="L42" s="18">
        <v>12460</v>
      </c>
      <c r="M42" s="17" t="s">
        <v>171</v>
      </c>
    </row>
    <row r="43" spans="1:13" s="21" customFormat="1" ht="135">
      <c r="A43" s="11" t="s">
        <v>25</v>
      </c>
      <c r="B43" s="12">
        <v>37</v>
      </c>
      <c r="C43" s="12">
        <v>82845322000104</v>
      </c>
      <c r="D43" s="13" t="s">
        <v>172</v>
      </c>
      <c r="E43" s="14" t="s">
        <v>173</v>
      </c>
      <c r="F43" s="15" t="s">
        <v>174</v>
      </c>
      <c r="G43" s="16">
        <v>45463</v>
      </c>
      <c r="H43" s="17" t="s">
        <v>175</v>
      </c>
      <c r="I43" s="18">
        <v>117415.82</v>
      </c>
      <c r="J43" s="19">
        <v>45463</v>
      </c>
      <c r="K43" s="13" t="s">
        <v>20</v>
      </c>
      <c r="L43" s="18">
        <f>5635.96+111779.86</f>
        <v>117415.82</v>
      </c>
      <c r="M43" s="17" t="s">
        <v>176</v>
      </c>
    </row>
    <row r="44" spans="1:13" s="21" customFormat="1" ht="165">
      <c r="A44" s="11" t="s">
        <v>25</v>
      </c>
      <c r="B44" s="12">
        <v>38</v>
      </c>
      <c r="C44" s="12">
        <v>7244008000223</v>
      </c>
      <c r="D44" s="13" t="s">
        <v>152</v>
      </c>
      <c r="E44" s="14" t="s">
        <v>177</v>
      </c>
      <c r="F44" s="15" t="s">
        <v>178</v>
      </c>
      <c r="G44" s="16">
        <v>45463</v>
      </c>
      <c r="H44" s="17" t="s">
        <v>179</v>
      </c>
      <c r="I44" s="18">
        <v>9000</v>
      </c>
      <c r="J44" s="19">
        <v>45463</v>
      </c>
      <c r="K44" s="13" t="s">
        <v>20</v>
      </c>
      <c r="L44" s="18">
        <f>8568+432</f>
        <v>9000</v>
      </c>
      <c r="M44" s="17" t="s">
        <v>180</v>
      </c>
    </row>
    <row r="45" spans="1:13" s="21" customFormat="1" ht="150">
      <c r="A45" s="11" t="s">
        <v>25</v>
      </c>
      <c r="B45" s="12">
        <v>39</v>
      </c>
      <c r="C45" s="12">
        <v>18422603000147</v>
      </c>
      <c r="D45" s="13" t="s">
        <v>181</v>
      </c>
      <c r="E45" s="14" t="s">
        <v>182</v>
      </c>
      <c r="F45" s="15" t="s">
        <v>183</v>
      </c>
      <c r="G45" s="16">
        <v>45463</v>
      </c>
      <c r="H45" s="17" t="s">
        <v>184</v>
      </c>
      <c r="I45" s="18">
        <v>6200</v>
      </c>
      <c r="J45" s="19">
        <v>45463</v>
      </c>
      <c r="K45" s="13" t="s">
        <v>20</v>
      </c>
      <c r="L45" s="18">
        <f>297.6+5902.4</f>
        <v>6200</v>
      </c>
      <c r="M45" s="27" t="s">
        <v>185</v>
      </c>
    </row>
    <row r="46" spans="1:13" s="21" customFormat="1" ht="120">
      <c r="A46" s="11" t="s">
        <v>25</v>
      </c>
      <c r="B46" s="12">
        <v>40</v>
      </c>
      <c r="C46" s="12">
        <v>12891300000197</v>
      </c>
      <c r="D46" s="13" t="s">
        <v>186</v>
      </c>
      <c r="E46" s="14" t="s">
        <v>187</v>
      </c>
      <c r="F46" s="15" t="s">
        <v>188</v>
      </c>
      <c r="G46" s="16">
        <v>45464</v>
      </c>
      <c r="H46" s="17" t="s">
        <v>189</v>
      </c>
      <c r="I46" s="18">
        <v>310714.11</v>
      </c>
      <c r="J46" s="19">
        <v>45464</v>
      </c>
      <c r="K46" s="13" t="s">
        <v>20</v>
      </c>
      <c r="L46" s="18">
        <f>3728.57+15535.71+263202.31</f>
        <v>282466.58999999997</v>
      </c>
      <c r="M46" s="17" t="s">
        <v>190</v>
      </c>
    </row>
    <row r="47" spans="1:13" s="21" customFormat="1" ht="150">
      <c r="A47" s="11" t="s">
        <v>25</v>
      </c>
      <c r="B47" s="12">
        <v>41</v>
      </c>
      <c r="C47" s="12">
        <v>82845322000104</v>
      </c>
      <c r="D47" s="13" t="s">
        <v>172</v>
      </c>
      <c r="E47" s="14" t="s">
        <v>191</v>
      </c>
      <c r="F47" s="15" t="s">
        <v>192</v>
      </c>
      <c r="G47" s="16">
        <v>45464</v>
      </c>
      <c r="H47" s="17" t="s">
        <v>193</v>
      </c>
      <c r="I47" s="18">
        <v>66539.91</v>
      </c>
      <c r="J47" s="19">
        <v>45467</v>
      </c>
      <c r="K47" s="13" t="s">
        <v>20</v>
      </c>
      <c r="L47" s="18">
        <f>3193.92+63345.99</f>
        <v>66539.91</v>
      </c>
      <c r="M47" s="17" t="s">
        <v>194</v>
      </c>
    </row>
    <row r="48" spans="1:13" s="21" customFormat="1" ht="150">
      <c r="A48" s="11" t="s">
        <v>25</v>
      </c>
      <c r="B48" s="12">
        <v>42</v>
      </c>
      <c r="C48" s="12">
        <v>25125064000140</v>
      </c>
      <c r="D48" s="13" t="s">
        <v>195</v>
      </c>
      <c r="E48" s="14" t="s">
        <v>196</v>
      </c>
      <c r="F48" s="15" t="s">
        <v>70</v>
      </c>
      <c r="G48" s="16">
        <v>45467</v>
      </c>
      <c r="H48" s="17" t="s">
        <v>197</v>
      </c>
      <c r="I48" s="18">
        <v>5497.42</v>
      </c>
      <c r="J48" s="19">
        <v>45468</v>
      </c>
      <c r="K48" s="13" t="s">
        <v>20</v>
      </c>
      <c r="L48" s="18">
        <f>263.88+5233.54</f>
        <v>5497.42</v>
      </c>
      <c r="M48" s="17" t="s">
        <v>198</v>
      </c>
    </row>
    <row r="49" spans="1:13" s="21" customFormat="1" ht="165">
      <c r="A49" s="11" t="s">
        <v>25</v>
      </c>
      <c r="B49" s="12">
        <v>43</v>
      </c>
      <c r="C49" s="12">
        <v>25125064000140</v>
      </c>
      <c r="D49" s="13" t="s">
        <v>195</v>
      </c>
      <c r="E49" s="14" t="s">
        <v>199</v>
      </c>
      <c r="F49" s="15" t="s">
        <v>200</v>
      </c>
      <c r="G49" s="16">
        <v>45467</v>
      </c>
      <c r="H49" s="17" t="s">
        <v>201</v>
      </c>
      <c r="I49" s="18">
        <v>6227.55</v>
      </c>
      <c r="J49" s="19">
        <v>45468</v>
      </c>
      <c r="K49" s="13" t="s">
        <v>20</v>
      </c>
      <c r="L49" s="18">
        <f>298.92+5928.63</f>
        <v>6227.55</v>
      </c>
      <c r="M49" s="17" t="s">
        <v>198</v>
      </c>
    </row>
    <row r="50" spans="1:13" s="21" customFormat="1" ht="165">
      <c r="A50" s="11" t="s">
        <v>25</v>
      </c>
      <c r="B50" s="12">
        <v>44</v>
      </c>
      <c r="C50" s="12">
        <v>2341467000120</v>
      </c>
      <c r="D50" s="13" t="s">
        <v>157</v>
      </c>
      <c r="E50" s="14" t="s">
        <v>202</v>
      </c>
      <c r="F50" s="15" t="s">
        <v>203</v>
      </c>
      <c r="G50" s="16">
        <v>45467</v>
      </c>
      <c r="H50" s="17" t="s">
        <v>204</v>
      </c>
      <c r="I50" s="18">
        <v>44657.58</v>
      </c>
      <c r="J50" s="19">
        <v>45468</v>
      </c>
      <c r="K50" s="13" t="s">
        <v>20</v>
      </c>
      <c r="L50" s="18">
        <f>537.08+44120.5</f>
        <v>44657.58</v>
      </c>
      <c r="M50" s="17" t="s">
        <v>205</v>
      </c>
    </row>
    <row r="51" spans="1:13" s="21" customFormat="1" ht="165">
      <c r="A51" s="11" t="s">
        <v>25</v>
      </c>
      <c r="B51" s="12">
        <v>45</v>
      </c>
      <c r="C51" s="12">
        <v>76535764000143</v>
      </c>
      <c r="D51" s="13" t="s">
        <v>206</v>
      </c>
      <c r="E51" s="14" t="s">
        <v>207</v>
      </c>
      <c r="F51" s="15" t="s">
        <v>208</v>
      </c>
      <c r="G51" s="16">
        <v>45468</v>
      </c>
      <c r="H51" s="17" t="s">
        <v>209</v>
      </c>
      <c r="I51" s="18">
        <v>13681.21</v>
      </c>
      <c r="J51" s="19">
        <v>45468</v>
      </c>
      <c r="K51" s="13" t="s">
        <v>20</v>
      </c>
      <c r="L51" s="18">
        <f>656.7+13024.51</f>
        <v>13681.210000000001</v>
      </c>
      <c r="M51" s="17" t="s">
        <v>210</v>
      </c>
    </row>
    <row r="52" spans="1:13" s="21" customFormat="1" ht="135">
      <c r="A52" s="11" t="s">
        <v>25</v>
      </c>
      <c r="B52" s="12">
        <v>46</v>
      </c>
      <c r="C52" s="12">
        <v>10498974000281</v>
      </c>
      <c r="D52" s="13" t="s">
        <v>211</v>
      </c>
      <c r="E52" s="23" t="s">
        <v>212</v>
      </c>
      <c r="F52" s="15" t="s">
        <v>213</v>
      </c>
      <c r="G52" s="16">
        <v>45470</v>
      </c>
      <c r="H52" s="17" t="s">
        <v>214</v>
      </c>
      <c r="I52" s="18">
        <v>9980</v>
      </c>
      <c r="J52" s="19">
        <v>45470</v>
      </c>
      <c r="K52" s="13" t="s">
        <v>20</v>
      </c>
      <c r="L52" s="18">
        <v>9980</v>
      </c>
      <c r="M52" s="17" t="s">
        <v>215</v>
      </c>
    </row>
    <row r="53" spans="1:13" s="21" customFormat="1" ht="135">
      <c r="A53" s="11" t="s">
        <v>25</v>
      </c>
      <c r="B53" s="12">
        <v>47</v>
      </c>
      <c r="C53" s="12">
        <v>12039966000111</v>
      </c>
      <c r="D53" s="13" t="s">
        <v>216</v>
      </c>
      <c r="E53" s="14" t="s">
        <v>217</v>
      </c>
      <c r="F53" s="15" t="s">
        <v>218</v>
      </c>
      <c r="G53" s="16">
        <v>45470</v>
      </c>
      <c r="H53" s="17" t="s">
        <v>219</v>
      </c>
      <c r="I53" s="18">
        <v>30405.72</v>
      </c>
      <c r="J53" s="19">
        <v>45470</v>
      </c>
      <c r="K53" s="13" t="s">
        <v>20</v>
      </c>
      <c r="L53" s="18">
        <v>30405.72</v>
      </c>
      <c r="M53" s="17" t="s">
        <v>220</v>
      </c>
    </row>
    <row r="54" spans="1:13" ht="15" customHeight="1">
      <c r="A54" s="28" t="s">
        <v>221</v>
      </c>
      <c r="B54" s="28"/>
      <c r="C54" s="28"/>
      <c r="D54" s="4"/>
      <c r="K54" s="29"/>
    </row>
    <row r="55" spans="1:13" ht="15" customHeight="1">
      <c r="A55" s="30" t="str">
        <f>[1]Bens!A32</f>
        <v>Data da última atualização:02/07/2024</v>
      </c>
      <c r="B55" s="31"/>
      <c r="C55" s="4"/>
      <c r="D55" s="1"/>
    </row>
    <row r="56" spans="1:13" ht="15" customHeight="1">
      <c r="A56" s="32" t="s">
        <v>222</v>
      </c>
      <c r="B56" s="32"/>
      <c r="C56" s="32"/>
      <c r="D56" s="32"/>
    </row>
    <row r="57" spans="1:13" ht="15" customHeight="1">
      <c r="A57" s="32" t="s">
        <v>223</v>
      </c>
      <c r="B57" s="32"/>
      <c r="C57" s="32"/>
      <c r="D57" s="32"/>
    </row>
    <row r="58" spans="1:13" ht="15" customHeight="1">
      <c r="A58" s="33" t="s">
        <v>224</v>
      </c>
      <c r="B58" s="33"/>
      <c r="C58" s="33"/>
      <c r="D58" s="1"/>
    </row>
    <row r="59" spans="1:13" ht="15" customHeight="1"/>
    <row r="60" spans="1:13" ht="15" customHeight="1"/>
    <row r="61" spans="1:13" ht="15" customHeight="1"/>
    <row r="62" spans="1:13" ht="15" customHeight="1"/>
    <row r="63" spans="1:13" ht="15" customHeight="1"/>
    <row r="64" spans="1:1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48.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</sheetData>
  <mergeCells count="5">
    <mergeCell ref="A2:M2"/>
    <mergeCell ref="A3:E3"/>
    <mergeCell ref="A5:L5"/>
    <mergeCell ref="A56:D56"/>
    <mergeCell ref="A57:D57"/>
  </mergeCells>
  <conditionalFormatting sqref="C7:C31 C33 C38:C53">
    <cfRule type="cellIs" dxfId="11" priority="11" operator="between">
      <formula>111111111</formula>
      <formula>99999999999</formula>
    </cfRule>
    <cfRule type="cellIs" dxfId="10" priority="12" operator="between">
      <formula>111111111111</formula>
      <formula>99999999999999</formula>
    </cfRule>
  </conditionalFormatting>
  <conditionalFormatting sqref="C32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34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35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36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37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 display="https://www.mpam.mp.br/images/CT_08-2024_-_MP-PGJ_976bb.pdf"/>
    <hyperlink ref="E8" r:id="rId2" display="https://www.mpam.mp.br/images/CT_08-2024_-_MP-PGJ_976bb.pdf"/>
    <hyperlink ref="E9" r:id="rId3" display="https://www.mpam.mp.br/images/CT_08-2024_-_MP-PGJ_976bb.pdf"/>
    <hyperlink ref="E10" r:id="rId4" display="https://www.mpam.mp.br/images/CT_04-2024_-_MP-PGJ_9c22c.pdf"/>
    <hyperlink ref="E12" r:id="rId5" display="https://www.mpam.mp.br/images/CCT_n%C2%BA_10-MP-PGJ_888bb.pdf"/>
    <hyperlink ref="E14" r:id="rId6" display="https://www.mpam.mp.br/images/Contratos/2022/Carta_Contrato/CC_05-2022_MP_-_PGJ_596f4.pdf"/>
    <hyperlink ref="E15" r:id="rId7" display="https://www.mpam.mp.br/images/Contratos/2022/Carta_Contrato/CC_05-2022_MP_-_PGJ_596f4.pdf"/>
    <hyperlink ref="E16" r:id="rId8" display="https://www.mpam.mp.br/images/1_TA_ao_CT_N%C2%BA_019-2023_-_MP-PGJ_34738.pdf"/>
    <hyperlink ref="E17" r:id="rId9" display="https://www.mpam.mp.br/images/1_TA_ao_CT_N%C2%BA_019-2023_-_MP-PGJ_34738.pdf"/>
    <hyperlink ref="E18" r:id="rId10" display="https://www.mpam.mp.br/images/2_TA_ao_CT_N%C2%BA_019-2021_135c3.pdf"/>
    <hyperlink ref="E20" r:id="rId11" display="https://www.mpam.mp.br/images/4%C2%BA_TA_ao_CT_015-2020_-_MP-PGJ_91a1e.pdf"/>
    <hyperlink ref="E21" r:id="rId12" display="https://www.mpam.mp.br/images/Contratos/2023/Contrato/CT_04-2023_-_MP-PGJ.pdf_ee471.pdf"/>
    <hyperlink ref="E22" r:id="rId13" display="https://www.mpam.mp.br/images/Contratos/2023/Contrato/CT_04-2023_-_MP-PGJ.pdf_ee471.pdf"/>
    <hyperlink ref="E23" r:id="rId14" display="https://www.mpam.mp.br/images/Carta_Contrato_n%C2%BA_07-PGJ_-_MP-PGJ_7e36e.pdf"/>
    <hyperlink ref="E24" r:id="rId15" display="https://www.mpam.mp.br/images/Contratos/2023/Carta_Contrato/CCT_n%C2%BA_06-MP-PGJ_2a292.pdf"/>
    <hyperlink ref="E25" r:id="rId16" display="https://www.mpam.mp.br/images/1%C2%BA_TAP_a_CT_n%C2%BA_08-2021_-_MP-PGJ_-_2021.018933_c2a01.pdf"/>
    <hyperlink ref="E26" r:id="rId17" display="https://www.mpam.mp.br/images/1%C2%BA_TAP_a_CT_n%C2%BA_08-2021_-_MP-PGJ_-_2021.018933_c2a01.pdf"/>
    <hyperlink ref="E29" r:id="rId18" display="https://www.mpam.mp.br/images/1_TA_ao_CT_N%C2%BA_030-2022_-_MP-PGJ_e0c6a.pdf"/>
    <hyperlink ref="E30" r:id="rId19" display="https://www.mpam.mp.br/images/3%C2%BA_TA_ao_CC_003-2020_-_MP-PGJ_03dbd.pdf"/>
    <hyperlink ref="E31" r:id="rId20" display="https://www.mpam.mp.br/images/2%C2%BA_TA_ao_CT_012-2021_-_MP-PGJ_3e59d.pdf"/>
    <hyperlink ref="E32" r:id="rId21" display="https://www.mpam.mp.br/images/2%C2%BA_TA_ao_CT_012-2021_-_MP-PGJ_3e59d.pdf"/>
    <hyperlink ref="E33" r:id="rId22" display="https://www.mpam.mp.br/images/1%C2%BA_TAP_a_CCT_n%C2%BA_6-2022_-_MP-PGJ_-_2022.016293_e0de2.pdf"/>
    <hyperlink ref="E34" r:id="rId23" display="https://www.mpam.mp.br/images/1%C2%BA_TAP_a_CCT_n%C2%BA_6-2022_-_MP-PGJ_-_2022.016293_e0de2.pdf"/>
    <hyperlink ref="E35" r:id="rId24" display="https://www.mpam.mp.br/images/1%C2%BA_TAP_a_CCT_n%C2%BA_6-2022_-_MP-PGJ_-_2022.016293_e0de2.pdf"/>
    <hyperlink ref="E36" r:id="rId25" display="https://www.mpam.mp.br/images/1%C2%BA_TAP_a_CCT_n%C2%BA_6-2022_-_MP-PGJ_-_2022.016293_e0de2.pdf"/>
    <hyperlink ref="E37" r:id="rId26" display="https://www.mpam.mp.br/images/1%C2%BA_TAP_a_CCT_n%C2%BA_6-2022_-_MP-PGJ_-_2022.016293_e0de2.pdf"/>
    <hyperlink ref="E38" r:id="rId27" display="https://www.mpam.mp.br/images/1_TA_ao_CT_N%C2%BA_025-2022_-_MP-PGJ_17da9.pdf"/>
    <hyperlink ref="E39" r:id="rId28" display="https://www.mpam.mp.br/images/2_TA_ao_CT_N%C2%BA_033-2022-MP-PGJ_0de4d.pdf"/>
    <hyperlink ref="E40" r:id="rId29" display="https://www.mpam.mp.br/images/1%C2%BA_TAP_a_TCS_n%C2%BA_10-2021_-_MP-PGJ_-_2021.007091_13fe7.pdf"/>
    <hyperlink ref="E41" r:id="rId30"/>
    <hyperlink ref="E42" r:id="rId31" display="https://www.mpam.mp.br/images/CCT_n%C2%BA_01-2024-MP-PGJ_88e7c.pdf"/>
    <hyperlink ref="E43" r:id="rId32" display="https://www.mpam.mp.br/images/2_TA_ao_CT_N%C2%BA_019-2021_135c3.pdf"/>
    <hyperlink ref="E44" r:id="rId33" display="https://www.mpam.mp.br/images/2_TA_ao_CT_N%C2%BA_033-2021-MP-PGJ_5ca34.pdf"/>
    <hyperlink ref="E45" r:id="rId34" display="https://www.mpam.mp.br/images/1%C2%BA_TA_ao_CT_08-2023_-_MP-PGJ_b6d6d.pdf"/>
    <hyperlink ref="E46" r:id="rId35" display="https://www.mpam.mp.br/images/4%C2%BA_TA_ao_CT_10-2020_-_MP-PGJ_0fe62.pdf"/>
    <hyperlink ref="E47" r:id="rId36" display="https://www.mpam.mp.br/images/2_TA_ao_CT_N%C2%BA_019-2021_135c3.pdf"/>
    <hyperlink ref="E48" r:id="rId37" display="https://www.mpam.mp.br/images/CT_08-2024_-_MP-PGJ_976bb.pdf"/>
    <hyperlink ref="E49" r:id="rId38" display="https://www.mpam.mp.br/images/CT_08-2024_-_MP-PGJ_976bb.pdf"/>
    <hyperlink ref="E50" r:id="rId39" display="https://www.mpam.mp.br/images/1%C2%BA_TAP_a_CT_n%C2%BA_05-2021_-_MP-PGJ_-_2020.016185_895b3.pdf"/>
    <hyperlink ref="E51" r:id="rId40" display="https://www.mpam.mp.br/images/2_TA_ao_CT_N%C2%BA_032-2021_-_MP-PGJ_ccef2.pdf"/>
    <hyperlink ref="E11" r:id="rId41" display="https://www.mpam.mp.br/images/6_TA_ao_CT_N%C2%BA_035-2018_-_MP-PGJ_d6bfb.pdf"/>
    <hyperlink ref="E53" r:id="rId42" display="https://www.mpam.mp.br/images/CT_01-2024_-_MP-PGJ_ac2a1.pdf"/>
    <hyperlink ref="F52" r:id="rId43"/>
    <hyperlink ref="F53" r:id="rId44"/>
    <hyperlink ref="F7" r:id="rId45"/>
    <hyperlink ref="F8" r:id="rId46"/>
    <hyperlink ref="F9" r:id="rId47"/>
    <hyperlink ref="F51" r:id="rId48"/>
    <hyperlink ref="F37" r:id="rId49"/>
    <hyperlink ref="F23" r:id="rId50"/>
    <hyperlink ref="F41" r:id="rId51"/>
    <hyperlink ref="F24" r:id="rId52"/>
    <hyperlink ref="F40" r:id="rId53"/>
    <hyperlink ref="F33" r:id="rId54"/>
    <hyperlink ref="F34" r:id="rId55" display="https://www.mpam.mp.br/images/Transpar%C3%AAncia_2024/Junho/NFs/Presta%C3%A7%C3%A3o_de_servi%C3%A7os/FATURA_17246052024-7_COSAMA_CARAUARI_51775.pdf"/>
    <hyperlink ref="F36" r:id="rId56" display="https://www.mpam.mp.br/images/Transpar%C3%AAncia_2024/Junho/NFs/Presta%C3%A7%C3%A3o_de_servi%C3%A7os/FATURA_22098052024-5_2024_COSAMA_AUTAZES_37e27.pdf"/>
    <hyperlink ref="F50" r:id="rId57"/>
    <hyperlink ref="F28" r:id="rId58"/>
    <hyperlink ref="F27" r:id="rId59"/>
    <hyperlink ref="F26" r:id="rId60"/>
    <hyperlink ref="F25" r:id="rId61"/>
    <hyperlink ref="F29" r:id="rId62"/>
    <hyperlink ref="F42" r:id="rId63"/>
    <hyperlink ref="F44" r:id="rId64"/>
    <hyperlink ref="F48" r:id="rId65"/>
    <hyperlink ref="F49" r:id="rId66"/>
    <hyperlink ref="F39" r:id="rId67"/>
    <hyperlink ref="F38" r:id="rId68"/>
    <hyperlink ref="F30" r:id="rId69"/>
    <hyperlink ref="F46" r:id="rId70"/>
    <hyperlink ref="F45" r:id="rId71"/>
    <hyperlink ref="F31" r:id="rId72"/>
    <hyperlink ref="F32" r:id="rId73"/>
    <hyperlink ref="F47" r:id="rId74"/>
    <hyperlink ref="F43" r:id="rId75"/>
    <hyperlink ref="F10" r:id="rId76"/>
    <hyperlink ref="F11" r:id="rId77"/>
    <hyperlink ref="F12" r:id="rId78"/>
    <hyperlink ref="F13" r:id="rId79"/>
    <hyperlink ref="F14" r:id="rId80"/>
    <hyperlink ref="F15" r:id="rId81"/>
    <hyperlink ref="F16" r:id="rId82"/>
    <hyperlink ref="F17" r:id="rId83"/>
    <hyperlink ref="F18" r:id="rId84"/>
    <hyperlink ref="F19" r:id="rId85"/>
    <hyperlink ref="F20" r:id="rId86"/>
    <hyperlink ref="F21" r:id="rId87"/>
    <hyperlink ref="F22" r:id="rId88"/>
    <hyperlink ref="F35" r:id="rId89"/>
  </hyperlinks>
  <pageMargins left="0.511811024" right="0.511811024" top="0.78740157499999996" bottom="0.78740157499999996" header="0.31496062000000002" footer="0.31496062000000002"/>
  <pageSetup scale="36" orientation="portrait" r:id="rId90"/>
  <drawing r:id="rId9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D68ADD-6FEC-4762-AB56-11E138873236}"/>
</file>

<file path=customXml/itemProps2.xml><?xml version="1.0" encoding="utf-8"?>
<ds:datastoreItem xmlns:ds="http://schemas.openxmlformats.org/officeDocument/2006/customXml" ds:itemID="{CF592614-2CDB-4250-89EA-79C2DFF10A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cp:lastPrinted>2024-07-02T15:27:32Z</cp:lastPrinted>
  <dcterms:created xsi:type="dcterms:W3CDTF">2024-07-02T15:26:18Z</dcterms:created>
  <dcterms:modified xsi:type="dcterms:W3CDTF">2024-07-02T15:28:03Z</dcterms:modified>
</cp:coreProperties>
</file>