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helcosta\OneDrive - Procuradoria Geral de Justiça - MPAM\DOF\ANO 2024\TRANSPARÊNCIA\6 -  ORDEM CRONOLÓGICA DE PAGAMENTO\05.Maio\"/>
    </mc:Choice>
  </mc:AlternateContent>
  <bookViews>
    <workbookView xWindow="0" yWindow="0" windowWidth="28800" windowHeight="117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Serviços!$D$1:$D$196</definedName>
    <definedName name="_xlnm.Print_Area" localSheetId="0">Serviços!$A$1:$M$105</definedName>
    <definedName name="_xlnm.Print_Titles" localSheetId="0">Serviços!$6:$6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1" i="1" l="1"/>
  <c r="L87" i="1"/>
  <c r="L80" i="1"/>
  <c r="L79" i="1"/>
  <c r="L78" i="1"/>
  <c r="L77" i="1"/>
  <c r="L75" i="1"/>
  <c r="L72" i="1"/>
  <c r="L71" i="1"/>
  <c r="L70" i="1"/>
  <c r="L69" i="1"/>
  <c r="L67" i="1"/>
  <c r="L66" i="1"/>
  <c r="L65" i="1"/>
  <c r="L63" i="1"/>
  <c r="L62" i="1"/>
  <c r="L61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4" i="1"/>
  <c r="L33" i="1"/>
  <c r="L32" i="1"/>
  <c r="L28" i="1"/>
  <c r="L26" i="1"/>
  <c r="L25" i="1"/>
  <c r="L24" i="1"/>
  <c r="L23" i="1"/>
  <c r="L22" i="1"/>
  <c r="L21" i="1"/>
  <c r="L20" i="1"/>
  <c r="L19" i="1"/>
  <c r="L18" i="1"/>
  <c r="L17" i="1"/>
  <c r="L15" i="1"/>
  <c r="L13" i="1"/>
  <c r="L9" i="1"/>
  <c r="L7" i="1"/>
  <c r="A2" i="1"/>
</calcChain>
</file>

<file path=xl/sharedStrings.xml><?xml version="1.0" encoding="utf-8"?>
<sst xmlns="http://schemas.openxmlformats.org/spreadsheetml/2006/main" count="702" uniqueCount="405">
  <si>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</si>
  <si>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</si>
  <si>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</si>
  <si>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</si>
  <si>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</si>
  <si>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</si>
  <si>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</si>
  <si>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</si>
  <si>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</si>
  <si>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</si>
  <si>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</si>
  <si>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</si>
  <si>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</si>
  <si>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</si>
  <si>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</si>
  <si>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MAIO</t>
  </si>
  <si>
    <t xml:space="preserve"> SOFTPLAN PLANEJAMENTO E SISTEMAS LTDA</t>
  </si>
  <si>
    <t>Liquidação da NE nº 2024NE0000065 - Prestação de Serviço de Infraestrutura (CA 019/2021 – MP/PGJ) referente a MARÇO/2024 conforme NFS-e n° 659912 e demais documentos no PI-SEI 2024.008505.</t>
  </si>
  <si>
    <t>659912/2024</t>
  </si>
  <si>
    <t>1271/2024</t>
  </si>
  <si>
    <t>-</t>
  </si>
  <si>
    <t>2024.008505</t>
  </si>
  <si>
    <t xml:space="preserve"> LOGIC PRO SERVICOS DE TECNOLOGIA DA INFORMACAO LTDA</t>
  </si>
  <si>
    <t>Liquidação da NE nº 2024NE0000026 - Serviço de Conectividade Ponto a Ponto (CA 008/2023 - MP/PGJ) referente a MARÇO/2024, conforme NFS-e n° 40023 e demais documentos no PI-SEI 2024.007917. 1/2</t>
  </si>
  <si>
    <t>40023/2024</t>
  </si>
  <si>
    <t>1274/2024</t>
  </si>
  <si>
    <t>2024.007917</t>
  </si>
  <si>
    <t xml:space="preserve">Liquidação da NE nº 2024NE0000338 - Serviço de Conectividade Ponto a Ponto (CA 008/2023 - MP/PGJ) referente a MARÇO/2024, conforme NFS-e n° 40023 e demais documentos no PI-SEI 2024.007917. 2/2
</t>
  </si>
  <si>
    <t>1275/2024</t>
  </si>
  <si>
    <t xml:space="preserve"> QUALY NUTRI SERVICOS DE ALIMENTACAO LTDA</t>
  </si>
  <si>
    <t>Liquidação da NE nº 2024NE0000771 - Ref. a  serviço de buffet, para abertura de evento no dia 16.04.2024 conforme NF-e n° 649 e demais documentos no PI-SEI 2024.008685.</t>
  </si>
  <si>
    <t>649/2024</t>
  </si>
  <si>
    <t>1276/2024</t>
  </si>
  <si>
    <t>2024.008685</t>
  </si>
  <si>
    <t>Liquidação da NE nº 2024NE0000760 - Ref. a  serviço de buffet, para  evento no dia 15.04.2024 conforme NF-e n° 657 e demais documentos no PI-SEI 2024.009368.</t>
  </si>
  <si>
    <t>657/2024</t>
  </si>
  <si>
    <t>1278/2024</t>
  </si>
  <si>
    <t>2024.009368</t>
  </si>
  <si>
    <t xml:space="preserve"> FAST AUTOMOTIVE E TURISMO LTDA</t>
  </si>
  <si>
    <t>Liquidação da NE nº 2023NE0002593 - Prestação de serviços de transporte executivo de passageiros (CA N° 036/2023 - MP/PGJ) referente a MARÇO/2024, conforme NFS-e n° 657 e SEI 2024.009594. 1/2</t>
  </si>
  <si>
    <t>1280/2024</t>
  </si>
  <si>
    <t>2024.009594</t>
  </si>
  <si>
    <t xml:space="preserve">Liquidação da NE nº 2024NE0000781 - Prestação de serviços de transporte executivo de passageiros (CA N° 036/2023 - MP/PGJ) referente a MARÇO/2024, conforme NFS-e n° 657 e SEI 2024.009594. 2/2
</t>
  </si>
  <si>
    <t>1281/2024</t>
  </si>
  <si>
    <t xml:space="preserve"> FUNDO DE MODERNIZAÇÃO E REAPARELHAMENTO DO PODER JUDICIARIO ESTADUAL</t>
  </si>
  <si>
    <t>Liquidação da NE n. 2024NE0000092 - Cessão Onerosa de Uso de Bem Imóvel (C.O. N° 001/2021 - TJ) referente a ABRIL/2024, conforme documentos presentes no PI-SEI 2024.008290.</t>
  </si>
  <si>
    <t>Memorando 85/2024</t>
  </si>
  <si>
    <t>1290/2024</t>
  </si>
  <si>
    <t>2024.008290</t>
  </si>
  <si>
    <t xml:space="preserve"> OI S.A.</t>
  </si>
  <si>
    <t xml:space="preserve">Liquidação da NE nº 2024NE0000034 - Ref. a Serviço Telefônico Fixo Comutado - STFC (035/2018-MP/PGJ, 6º T.A) - referente a Abril/2024, conforme Fatura nº 0300039352091 e demais documentos no PI-SEI 2024.009563.
</t>
  </si>
  <si>
    <t>Fatura nº 300039352091</t>
  </si>
  <si>
    <t>1296/2024</t>
  </si>
  <si>
    <t>2024.009563</t>
  </si>
  <si>
    <t xml:space="preserve"> SAAE SERVICO AUTONOMO DE AGUA E ESGOTOS DE ITACOAT</t>
  </si>
  <si>
    <t>Liquidação da NE nº 2024NE0000042 - Fornecimento de água potável para o prédio da Promotoria de Justiça de Itacoatiara (CA. nº 005/2022-MP/PGJ), referente a ABRIL/2024, conforme NF-e n° 239742114  e demais documentos no PI-SEI 2024.008961.</t>
  </si>
  <si>
    <t>Fatura nº 239742114</t>
  </si>
  <si>
    <t>1297/2024</t>
  </si>
  <si>
    <t>2024.008961</t>
  </si>
  <si>
    <t xml:space="preserve"> F ALVES DOS SANTOS JUNIOR</t>
  </si>
  <si>
    <t xml:space="preserve">Liquidação da NE nº 2024NE0000882 - Serviço de instalação de ar condicionado Split 12btus, conforme NFS-e n° 345 e demais documentos no PI-SEI 2024.010127. </t>
  </si>
  <si>
    <t>345/2024</t>
  </si>
  <si>
    <t>1298/2024</t>
  </si>
  <si>
    <t>2024.010127</t>
  </si>
  <si>
    <t xml:space="preserve"> EDITORA REVISTA DOS TRIBUNAIS LTDA</t>
  </si>
  <si>
    <t xml:space="preserve">Liquidação da NE nº 2024NE0000017 - Prestação de serviço de assinatura para acesso aos produtos online BIBLIOTECA DIGITAL PROVIEW e RT Online clássico (CA N° 026/2022-MP/PGJ) conforme NF-e 610101 e SEI 2024.010196
</t>
  </si>
  <si>
    <t>600101/2024</t>
  </si>
  <si>
    <t>1299/2024</t>
  </si>
  <si>
    <t>2024.010196</t>
  </si>
  <si>
    <t>Liquidação da NE nº 2024NE0000017 - Prestação de serviço de assinatura para acesso aos produtos online BIBLIOTECA DIGITAL PROVIEW e RT Online clássico (CA N° 026/2022-MP/PGJ) conforme NF-e 600084 e SEI 2024.010196</t>
  </si>
  <si>
    <t>600084/2024</t>
  </si>
  <si>
    <t>1300/2024</t>
  </si>
  <si>
    <t>Liquidação da NE nº 2024NE0000017 - Prestação de serviço de assinatura para acesso aos produtos online BIBLIOTECA DIGITAL PROVIEW e RT Online clássico (CA N° 026/2022-MP/PGJ) conforme NF-e 599145 e SEI 2024.010196</t>
  </si>
  <si>
    <t>599145/2024</t>
  </si>
  <si>
    <t>1301/2024</t>
  </si>
  <si>
    <t xml:space="preserve">Liquidação da NE nº 2024NE0000017 - Prestação de serviço de assinatura para acesso aos produtos online BIBLIOTECA DIGITAL PROVIEW e RT Online clássico (CA N° 026/2022-MP/PGJ) conforme NF-e 599123 e SEI 2024.010196
</t>
  </si>
  <si>
    <t>599123/2024</t>
  </si>
  <si>
    <t>1302/2024</t>
  </si>
  <si>
    <t>Liquidação da NE nº 2024NE0000017 - Prestação de serviço de assinatura para acesso aos produtos online BIBLIOTECA DIGITAL PROVIEW e RT Online clássico (CA N° 026/2022-MP/PGJ) conforme NF-e 598167 e SEI 2024.010196</t>
  </si>
  <si>
    <t>598167/2024</t>
  </si>
  <si>
    <t>1303/2024</t>
  </si>
  <si>
    <t xml:space="preserve">Liquidação da NE nº 2024NE0000017 - Prestação de serviço de assinatura para acesso aos produtos online BIBLIOTECA DIGITAL PROVIEW e RT Online clássico (CA N° 026/2022-MP/PGJ) conforme NF-e 598118 e SEI 2024.010196
</t>
  </si>
  <si>
    <t>598118/2024</t>
  </si>
  <si>
    <t>1305/2024</t>
  </si>
  <si>
    <t>Liquidação da NE nº 2024NE0000017 - Prestação de serviço de assinatura para acesso aos produtos online BIBLIOTECA DIGITAL PROVIEW e RT Online clássico (CA N° 026/2022-MP/PGJ) conforme NF-e 597346 e SEI 2024.010196</t>
  </si>
  <si>
    <t>597346/2024</t>
  </si>
  <si>
    <t>1306/2024</t>
  </si>
  <si>
    <t xml:space="preserve">Liquidação da NE nº 2024NE0000017 - Prestação de serviço de assinatura para acesso aos produtos online BIBLIOTECA DIGITAL PROVIEW e RT Online clássico (CA N° 026/2022-MP/PGJ) conforme NF-e 597330 e SEI 2024.010196
</t>
  </si>
  <si>
    <t>597330/2024</t>
  </si>
  <si>
    <t>1307/2024</t>
  </si>
  <si>
    <t xml:space="preserve"> MANAUS AMBIENTAL S.A</t>
  </si>
  <si>
    <t>Liquidação da NE nº 2024NE0000027 - Ref. a serviços públicos de abastecimento de água e esgotamento sanitário (CA nº 006/2023-MP/PGJ) referente a MARÇO/2024, conforme Fatura Agrupada nº 799529/2024 e demais documentos do PI-SEI 2024.009114.</t>
  </si>
  <si>
    <t>Fatura nº 799529</t>
  </si>
  <si>
    <t>1308/2024</t>
  </si>
  <si>
    <t>2024.009114</t>
  </si>
  <si>
    <t>Liquidação da NE nº 2024NE0000752 - Ref. a serviço de buffet, para o evento PROJETO IDH+ realizado no dia 22/04/2024, conforme NF-e n° 662 e demais documentos no PI-SEI 2024.009975.</t>
  </si>
  <si>
    <t>662/2024</t>
  </si>
  <si>
    <t>1309/2024</t>
  </si>
  <si>
    <t>2024.009975</t>
  </si>
  <si>
    <t xml:space="preserve">Liquidação da NE nº 2024NE0000034 - Ref. a serviço Telefônico Fixo Comutado - STFC (C.A. Nº 035/2018 - MP/PGJ) - referente a ABRIL/2024, conforme Fatura nº 0300039352092 e demais documentos no PI-SEI 2024.009562.
</t>
  </si>
  <si>
    <t>Fatura nº 300039352092</t>
  </si>
  <si>
    <t>1314/2024</t>
  </si>
  <si>
    <t>2024.009562</t>
  </si>
  <si>
    <t xml:space="preserve"> EBPOS - ESCOLA DE POS-GRADUACAO E CURSOS LTDA</t>
  </si>
  <si>
    <t xml:space="preserve">Liquidação da NE n. 2023NE0002644 - Prestação de serviço de educação - curso de Pós-Graduação em Avaliações e Perícias Rurais e Ambientais, Módulo 4, com inicio no dia 19/04/2024, conforme NFS-e n° 62532 e demais documentos no PI-SEI 2024. </t>
  </si>
  <si>
    <t>62532/2024</t>
  </si>
  <si>
    <t>1319/2024</t>
  </si>
  <si>
    <t>2024.008540</t>
  </si>
  <si>
    <t xml:space="preserve"> MONGERAL AEGON SEGUROS E PREVIDENCIA S/A</t>
  </si>
  <si>
    <t>Liquidação da NE nº 2023NE0001252 - Ref. ao seguro coletivo contra acidentes pessoais para Estagiários, no período de 13/02/2024 a 12/03/2024 (C.A. nº 004/2023 - MP/PGJ), conforme Fatura Nº 9 (doc. 73793478) e SEI 2024.009730.</t>
  </si>
  <si>
    <t>Fatura nº 09</t>
  </si>
  <si>
    <t>1324/2024</t>
  </si>
  <si>
    <t>2024.009730</t>
  </si>
  <si>
    <t xml:space="preserve"> SIDI SERVIÇOS DE COMUNICAÇAO LTDA  ME</t>
  </si>
  <si>
    <t>Liquidação da NE nº 2023NE0000747 - Mensalidade de Comunicação de Dados / Locação de Equipamentos de Rede (CA N° 013/2022 - MP/PGJ) referente a MARÇO/2024, conforme NF-e n° 18554&amp;#8203; e demais documentos no PI-SEI 2024.008762. 1/2</t>
  </si>
  <si>
    <t>18554/2024</t>
  </si>
  <si>
    <t>1326/2024</t>
  </si>
  <si>
    <t>2024.008762</t>
  </si>
  <si>
    <t>Liquidação da NE nº 2024NE0000055 - Mensalidade de Comunicação de Dados / Locação de Equipamentos de Rede (CA N° 013/2022 - MP/PGJ) referente a MARÇO/2024, conforme NF-e n° 18554&amp;#8203; e demais documentos no PI-SEI 2024.008762 2/2</t>
  </si>
  <si>
    <t>1327/2024</t>
  </si>
  <si>
    <t xml:space="preserve"> GARTNER DO BRASIL SERVICOS DE PESQUISAS LTDA</t>
  </si>
  <si>
    <t>Liquidação da NE nº 2024NE0000021 - Prestação de serviços técnicos especializados de pesquisa e aconselhamento imparcial em Tecnologia da Informação (CA N° 034/2021-MP/PGJ) referente a parcela 03/12, conforme NF-e n° 42497 e SEI 2024.009247.</t>
  </si>
  <si>
    <t>42497/2024</t>
  </si>
  <si>
    <t>1329/2024</t>
  </si>
  <si>
    <t>2024.009247</t>
  </si>
  <si>
    <t xml:space="preserve"> TELEFONICA BRASIL S.A.</t>
  </si>
  <si>
    <t xml:space="preserve">Liquidação da NE nº 2024NE0000066 - Ref.a Prestação de Serviços Móvel Pessoal (CA N° 016/2023 - MP/PGJ) referente a ABRIL/2024, conforme Fatura N° 0345991343042024 e demais documentos no PI-SEI 2024.010762 </t>
  </si>
  <si>
    <t>Fatura nº 345991343</t>
  </si>
  <si>
    <t>1339/2024</t>
  </si>
  <si>
    <t xml:space="preserve">2024.010762 </t>
  </si>
  <si>
    <t xml:space="preserve"> PREVILEMOS LTDA - ADMINISTRADORA E CORRETORA DE SEGUROS</t>
  </si>
  <si>
    <t>Liquidação da NE nº 2023NE0001828 - Prestação de seguro coletivo contra acidentes pessoais (CA N° 007/2023-MP/PGJ) referente ao período de 01/04/2024 à 01/05/2024 conforme Fatura n° 8 e demais docuementos no PI-SEI 2024.010708.</t>
  </si>
  <si>
    <t>Fatura nº 08/2024</t>
  </si>
  <si>
    <t>1340/2024</t>
  </si>
  <si>
    <t>2024.010708</t>
  </si>
  <si>
    <t xml:space="preserve"> ALFAMA COM E SERVIÇOS LTDA</t>
  </si>
  <si>
    <t xml:space="preserve">Liquidação da NE nº 2024NE0000001 - Serviços de dedetização (CA N° 024/2023-MP/PGJ) referente a MARÇO/2024 conforme NFS-e n° 3560 e demais documentos no PI-SEI 2024.010486.
</t>
  </si>
  <si>
    <t>3560/2024</t>
  </si>
  <si>
    <t>1357/2024</t>
  </si>
  <si>
    <t>2024.010486</t>
  </si>
  <si>
    <t xml:space="preserve"> TOYOLEX AUTOS LTDA</t>
  </si>
  <si>
    <t xml:space="preserve">Liquidação da NE nº 2024NE0000729 - Serviço de reparo de veículo oficial da PGJ/AM marca Toyota Aris placa QZF-5C81, conforme NFS-e n° 93331 e demais documentos no PI-SEI 2024.009982.
</t>
  </si>
  <si>
    <t>93331/2024</t>
  </si>
  <si>
    <t>1363/2024</t>
  </si>
  <si>
    <t>2024.009982</t>
  </si>
  <si>
    <t xml:space="preserve">Liquidação da NE nº 2024NE0000338 - Ref. a Serviço de Conectividade Ponto a Ponto (CA 008/2023 - MP/PGJ) referente a ABRIL/2024, conforme NFS-e n° 40627 e demais documentos no PI-SEI 2024.010399.
</t>
  </si>
  <si>
    <t>40627/2024</t>
  </si>
  <si>
    <t>1364/2024</t>
  </si>
  <si>
    <t>2024.010399</t>
  </si>
  <si>
    <t xml:space="preserve"> OI S.A. </t>
  </si>
  <si>
    <t>Liquidação da NE nº 2024NE0000035 - Prestação de serviços de acesso dedicado à Internet (032/2021-MP/PGJ - 1º TA) - referente a Abril/2024, conforme Fatura nº 0300039353898 e demais documentos no PI-SEI 2024.010669.</t>
  </si>
  <si>
    <t>Fatura nº 300039353898</t>
  </si>
  <si>
    <t>1365/2024</t>
  </si>
  <si>
    <t>2024.010669</t>
  </si>
  <si>
    <t>Liquidação da NE nº 2024NE0000829 - Ref. a instalação de ar condicionado Split 12btus, conforme NFS-e n° 353 e demais documentos no PI-SEI 2024.010872.</t>
  </si>
  <si>
    <t>353/2024</t>
  </si>
  <si>
    <t>1366/2024</t>
  </si>
  <si>
    <t>2024.010872</t>
  </si>
  <si>
    <t xml:space="preserve">Liquidação da NE nº 2024NE0000820 - Ref. a instalação de ar condicionado, conforme NFS-e n° 352 e demais documentos no PI-SEI 2024.010866.
</t>
  </si>
  <si>
    <t>352/2024</t>
  </si>
  <si>
    <t>1367/2024</t>
  </si>
  <si>
    <t>2024.010866</t>
  </si>
  <si>
    <t xml:space="preserve">Liquidação da NE nº 2024NE0000697 - Ref. a instalação de ar condicionado, conforme NFS-e n° 351 e demais documentos no PI-SEI 2024.010807.
</t>
  </si>
  <si>
    <t>351/2024</t>
  </si>
  <si>
    <t>1368/2024</t>
  </si>
  <si>
    <t>2024.010807</t>
  </si>
  <si>
    <t xml:space="preserve"> PRODAM PROCESSAMENTO DE DADOS AMAZONAS SA</t>
  </si>
  <si>
    <t>Liquidação da NE nº 2023NE0000271 - Prestação de serviços referentes a execução do Sistema RH (C.A. 003/2019 - MP/PGJ) referente a MARÇO/2024 conforme NFS-e n° 44650 e demais documentos no PI-SEI 2024.008794.</t>
  </si>
  <si>
    <t>44650/2024</t>
  </si>
  <si>
    <t>1370/2024</t>
  </si>
  <si>
    <t>2024.008794</t>
  </si>
  <si>
    <t xml:space="preserve"> MOVLEADS AGENCIA DE MARKETING DIGITAL LTDA.</t>
  </si>
  <si>
    <t>Liquidação da NE nº 2024NE0000030 - Ref. a serviços de design gráfico (CA N° 030/2022 - MP/PGJ - 1° TA) referente a ABRIL/2024 (5ª PARCELA) conforme NFS-e n° 453 e demais documentos no PI-SEI 2024.010655.</t>
  </si>
  <si>
    <t>453/2024</t>
  </si>
  <si>
    <t>1371/2024</t>
  </si>
  <si>
    <t>2024.010655</t>
  </si>
  <si>
    <t xml:space="preserve">Liquidação da NE nº 2024NE0000065 - Ref. a prestação de serviços sobre Infraestrutura (CA N° 019/2021 – MP/PGJ) referente a FEVEREIRO/2024, conforme NFS-e n° 657142 e documentos no PI-SEI 2024.007612.
</t>
  </si>
  <si>
    <t>657142/2024</t>
  </si>
  <si>
    <t>1378/2024</t>
  </si>
  <si>
    <t>2024.007612</t>
  </si>
  <si>
    <t>Liquidação da NE nº 2024NE0000001 - Ref. a serviço de dedetização (CA N° 024/2023-MP/PGJ) referente a ABRIL/2024, conforme NFS-e n° 3609 e documentos no PI-SEI 2024.010504.</t>
  </si>
  <si>
    <t>3609/2024</t>
  </si>
  <si>
    <t>1381/2024</t>
  </si>
  <si>
    <t>2024.010504</t>
  </si>
  <si>
    <t xml:space="preserve"> JF TECNOLOGIA LTDA</t>
  </si>
  <si>
    <t>Liquidação da NE nº 2024NE0000023 - Ref. a serviços continuados de limpeza e conservação, em Abril/2024, conforme NFS-e 6354 (CA 010/2020-MP/PGJ) e SEI 2024.010934.</t>
  </si>
  <si>
    <t>6354/2024</t>
  </si>
  <si>
    <t>1383/2024</t>
  </si>
  <si>
    <t>2024.010934</t>
  </si>
  <si>
    <t xml:space="preserve"> G REFRIGERAÇAO COM E SERV DE REFRIGERAÇAO LTDA  ME</t>
  </si>
  <si>
    <t>Liquidação da NE nº 2024NE0000019 - Ref. a manutenção preventiva e corretiva, relativo ao mês de Abril/2024, conforme NFS-e nº 3110 (C.A. 1º T.A. 025/2022-MP/PGJ) e SEI 2024.010389.</t>
  </si>
  <si>
    <t>3110/2024</t>
  </si>
  <si>
    <t>1384/2024</t>
  </si>
  <si>
    <t>2024.010389</t>
  </si>
  <si>
    <t xml:space="preserve"> A DE CASTRO AMORA LTDA</t>
  </si>
  <si>
    <t xml:space="preserve">Liquidação da NE nº 2024NE0000746 - Prestação de serviços gráficos, conforme NFS-e n° 118 e documentos no PI-SEI 2024.010311.
</t>
  </si>
  <si>
    <t>118/2024</t>
  </si>
  <si>
    <t>1385/2024</t>
  </si>
  <si>
    <t>2024.010311</t>
  </si>
  <si>
    <t xml:space="preserve"> COSAMA COMPANHIA DE SANEAMENTO DO AMAZONAS</t>
  </si>
  <si>
    <t xml:space="preserve">Liquidação da NE nº 2024NE0000014 - Ref. a serviço de água e esgoto sanitário aos prédios das Promotorias de Justiça de Juruá, referente a ABRIL/2024 (C.A. 006/2022-MPAM/PGJ), conforme fatura 10918042024-1  e SEI 2024.010767.
</t>
  </si>
  <si>
    <t>Fatura nº 109180420241</t>
  </si>
  <si>
    <t>1399/2024</t>
  </si>
  <si>
    <t>2024.010767</t>
  </si>
  <si>
    <t>Liquidação da NE nº 2024NE0000014 - Ref. a serviço de água e esgoto sanitário aos prédios das Promotorias de Justiça de Carauari, referente a ABRIL/2024 (C.A. 006/2022-MPAM/PGJ), conforme fatura 17246042024-0 e SEI 2024.010767.</t>
  </si>
  <si>
    <t>Fatura nº 172460420240</t>
  </si>
  <si>
    <t>1400/2024</t>
  </si>
  <si>
    <t xml:space="preserve">Liquidação da NE nº 2024NE0000014 - Ref. a serviço de água e esgoto sanitário aos prédios das Promotorias de Justiça de Codajás, referente a ABRIL/2024 (C.A. 006/2022-MPAM/PGJ), conforme fatura 28487042024-7  e SEI 2024.010767.
</t>
  </si>
  <si>
    <t>Fatura nº 284870420247</t>
  </si>
  <si>
    <t>1401/2024</t>
  </si>
  <si>
    <t>Liquidação da NE nº 2024NE0000014 - Ref. a serviço de água e esgoto sanitário aos prédios das Promotorias de Justiça de Autazes, referente a ABRIL/2024 (C.A. 006/2022-MPAM/PGJ), conforme fatura 22098042024-8  e SEI 2024.010767.</t>
  </si>
  <si>
    <t>Fatura nº 220980420248</t>
  </si>
  <si>
    <t>1402/2024</t>
  </si>
  <si>
    <t>Liquidação da NE nº 2024NE0000014 - Ref. a serviço de água e esgoto sanitário aos prédios das Promotorias de Justiça de Tabatinga, referente a ABRIL/2024 (C.A. 006/2022-MPAM/PGJ), conforme fatura 04943042024-7 e SEI 2024.010767.</t>
  </si>
  <si>
    <t>Fatura nº 049430420247</t>
  </si>
  <si>
    <t>1404/2024</t>
  </si>
  <si>
    <t>Liquidação da NE nº 2023NE0000271 - Prestação de serviços referentes a execução do SISTEMA PRODAM RH (C.A. N° 003/2019 - MP/PGJ) referente a ABRIL/2024 conforme NFS-e n° 45332 e demais documentos no PI-SEI 2024.010800.</t>
  </si>
  <si>
    <t>45332/2024</t>
  </si>
  <si>
    <t>1410/2024</t>
  </si>
  <si>
    <t>2024.010800</t>
  </si>
  <si>
    <t xml:space="preserve">Liquidação da NE nº 2024NE0000040 - Prestação de serviços referentes a execução do SISTEMA AJURI (C.A. 012/2021 - MP/PGJ - 2° T.A.) referente a ABRIL/2024 conforme NFS-e n° 45333 e demais documentos no PI-SEI 2024.010801.
</t>
  </si>
  <si>
    <t>45333/2024</t>
  </si>
  <si>
    <t>1411/2024</t>
  </si>
  <si>
    <t>2024.010801</t>
  </si>
  <si>
    <t>Liquidação da NE nº 2024NE0000064 - Ref. a prestação de serviços de Sustentação (CA N° 019/2021 – MP/PGJ) referente a MARÇO/2024, conforme NFS-e n° 659909 e documentos no PI-SEI 2024.008496.</t>
  </si>
  <si>
    <t>659909/2024</t>
  </si>
  <si>
    <t>1412/2024</t>
  </si>
  <si>
    <t>2024.008496</t>
  </si>
  <si>
    <t>Liquidação da NE nº 2024NE0000935 - Ref. a pestação de serviço de buffet, para o evento realizado dia 08/05/2024, conforme NF-e n° 667 e demais documentos no PI-SEI 2024.011012.</t>
  </si>
  <si>
    <t>667/2024</t>
  </si>
  <si>
    <t>1414/2024</t>
  </si>
  <si>
    <t>2024.011012</t>
  </si>
  <si>
    <t xml:space="preserve"> EMPRESA BRASILEIRA DE CORREIOS E TELEGRAFOS EBCT</t>
  </si>
  <si>
    <t>Liquidação da NE nº 2022NE0000204 - Prestação de serviços postais (CA N° 035/2021/MP/PGJ) referente a ABRIL/2024 conforme Fatura n° 72542 e documentos no PI-SEI 2024.011237.</t>
  </si>
  <si>
    <t>Fatura nº 72542</t>
  </si>
  <si>
    <t>1420/2024</t>
  </si>
  <si>
    <t>2024.011237</t>
  </si>
  <si>
    <t>Liquidação da NE nº 2023NE0000084 - Ref. a serviços de Suporte de Primeiro Nível (CA N° 019/2021 – MP/PGJ) referente a FEVEREIRO/2024 conforme NFS-e n° 649326 e SEI 2024.007077. 1/2</t>
  </si>
  <si>
    <t>649326/2024</t>
  </si>
  <si>
    <t>1421/2024</t>
  </si>
  <si>
    <t>2024.007077</t>
  </si>
  <si>
    <t xml:space="preserve">Liquidação da NE nº 2024NE0000064 - Ref. a serviços de Suporte de Primeiro Nível (CA N° 019/2021 – MP/PGJ) referente a FEVEREIRO/2024 conforme NFS-e n° 649326 e SEI 2024.007077. 2/2
</t>
  </si>
  <si>
    <t>1422/2024</t>
  </si>
  <si>
    <t xml:space="preserve"> PIRONTI ADVOGADOS E CONSULTORES ASSOCIADOS</t>
  </si>
  <si>
    <t>Liquidação da NE nº 2024NE0000367 - Ref. a serviços técnicos (compliance) na Procuradoria-Geral do Estado do Amazonas, no período de MAIO/2024, descritos na NF-e nº 5500 (C.A. 007/2024 – MP/PGJ) e SEI 2024.010834.</t>
  </si>
  <si>
    <t>5500/2024</t>
  </si>
  <si>
    <t>1430/2024</t>
  </si>
  <si>
    <t>Problema com o banco de destino do pagamento</t>
  </si>
  <si>
    <t>2024.010834</t>
  </si>
  <si>
    <t>Liquidação da NE nº 2024NE0000781 - Ref. a prestação de serviços de transporte executivo (CA N° 036/2023 - MP/PGJ) referente a ABRIL/2024, conforme NFS-e n° 675 e demais documentos no PI-SEI 2024.011071</t>
  </si>
  <si>
    <t>675/2024</t>
  </si>
  <si>
    <t>1438/2024</t>
  </si>
  <si>
    <t>2024.011071</t>
  </si>
  <si>
    <t xml:space="preserve"> LINK CARD ADMINISTRADORA DE BENEFICIOS EIRELI EPP</t>
  </si>
  <si>
    <t>Liquidação da NE nº 2024NE0000069 - Prestação de serviços de abastecimentos (CA N° 001/2024-MP/PGJ) referente ao Período 01/04/2024 A 30/04/2024, conforme NFS-e n° 01155925 e SEI 2024.010770.</t>
  </si>
  <si>
    <t>1155925/2024</t>
  </si>
  <si>
    <t>1457/2024</t>
  </si>
  <si>
    <t>2024.010770</t>
  </si>
  <si>
    <t xml:space="preserve">Liquidação da NE nº 2024NE0000064 - Prestação de serviços de Sustentação (CA N° 019/2021 – MP/PGJ) referente a MARÇO/2024, conforme NFS-e n° 659911 e documentos no PI-SEI 2024.008500.
</t>
  </si>
  <si>
    <t>659911/2024</t>
  </si>
  <si>
    <t>1459/2024</t>
  </si>
  <si>
    <t>2024.008500</t>
  </si>
  <si>
    <t>Liquidação da NE nº 2024NE0000064 - Prestação de serviços de Sustentação (CA N° 019/2021 – MP/PGJ) referente a FEVEREIRO/2024, conforme NFS-e n° 657140 e documentos no PI-SEI 2024.007749.</t>
  </si>
  <si>
    <t>657140/2024</t>
  </si>
  <si>
    <t>1460/2024</t>
  </si>
  <si>
    <t>2024.007749</t>
  </si>
  <si>
    <t xml:space="preserve"> AMAZONAS ENERGIA S/A</t>
  </si>
  <si>
    <t>Liquidação da NE nº 2024NE0000005 - Fornecimento de energia elétrica às Unidades Descentralizadas em Manaus e Comarcas do interior (C.A. N° 005/2021 - MP/PGJ) referente a ABRIL/2024, conforme Fatura N° 869937042024 e documentos do PI-SEI 2024.011251</t>
  </si>
  <si>
    <t>Fatura nº 869937-04/2024 (Descentralizadas)</t>
  </si>
  <si>
    <t>1477/2024</t>
  </si>
  <si>
    <t>2024.011251</t>
  </si>
  <si>
    <t xml:space="preserve"> PRIME CONSULTORIA E ASSESSORIA EMPRESARIAL LTDA</t>
  </si>
  <si>
    <t>Liquidação da NE nº 2023NE0000414 - Serviço de gerenciamento na prestação de serviços, em celebração ao C.A. N° 007/2023 MP/PGJ, referente ao período 01/04/2024 a 30/04/2024, descritos na NF-e nº 2211426 e demais documentos no PI-SEI 2024.011078.</t>
  </si>
  <si>
    <t>2211426/2024</t>
  </si>
  <si>
    <t>1481/2024</t>
  </si>
  <si>
    <t>2024.011078</t>
  </si>
  <si>
    <t>Liquidação da NE nº 2024NE0000008 - Ref. a fornecimento de energia elétrica à Unidade Descentralizada em Manaus (C.A. N° 010/2021 - MP/PGJ) referente a ABRIL/2024, conforme Fatura N° 85571592 e documentos do PI-SEI 2024.011249</t>
  </si>
  <si>
    <t>Fatura nº 86571592</t>
  </si>
  <si>
    <t>1493/2024</t>
  </si>
  <si>
    <t>2024.011249</t>
  </si>
  <si>
    <t xml:space="preserve"> ORACLE DO BRASIL SISTEMAS LTDA</t>
  </si>
  <si>
    <t>Liquidação da NE nº 2024NE0000177 - Serviço de suporte técnico (001/2022-MP/PGJ) conforme NF-e n° 495149 e documentos no PI-SEI 2024.004478.</t>
  </si>
  <si>
    <t>495149/2024</t>
  </si>
  <si>
    <t>1498/2024</t>
  </si>
  <si>
    <t>2024.004478</t>
  </si>
  <si>
    <t>Liquidação da NE nº 2024NE0000177 - Serviço de licença de uso (001/2022-MP/PGJ) conforme NF-e n° 495166 e documentos no PI-SEI 2024.004478.</t>
  </si>
  <si>
    <t>495166/2024</t>
  </si>
  <si>
    <t>1499/2024</t>
  </si>
  <si>
    <t>Liquidação da NE nº 2024NE0000021 - Ref. a prestação de serviços técnicos especializados (CA N° 034/2021-MP/PGJ) referente a Parcela 04/12, conforme NFS-e n° 42753 e documentos no PI-SEI 2024.011767.</t>
  </si>
  <si>
    <t>42753/2024</t>
  </si>
  <si>
    <t>1519/2024</t>
  </si>
  <si>
    <t>2024.011767</t>
  </si>
  <si>
    <t>Liquidação da NE nº 2024NE0000981 - Ref. a prestação de serviço de buffet, conforme NF-e n° 672 e documentos no PI-SEI 2024.011679.</t>
  </si>
  <si>
    <t>672/2024</t>
  </si>
  <si>
    <t>1520/2024</t>
  </si>
  <si>
    <t>2024.011679</t>
  </si>
  <si>
    <t>Liquidação da NE nº 2024NE0000969 - Ref. a prestação de serviço de buffet, conforme NF-e n° 671 e documentos no PI-SEI 2024.011569.</t>
  </si>
  <si>
    <t>671/2024</t>
  </si>
  <si>
    <t>1521/2024</t>
  </si>
  <si>
    <t>2024.011569</t>
  </si>
  <si>
    <t xml:space="preserve"> MÓDULO ENGENHARIA CONSULTORIA E GERENCIA PREDIAL LTDA</t>
  </si>
  <si>
    <t>Liquidação da NE nº 2024NE0000029 - Ref. a prestação de serviços de manutenção preventiva e corretiva de elevadores (CA N° 015/2023 - MP/PGJ) referente a ABRIL/2024, conforme NFS-e n° 21749 e documentos no PI-SEI 2024.010939.</t>
  </si>
  <si>
    <t>21749/2024</t>
  </si>
  <si>
    <t>1522/2024</t>
  </si>
  <si>
    <t>2024.010939</t>
  </si>
  <si>
    <t xml:space="preserve"> TRIVALE INSTITUICAO DE PAGAMENTO LTDA</t>
  </si>
  <si>
    <t>Liquidação da NE nº 2024NE0000068 - Prestação de serviço de administração, gerenciamento e fornecimento de vale-alimentação (CA N° 015/2020 - MP/PGJ) referente a ABRIL/2024, conforme NFS-e n° 02253389 e demais documentos no PI-SEI 2024.011864.</t>
  </si>
  <si>
    <t>2253389/2024</t>
  </si>
  <si>
    <t>1526/2024</t>
  </si>
  <si>
    <t>2024.011864</t>
  </si>
  <si>
    <t xml:space="preserve"> JBCONSGRAF CONSTRUCOES EIRELI</t>
  </si>
  <si>
    <t>Liquidação da NE nº 2024NE0000945 - Aquisição de fornecimento de placa para a inauguração do Plenário Antônio Alexandre P. Trindade, conforme NF-e n° 218 e demais documentos no PI-SEI 2024.011464.</t>
  </si>
  <si>
    <t>218/2024</t>
  </si>
  <si>
    <t>1532/2024</t>
  </si>
  <si>
    <t>2024.011464</t>
  </si>
  <si>
    <t xml:space="preserve"> MAPFRE SEGUROS GERAIS S/A</t>
  </si>
  <si>
    <t>Liquidação da NE nº 2024NE0000403 - Prestação do serviço de seguro de veículos (CA N° 010/2023 – MP/PGJ) conforme Apólice n° 2143000163131 e demais documentos no PI-SEI 2024.011585.</t>
  </si>
  <si>
    <t>Apolice nº 2143000163131</t>
  </si>
  <si>
    <t>1533/2024</t>
  </si>
  <si>
    <t>2024.011585</t>
  </si>
  <si>
    <t>Liquidação da NE nº 2024NE0000734 - Aquisição de placas para inauguração das Promotorias de Justiça dos Municipio, conforme NF-e n° 215 e demais documentos no PI-SEI 2024.010980.</t>
  </si>
  <si>
    <t>215/2024</t>
  </si>
  <si>
    <t>1534/2024</t>
  </si>
  <si>
    <t>2024.010980</t>
  </si>
  <si>
    <t>Liquidação da NE nº 2024NE0000029 - Serviço de manautenção preventiva e corretiva de elevadores, (CA Nº 015/2023 - MP/PGJ) conforme NF-e n° 18930 e demais documentos no PI-SEI 2024.005958. 1/2</t>
  </si>
  <si>
    <t>18930/2024</t>
  </si>
  <si>
    <t>1535/2024</t>
  </si>
  <si>
    <t>2024.005958</t>
  </si>
  <si>
    <t>Liquidação da NE nº 2024NE0000901 - Serviço de manautenção preventiva e corretiva de elevadores, (CA Nº 015/2023 - MP/PGJ) conforme NF-e n° 18930 e demais documentos no PI-SEI 2024.005958. 2/2</t>
  </si>
  <si>
    <t>1536/2024</t>
  </si>
  <si>
    <t>Liquidação da NE n. 2024NE0000092 - Referente à cessão de salas nas dependências do TJ/AM à PGJ/AM , relativo a maio/2024, conforme convênio de cessão onerosa nº 001/2021-TJ/AM e SEI nº 2024.010924.</t>
  </si>
  <si>
    <t>Memorando 104/2024</t>
  </si>
  <si>
    <t>1540/2024</t>
  </si>
  <si>
    <t>2024.010924</t>
  </si>
  <si>
    <t xml:space="preserve"> FIOS TECNOLOGIA DA INFORMAÇÃO EIRELI</t>
  </si>
  <si>
    <t>Liquidação da NE nº 2024NE0000517 - Serviços de instalação (CA N° 008/2024 - MP/PGJ) referente a ABRIL/2024 conforme NFS-e n° 2320 e documentos no PI-SEI 2024.010799.</t>
  </si>
  <si>
    <t>2320/2024</t>
  </si>
  <si>
    <t>1577/2024</t>
  </si>
  <si>
    <t>Não foi pago neste mês</t>
  </si>
  <si>
    <t>2024.010799</t>
  </si>
  <si>
    <t>Liquidação da NE nº 2024NE0000517 - Serviços de instalação (CA N° 008/2024 - MP/PGJ) referente a ABRIL/2024 conforme NFS-e n° 1556 e documentos no PI-SEI 2024.010799.</t>
  </si>
  <si>
    <t>1556/2024</t>
  </si>
  <si>
    <t>1578/2024</t>
  </si>
  <si>
    <t>Liquidação da NE nº 2024NE0000067 - Fornecimento de energia elétrica Predio Sede e Anexo (CA. nº 002/2019-MP/PGJ &gt;&gt;&gt; C.A. 004/2024-MP/PGJ) referente a ABRIL/2024, conforme Fatura N° 869937042024 e documentos do PI-SEI 2024.011250.</t>
  </si>
  <si>
    <t>Fatura nº 869937-04/2024 (Sede e Administrativo)</t>
  </si>
  <si>
    <t>1580/2024</t>
  </si>
  <si>
    <t>2024.011250</t>
  </si>
  <si>
    <t>Liquidação da NE nº 2024NE0000067 - Fornecimento de energia elétrica dos Prédios Sede e Anexo Administrativo (CA N° 004/2024 - MP/PGJ) referente a MARÇO/2024, conforme Fatura N° 869937032024 e documentos do PI-SEI 2024.008508.</t>
  </si>
  <si>
    <t>Fatura nº 869937-03/2024 (Sede e Administrativo)</t>
  </si>
  <si>
    <t>1581/2024</t>
  </si>
  <si>
    <t>Pagamento indispensável para o funcionamento da instituição</t>
  </si>
  <si>
    <t>2024.008508</t>
  </si>
  <si>
    <t>Liquidação da NE nº 2024NE0000034 - Serviço Telefônico Fixo Comutado - STFC (CA Nº 035/2018 - MP/PGJ - 6º TA) referente a MAIO/2024, conforme Fatura nº 0300039355182 e documentos no PI-SEI 2024.011855.</t>
  </si>
  <si>
    <t>Fatura nº 300039355182</t>
  </si>
  <si>
    <t>1582/2024</t>
  </si>
  <si>
    <t>2024.011855</t>
  </si>
  <si>
    <t xml:space="preserve"> BC SERVICOS GRAFICOS LTDA</t>
  </si>
  <si>
    <t>Liquidação da NE nº 2024NE0000077 - Prestação de serviços gráficos para fornecimento de crachás em PVC (C.A nº 010/2023 - MP/PGJ) conforme NF-e n° 372 e demais documentos no PI-SEI 2024.011655.</t>
  </si>
  <si>
    <t>372/2024</t>
  </si>
  <si>
    <t xml:space="preserve">1600/2024 </t>
  </si>
  <si>
    <t>2024.011655</t>
  </si>
  <si>
    <t>Liquidação da NE nº 2024NE0000977 - Pestação de serviço de buffet, conforme NF-e n° 676 e documentos no PI-SEI 2024.012181.</t>
  </si>
  <si>
    <t>676/2024</t>
  </si>
  <si>
    <t>1601/2024</t>
  </si>
  <si>
    <t>2024.012181</t>
  </si>
  <si>
    <t>Liquidação da NE nº 2023NE0000006 - Serviço de fornecimento de água e esgoto (CA N° 005/2022-MP/PGJ) referente a MAIO/2024 conforme Fatura n° 239742115 e documentos no PI-SEI 2024.011970. 1/2</t>
  </si>
  <si>
    <t>Fatura nº 239742115</t>
  </si>
  <si>
    <t>1602/2024</t>
  </si>
  <si>
    <t>2024.011970</t>
  </si>
  <si>
    <t>Liquidação da NE nº 2024NE0000042 - Serviço de fornecimento de água e esgoto (CA N° 005/2022-MP/PGJ) referente a MAIO/2024 conforme Fatura n° 23074052024 e documentos no PI-SEI 2024.011970. 2/2</t>
  </si>
  <si>
    <t>1603/2024</t>
  </si>
  <si>
    <t xml:space="preserve"> CERRADO VIAGENS LTDA</t>
  </si>
  <si>
    <t>Liquidação da NE nº 2024NE0000010 -  Prestação de serviço de emissão, reserva e remarcação de bilhetes para voos nacionais e internacionais (C.A. N° 019/2023 - MP/PGJ) referente a ABRIL/2024, conforme Fatura N° 6841 e PI-SEI 2024.010786. 1/2</t>
  </si>
  <si>
    <t>Fatura nº 6841</t>
  </si>
  <si>
    <t>1604/2024</t>
  </si>
  <si>
    <t>2024.010786</t>
  </si>
  <si>
    <t>Liquidação da NE nº 2024NE0000011 -  Prestação de serviço de emissão, reserva e remarcação de bilhetes para voos nacionais e internacionais (C.A. N° 019/2023 - MP/PGJ) referente a ABRIL/2024, conforme Fatura N° 6841 e PI-SEI 2024.010786. 2/2</t>
  </si>
  <si>
    <t>1605/2024</t>
  </si>
  <si>
    <t>Liquidação da NE nº 2024NE0000064 - Ref. a e Serviço de Garantia de Evolução Tecnológica e Funcional - GETF, correspondente ao mês de MARÇO/2024, (CA n° 019/2021 - MP/PGJ), conforme NF-e n° 659910 e SEI 2024.008492.</t>
  </si>
  <si>
    <t>659910/2024</t>
  </si>
  <si>
    <t>1607/2024</t>
  </si>
  <si>
    <t>2024.008492</t>
  </si>
  <si>
    <t>Liquidação da NE nº 2024NE0000922 - Pestação de serviço de buffet, para o evento de lançamento do “Programa de Integridade e Compliance”,conforme NF-e n° 668 e demais documentos no PI-SEI 2024.011013.</t>
  </si>
  <si>
    <t>668/2024</t>
  </si>
  <si>
    <t>1608/2024</t>
  </si>
  <si>
    <t>2024.011013</t>
  </si>
  <si>
    <t>Liquidação da NE nº 2024NE0000068 - Prestação de serviço de administração, gerenciamento e fornecimento de vale-alimentação (CA N° 015/2020 - MP/PGJ) referente a MAIO/2024, conforme NFS-e n° 2265573 e demais documentos no PI-SEI 2024.011870.</t>
  </si>
  <si>
    <t>2265573/2024</t>
  </si>
  <si>
    <t>1610/2024</t>
  </si>
  <si>
    <t>2024.011870</t>
  </si>
  <si>
    <t xml:space="preserve"> SERVIX INFORMÁTICA LTDA</t>
  </si>
  <si>
    <t>Liquidação da NE nº 2024NE0000053 - Serviço de monitoramento da solução (CA N° 004/2023 - MP/PGJ) referente a ABRIL/2024 conforme NF-e nº 52 e documentos no PI-SEI 2024.011649.</t>
  </si>
  <si>
    <t>52/2024</t>
  </si>
  <si>
    <t>1614/2024</t>
  </si>
  <si>
    <t>2024.011649</t>
  </si>
  <si>
    <t>Liquidação da NE nº 2024NE0000053 - Serviço de firewall em alta disponibilidade (CA N° 004/2023 - MP/PGJ) referente a ABRIL/2024 conforme NF-e nº 53 e documentos no PI-SEI 2024.011649.</t>
  </si>
  <si>
    <t>53/2024</t>
  </si>
  <si>
    <t>1615/2024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</si>
  <si>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</si>
  <si>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</si>
  <si>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</si>
  <si>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</si>
  <si>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Liquidação da NE nº 2024NE0000517 - Serviços de instalação (CA N° 008/2024 - MP/PGJ) referente a ABRIL/2024 conforme NFS-e n° 1555 e documentos no PI-SEI 2024.010799.</t>
  </si>
  <si>
    <t>1555/2024</t>
  </si>
  <si>
    <t>1579/2024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</si>
</sst>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d/m/yyyy"/>
    <numFmt numFmtId="165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5" fontId="1" fillId="0" borderId="0" applyBorder="0" applyProtection="0"/>
    <xf numFmtId="0" fontId="2" fillId="0" borderId="0"/>
    <xf numFmtId="0" fontId="9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 applyProtection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5" fontId="8" fillId="0" borderId="2" xfId="1" applyFont="1" applyBorder="1" applyAlignment="1" applyProtection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5" fontId="8" fillId="0" borderId="2" xfId="1" applyFont="1" applyBorder="1" applyAlignment="1" applyProtection="1">
      <alignment vertical="center"/>
    </xf>
    <xf numFmtId="0" fontId="10" fillId="0" borderId="0" xfId="0" applyFont="1"/>
    <xf numFmtId="0" fontId="8" fillId="0" borderId="2" xfId="3" applyFont="1" applyBorder="1" applyAlignment="1" applyProtection="1">
      <alignment wrapText="1"/>
    </xf>
    <xf numFmtId="165" fontId="8" fillId="0" borderId="2" xfId="1" quotePrefix="1" applyFont="1" applyBorder="1" applyAlignment="1" applyProtection="1">
      <alignment vertical="center"/>
    </xf>
    <xf numFmtId="43" fontId="10" fillId="0" borderId="0" xfId="0" applyNumberFormat="1" applyFont="1"/>
    <xf numFmtId="0" fontId="9" fillId="0" borderId="3" xfId="3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2" xfId="3" applyBorder="1" applyAlignment="1" applyProtection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6">
    <dxf>
      <numFmt numFmtId="166" formatCode="00&quot;.&quot;000&quot;.&quot;000&quot;/&quot;0000&quot;-&quot;00"/>
    </dxf>
    <dxf>
      <numFmt numFmtId="167" formatCode="000&quot;.&quot;000&quot;.&quot;000&quot;-&quot;00"/>
    </dxf>
    <dxf>
      <numFmt numFmtId="166" formatCode="00&quot;.&quot;000&quot;.&quot;000&quot;/&quot;0000&quot;-&quot;00"/>
    </dxf>
    <dxf>
      <numFmt numFmtId="167" formatCode="000&quot;.&quot;000&quot;.&quot;000&quot;-&quot;00"/>
    </dxf>
    <dxf>
      <numFmt numFmtId="166" formatCode="00&quot;.&quot;000&quot;.&quot;000&quot;/&quot;0000&quot;-&quot;00"/>
    </dxf>
    <dxf>
      <numFmt numFmtId="167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ORDEM_CRONOL&#211;GICA_%20DE_%20PAGAMENTOS_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MAIO/2024</v>
          </cell>
        </row>
        <row r="37">
          <cell r="A37" t="str">
            <v>Data da última atualização:18/06/2024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Contratos/2023/Aditivos/5%C2%BA_TA_ao_CT_03-2019_-_MP-PGJ_4f3e5.pdf" TargetMode="External"/><Relationship Id="rId21" Type="http://schemas.openxmlformats.org/officeDocument/2006/relationships/hyperlink" Target="https://www.mpam.mp.br/images/CCT_06-2022_-_MP-PGJ_b19f3.pdf" TargetMode="External"/><Relationship Id="rId42" Type="http://schemas.openxmlformats.org/officeDocument/2006/relationships/hyperlink" Target="https://www.mpam.mp.br/images/Transpar%C3%AAncia_2024/Maio/NFs/Servi%C3%A7os/NF_598167_2024_REVISTA_d0fd4.pdf" TargetMode="External"/><Relationship Id="rId63" Type="http://schemas.openxmlformats.org/officeDocument/2006/relationships/hyperlink" Target="https://www.mpam.mp.br/images/Transpar%C3%AAncia_2024/Maio/NFs/Servi%C3%A7os/MEMORANDO_104_2024_TJ_9b7ef.pdf" TargetMode="External"/><Relationship Id="rId84" Type="http://schemas.openxmlformats.org/officeDocument/2006/relationships/hyperlink" Target="https://www.mpam.mp.br/images/Contratos/2023/Carta_Contrato/CCT_n%C2%BA_06-MP-PGJ_2a292.pdf" TargetMode="External"/><Relationship Id="rId138" Type="http://schemas.openxmlformats.org/officeDocument/2006/relationships/hyperlink" Target="https://www.mpam.mp.br/images/Transpar%C3%AAncia_2024/Maio/NFs/Servi%C3%A7os/NFS_52_2024_SERVIX_f7d34.pdf" TargetMode="External"/><Relationship Id="rId159" Type="http://schemas.openxmlformats.org/officeDocument/2006/relationships/hyperlink" Target="https://www.mpam.mp.br/images/1%C2%BA_TAP_a_CT_n%C2%BA_19-2021_-_MP-PGJ_-_2022.004812_13252.pdf" TargetMode="External"/><Relationship Id="rId170" Type="http://schemas.openxmlformats.org/officeDocument/2006/relationships/drawing" Target="../drawings/drawing1.xml"/><Relationship Id="rId107" Type="http://schemas.openxmlformats.org/officeDocument/2006/relationships/hyperlink" Target="https://www.mpam.mp.br/images/1%C2%BA_TA_ao_CCT_01-2022_-_MP-PGJ_50c1e.pdf" TargetMode="External"/><Relationship Id="rId11" Type="http://schemas.openxmlformats.org/officeDocument/2006/relationships/hyperlink" Target="https://www.mpam.mp.br/images/Transpar%C3%AAncia_2024/Maio/NFs/Servi%C3%A7os/FATURA_86571592_2024_AMAZONAS_ENERGIA_f6f14.pdf" TargetMode="External"/><Relationship Id="rId32" Type="http://schemas.openxmlformats.org/officeDocument/2006/relationships/hyperlink" Target="https://www.mpam.mp.br/images/1%C2%BA_TAP_a_CT_n%C2%BA_26-2022_-_MP-PGJ_-_2022.003026_b6177.pdf" TargetMode="External"/><Relationship Id="rId53" Type="http://schemas.openxmlformats.org/officeDocument/2006/relationships/hyperlink" Target="https://www.mpam.mp.br/images/CT_36-2023_-_MP-PGJ_7f83c.pdf" TargetMode="External"/><Relationship Id="rId74" Type="http://schemas.openxmlformats.org/officeDocument/2006/relationships/hyperlink" Target="https://www.mpam.mp.br/images/Transpar%C3%AAncia_2024/Maio/NFs/Servi%C3%A7os/NFS_6354_2024_JF_7528f.pdf" TargetMode="External"/><Relationship Id="rId128" Type="http://schemas.openxmlformats.org/officeDocument/2006/relationships/hyperlink" Target="https://www.mpam.mp.br/images/Transpar%C3%AAncia_2024/Maio/NFs/Servi%C3%A7os/NF_676_2024_QUALY_9c8f8.pdf" TargetMode="External"/><Relationship Id="rId149" Type="http://schemas.openxmlformats.org/officeDocument/2006/relationships/hyperlink" Target="https://www.mpam.mp.br/images/Transpar%C3%AAncia_2024/Maio/NFs/Servi%C3%A7os/NFS_659911_2024_SOFTPLAN_05135.pdf" TargetMode="External"/><Relationship Id="rId5" Type="http://schemas.openxmlformats.org/officeDocument/2006/relationships/hyperlink" Target="https://www.mpam.mp.br/images/Transpar%C3%AAncia_2024/Maio/NFs/Servi%C3%A7os/NFS_3609_2024_ALFAMA_fe8d8.pdf" TargetMode="External"/><Relationship Id="rId95" Type="http://schemas.openxmlformats.org/officeDocument/2006/relationships/hyperlink" Target="https://www.mpam.mp.br/images/CCT_n%C2%BA_04-MP-PGJ_77d39.pdf" TargetMode="External"/><Relationship Id="rId160" Type="http://schemas.openxmlformats.org/officeDocument/2006/relationships/hyperlink" Target="https://www.mpam.mp.br/images/CT_16-2023_-_MP-PGJ_8a82c.pdf" TargetMode="External"/><Relationship Id="rId22" Type="http://schemas.openxmlformats.org/officeDocument/2006/relationships/hyperlink" Target="https://www.mpam.mp.br/images/CCT_06-2022_-_MP-PGJ_b19f3.pdf" TargetMode="External"/><Relationship Id="rId43" Type="http://schemas.openxmlformats.org/officeDocument/2006/relationships/hyperlink" Target="https://www.mpam.mp.br/images/Transpar%C3%AAncia_2024/Maio/NFs/Servi%C3%A7os/NF_598118_2024_REVISTA_c0d9c.pdf" TargetMode="External"/><Relationship Id="rId64" Type="http://schemas.openxmlformats.org/officeDocument/2006/relationships/hyperlink" Target="https://www.mpam.mp.br/images/4%C2%BA_TAP_a_CESS%C3%83O_ONEROSA_N%C2%BA_01-2021_-_MP-PGJ_-_2022.008949_584c8.pdf" TargetMode="External"/><Relationship Id="rId118" Type="http://schemas.openxmlformats.org/officeDocument/2006/relationships/hyperlink" Target="https://www.mpam.mp.br/images/2%C2%BA_TA_ao_CT_012-2021_-_MP-PGJ_3e59d.pdf" TargetMode="External"/><Relationship Id="rId139" Type="http://schemas.openxmlformats.org/officeDocument/2006/relationships/hyperlink" Target="https://www.mpam.mp.br/images/Transpar%C3%AAncia_2024/Maio/NFs/Servi%C3%A7os/NFS_53_2024_SERVIX_be653.pdf" TargetMode="External"/><Relationship Id="rId85" Type="http://schemas.openxmlformats.org/officeDocument/2006/relationships/hyperlink" Target="https://www.mpam.mp.br/images/Transpar%C3%AAncia_2024/Maio/NFs/Servi%C3%A7os/FATURA_799529_2024_MANAUS_AMBIENTAL_9e239.pdf" TargetMode="External"/><Relationship Id="rId150" Type="http://schemas.openxmlformats.org/officeDocument/2006/relationships/hyperlink" Target="https://www.mpam.mp.br/images/Transpar%C3%AAncia_2024/Maio/NFs/Servi%C3%A7os/NFS_657140_2024_SOFTPLAN_8fb20.pdf" TargetMode="External"/><Relationship Id="rId12" Type="http://schemas.openxmlformats.org/officeDocument/2006/relationships/hyperlink" Target="https://www.mpam.mp.br/images/Transpar%C3%AAncia_2024/Maio/NFs/Servi%C3%A7os/FATURA_869937-04_2024_AMAZONAS_ENERGIA_DESC_36e40.pdf" TargetMode="External"/><Relationship Id="rId33" Type="http://schemas.openxmlformats.org/officeDocument/2006/relationships/hyperlink" Target="https://www.mpam.mp.br/images/1%C2%BA_TAP_a_CT_n%C2%BA_26-2022_-_MP-PGJ_-_2022.003026_b6177.pdf" TargetMode="External"/><Relationship Id="rId108" Type="http://schemas.openxmlformats.org/officeDocument/2006/relationships/hyperlink" Target="https://www.mpam.mp.br/images/Transpar%C3%AAncia_2024/Maio/NFs/Servi%C3%A7os/NFS_495149_2024_ORACLE_0852a.pdf" TargetMode="External"/><Relationship Id="rId129" Type="http://schemas.openxmlformats.org/officeDocument/2006/relationships/hyperlink" Target="https://www.mpam.mp.br/images/Transpar%C3%AAncia_2024/Maio/NFs/Servi%C3%A7os/NF_668_2024_QUALY_b62ee.pdf" TargetMode="External"/><Relationship Id="rId54" Type="http://schemas.openxmlformats.org/officeDocument/2006/relationships/hyperlink" Target="https://www.mpam.mp.br/images/CT_36-2023_-_MP-PGJ_7f83c.pdf" TargetMode="External"/><Relationship Id="rId70" Type="http://schemas.openxmlformats.org/officeDocument/2006/relationships/hyperlink" Target="https://www.mpam.mp.br/images/1_TA_ao_CT_N%C2%BA_034-2021_-_MP-PGJ_52def.pdf" TargetMode="External"/><Relationship Id="rId75" Type="http://schemas.openxmlformats.org/officeDocument/2006/relationships/hyperlink" Target="https://www.mpam.mp.br/images/4%C2%BA_TA_ao_CT_10-2020_-_MP-PGJ_0fe62.pdf" TargetMode="External"/><Relationship Id="rId91" Type="http://schemas.openxmlformats.org/officeDocument/2006/relationships/hyperlink" Target="https://www.mpam.mp.br/images/Transpar%C3%AAncia_2024/Maio/NFs/Servi%C3%A7os/NFS_21749_2024_MODULO_f912b.pdf" TargetMode="External"/><Relationship Id="rId96" Type="http://schemas.openxmlformats.org/officeDocument/2006/relationships/hyperlink" Target="https://www.mpam.mp.br/images/1_TA_ao_CT_N%C2%BA_030-2022_-_MP-PGJ_e0c6a.pdf" TargetMode="External"/><Relationship Id="rId140" Type="http://schemas.openxmlformats.org/officeDocument/2006/relationships/hyperlink" Target="https://www.mpam.mp.br/images/Transpar%C3%AAncia_2024/Maio/NFs/Servi%C3%A7os/NFS_18554_2024_SIDI_2e139.pdf" TargetMode="External"/><Relationship Id="rId145" Type="http://schemas.openxmlformats.org/officeDocument/2006/relationships/hyperlink" Target="https://www.mpam.mp.br/images/Transpar%C3%AAncia_2024/Maio/NFs/Servi%C3%A7os/NFS_657142_2024_SOFTPLAN_a067b.pdf" TargetMode="External"/><Relationship Id="rId161" Type="http://schemas.openxmlformats.org/officeDocument/2006/relationships/hyperlink" Target="https://www.mpam.mp.br/images/Transpar%C3%AAncia_2024/Maio/NFs/Servi%C3%A7os/FATURA_345991343_2024_TELEFONICA_ca649.pdf" TargetMode="External"/><Relationship Id="rId166" Type="http://schemas.openxmlformats.org/officeDocument/2006/relationships/hyperlink" Target="https://www.mpam.mp.br/images/4%C2%BA_TA_ao_CT_015-2020_-_MP-PGJ_91a1e.pdf" TargetMode="External"/><Relationship Id="rId1" Type="http://schemas.openxmlformats.org/officeDocument/2006/relationships/hyperlink" Target="https://www.mpam.mp.br/images/Transpar%C3%AAncia_2024/Maio/NFs/Servi%C3%A7os/NFS_118_2024_A_DE_CASTRO_5332c.pdf" TargetMode="External"/><Relationship Id="rId6" Type="http://schemas.openxmlformats.org/officeDocument/2006/relationships/hyperlink" Target="https://www.mpam.mp.br/images/3%C2%BA_TA_ao_CT_005-2021_-_MP-PGJ_0ee41.pdf" TargetMode="External"/><Relationship Id="rId23" Type="http://schemas.openxmlformats.org/officeDocument/2006/relationships/hyperlink" Target="https://www.mpam.mp.br/images/CCT_06-2022_-_MP-PGJ_b19f3.pdf" TargetMode="External"/><Relationship Id="rId28" Type="http://schemas.openxmlformats.org/officeDocument/2006/relationships/hyperlink" Target="https://www.mpam.mp.br/images/Transpar%C3%AAncia_2024/Maio/NFs/Servi%C3%A7os/FATURA_220980420248_2024_COSAMA_AUTAZES_23be2.pdf" TargetMode="External"/><Relationship Id="rId49" Type="http://schemas.openxmlformats.org/officeDocument/2006/relationships/hyperlink" Target="https://www.mpam.mp.br/images/Transpar%C3%AAncia_2024/Maio/NFs/Servi%C3%A7os/NFS_353_2024_F_ALVES_272c0.pdf" TargetMode="External"/><Relationship Id="rId114" Type="http://schemas.openxmlformats.org/officeDocument/2006/relationships/hyperlink" Target="https://www.mpam.mp.br/images/Transpar%C3%AAncia_2024/Maio/NFs/Servi%C3%A7os/NFS_2211426_2024_PRIME_e5aff.pdf" TargetMode="External"/><Relationship Id="rId119" Type="http://schemas.openxmlformats.org/officeDocument/2006/relationships/hyperlink" Target="https://www.mpam.mp.br/images/Transpar%C3%AAncia_2024/Maio/NFs/Servi%C3%A7os/NFS_44650_2024_PRODAM_64b22.pdf" TargetMode="External"/><Relationship Id="rId44" Type="http://schemas.openxmlformats.org/officeDocument/2006/relationships/hyperlink" Target="https://www.mpam.mp.br/images/Transpar%C3%AAncia_2024/Maio/NFs/Servi%C3%A7os/NF_597346_2024_REVISTA_960a6.pdf" TargetMode="External"/><Relationship Id="rId60" Type="http://schemas.openxmlformats.org/officeDocument/2006/relationships/hyperlink" Target="https://www.mpam.mp.br/images/Transpar%C3%AAncia_2024/Maio/NFs/Servi%C3%A7os/NFS_2320_2024_FIOS_1ecad.pdf" TargetMode="External"/><Relationship Id="rId65" Type="http://schemas.openxmlformats.org/officeDocument/2006/relationships/hyperlink" Target="https://www.mpam.mp.br/images/4%C2%BA_TAP_a_CESS%C3%83O_ONEROSA_N%C2%BA_01-2021_-_MP-PGJ_-_2022.008949_584c8.pdf" TargetMode="External"/><Relationship Id="rId81" Type="http://schemas.openxmlformats.org/officeDocument/2006/relationships/hyperlink" Target="https://www.mpam.mp.br/images/CT_08-2023_-_MP-PGJ_dc9c9.pdf" TargetMode="External"/><Relationship Id="rId86" Type="http://schemas.openxmlformats.org/officeDocument/2006/relationships/hyperlink" Target="https://www.mpam.mp.br/images/Transpar%C3%AAncia_2024/Maio/NFs/Servi%C3%A7os/APOLICE_2143000163131_2024_MAPFRE_d6add.pdf" TargetMode="External"/><Relationship Id="rId130" Type="http://schemas.openxmlformats.org/officeDocument/2006/relationships/hyperlink" Target="https://www.mpam.mp.br/images/Transpar%C3%AAncia_2024/Maio/NFs/Servi%C3%A7os/FATURA_239742114_2024_SAAE_ITA_c1f7b.pdf" TargetMode="External"/><Relationship Id="rId135" Type="http://schemas.openxmlformats.org/officeDocument/2006/relationships/hyperlink" Target="https://www.mpam.mp.br/images/1%C2%BA_TAP_a_CCT_n%C2%BA_05-2022_-_MP-PGJ_-_2022.015927_31e5f.pdf" TargetMode="External"/><Relationship Id="rId151" Type="http://schemas.openxmlformats.org/officeDocument/2006/relationships/hyperlink" Target="https://www.mpam.mp.br/images/Transpar%C3%AAncia_2024/Maio/NFs/Servi%C3%A7os/NFS_659910_2024_SOFTPLAN_095b8.pdf" TargetMode="External"/><Relationship Id="rId156" Type="http://schemas.openxmlformats.org/officeDocument/2006/relationships/hyperlink" Target="https://www.mpam.mp.br/images/2_TA_ao_CT_N%C2%BA_019-2021_135c3.pdf" TargetMode="External"/><Relationship Id="rId13" Type="http://schemas.openxmlformats.org/officeDocument/2006/relationships/hyperlink" Target="https://www.mpam.mp.br/images/Transpar%C3%AAncia_2024/Maio/NFs/Servi%C3%A7os/FATURA_869937-03_2024_AMAZONAS_ENERGIA_SEDE_f560b.pdf" TargetMode="External"/><Relationship Id="rId18" Type="http://schemas.openxmlformats.org/officeDocument/2006/relationships/hyperlink" Target="https://www.mpam.mp.br/images/Transpar%C3%AAncia_2024/Maio/NFs/Servi%C3%A7os/FATURA_6841_2024_CERRADO_29455.pdf" TargetMode="External"/><Relationship Id="rId39" Type="http://schemas.openxmlformats.org/officeDocument/2006/relationships/hyperlink" Target="https://www.mpam.mp.br/images/Transpar%C3%AAncia_2024/Maio/NFs/Servi%C3%A7os/NF_600084_2024_REVISTA_652ef.pdf" TargetMode="External"/><Relationship Id="rId109" Type="http://schemas.openxmlformats.org/officeDocument/2006/relationships/hyperlink" Target="https://www.mpam.mp.br/images/Transpar%C3%AAncia_2024/Maio/NFs/Servi%C3%A7os/NFS_495166_2024_ORACLE_11fc8.pdf" TargetMode="External"/><Relationship Id="rId34" Type="http://schemas.openxmlformats.org/officeDocument/2006/relationships/hyperlink" Target="https://www.mpam.mp.br/images/1%C2%BA_TAP_a_CT_n%C2%BA_26-2022_-_MP-PGJ_-_2022.003026_b6177.pdf" TargetMode="External"/><Relationship Id="rId50" Type="http://schemas.openxmlformats.org/officeDocument/2006/relationships/hyperlink" Target="https://www.mpam.mp.br/images/Transpar%C3%AAncia_2024/Maio/NFs/Servi%C3%A7os/NFS_352_2024_F_ALVES_8ba23.pdf" TargetMode="External"/><Relationship Id="rId55" Type="http://schemas.openxmlformats.org/officeDocument/2006/relationships/hyperlink" Target="https://www.mpam.mp.br/images/Transpar%C3%AAncia_2024/Maio/NFs/Servi%C3%A7os/NFS_657_2024_FAST_ca7e8.pdf" TargetMode="External"/><Relationship Id="rId76" Type="http://schemas.openxmlformats.org/officeDocument/2006/relationships/hyperlink" Target="https://www.mpam.mp.br/images/CT_01-2024_-_MP-PGJ_ac2a1.pdf" TargetMode="External"/><Relationship Id="rId97" Type="http://schemas.openxmlformats.org/officeDocument/2006/relationships/hyperlink" Target="https://www.mpam.mp.br/images/Transpar%C3%AAncia_2024/Maio/NFs/Servi%C3%A7os/NFS_453_2024_MOVLEADS_4dc30.pdf" TargetMode="External"/><Relationship Id="rId104" Type="http://schemas.openxmlformats.org/officeDocument/2006/relationships/hyperlink" Target="https://www.mpam.mp.br/images/6_TA_ao_CT_N%C2%BA_035-2018_-_MP-PGJ_d6bfb.pdf" TargetMode="External"/><Relationship Id="rId120" Type="http://schemas.openxmlformats.org/officeDocument/2006/relationships/hyperlink" Target="https://www.mpam.mp.br/images/Transpar%C3%AAncia_2024/Maio/NFs/Servi%C3%A7os/NFS_45332_2024_PRODAM_2ecea.pdf" TargetMode="External"/><Relationship Id="rId125" Type="http://schemas.openxmlformats.org/officeDocument/2006/relationships/hyperlink" Target="https://www.mpam.mp.br/images/Transpar%C3%AAncia_2024/Maio/NFs/Servi%C3%A7os/NF_667_2024_QUALY_b5b3f.pdf" TargetMode="External"/><Relationship Id="rId141" Type="http://schemas.openxmlformats.org/officeDocument/2006/relationships/hyperlink" Target="https://www.mpam.mp.br/images/Transpar%C3%AAncia_2024/Maio/NFs/Servi%C3%A7os/NFS_18554_2024_SIDI_2e139.pdf" TargetMode="External"/><Relationship Id="rId146" Type="http://schemas.openxmlformats.org/officeDocument/2006/relationships/hyperlink" Target="https://www.mpam.mp.br/images/Transpar%C3%AAncia_2024/Maio/NFs/Servi%C3%A7os/NFS_659909_2024_SOFTPLAN_2f50f.pdf" TargetMode="External"/><Relationship Id="rId167" Type="http://schemas.openxmlformats.org/officeDocument/2006/relationships/hyperlink" Target="https://www.mpam.mp.br/images/CT_08-2024_-_MP-PGJ_976bb.pdf" TargetMode="External"/><Relationship Id="rId7" Type="http://schemas.openxmlformats.org/officeDocument/2006/relationships/hyperlink" Target="https://www.mpam.mp.br/images/1%C2%BA_TAP_a_TCS_n%C2%BA_10-2021_-_MP-PGJ_-_2021.007091_ec916.pdf" TargetMode="External"/><Relationship Id="rId71" Type="http://schemas.openxmlformats.org/officeDocument/2006/relationships/hyperlink" Target="https://www.mpam.mp.br/images/1_TA_ao_CT_N%C2%BA_034-2021_-_MP-PGJ_52def.pdf" TargetMode="External"/><Relationship Id="rId92" Type="http://schemas.openxmlformats.org/officeDocument/2006/relationships/hyperlink" Target="https://www.mpam.mp.br/images/Transpar%C3%AAncia_2024/Maio/NFs/Servi%C3%A7os/NFS_18930_2024_MODULO_2f3f9.pdf" TargetMode="External"/><Relationship Id="rId162" Type="http://schemas.openxmlformats.org/officeDocument/2006/relationships/hyperlink" Target="https://www.mpam.mp.br/images/Transpar%C3%AAncia_2024/Maio/NFs/Servi%C3%A7os/NFS_93331_2024_TOYOLEX_d0e9f.pdf" TargetMode="External"/><Relationship Id="rId2" Type="http://schemas.openxmlformats.org/officeDocument/2006/relationships/hyperlink" Target="https://www.mpam.mp.br/images/CT_24-2023_-_MP-PGJ_933fa.pdf" TargetMode="External"/><Relationship Id="rId29" Type="http://schemas.openxmlformats.org/officeDocument/2006/relationships/hyperlink" Target="https://www.mpam.mp.br/images/Transpar%C3%AAncia_2024/Maio/NFs/Servi%C3%A7os/NFS_62532_2024_EBPOS_d0cdb.pdf" TargetMode="External"/><Relationship Id="rId24" Type="http://schemas.openxmlformats.org/officeDocument/2006/relationships/hyperlink" Target="https://www.mpam.mp.br/images/Transpar%C3%AAncia_2024/Maio/NFs/Servi%C3%A7os/FATURA_049430420247_2024_COSAMA_TABATINGA_8d29f.pdf" TargetMode="External"/><Relationship Id="rId40" Type="http://schemas.openxmlformats.org/officeDocument/2006/relationships/hyperlink" Target="https://www.mpam.mp.br/images/Transpar%C3%AAncia_2024/Maio/NFs/Servi%C3%A7os/NF_599145_2024_REVISTA_3a490.pdf" TargetMode="External"/><Relationship Id="rId45" Type="http://schemas.openxmlformats.org/officeDocument/2006/relationships/hyperlink" Target="https://www.mpam.mp.br/images/Transpar%C3%AAncia_2024/Maio/NFs/Servi%C3%A7os/NF_597330_2024_REVISTA_fedd8.pdf" TargetMode="External"/><Relationship Id="rId66" Type="http://schemas.openxmlformats.org/officeDocument/2006/relationships/hyperlink" Target="https://www.mpam.mp.br/images/1_TA_ao_CT_N%C2%BA_025-2022_-_MP-PGJ_17da9.pdf" TargetMode="External"/><Relationship Id="rId87" Type="http://schemas.openxmlformats.org/officeDocument/2006/relationships/hyperlink" Target="https://www.mpam.mp.br/images/1%C2%BA_TA_ao_CT_010-2023_-_MP-PGJ_c8f39.pdf" TargetMode="External"/><Relationship Id="rId110" Type="http://schemas.openxmlformats.org/officeDocument/2006/relationships/hyperlink" Target="https://www.mpam.mp.br/images/Transpar%C3%AAncia_2024/Maio/NFs/Servi%C3%A7os/NFS_5500_2024_PIRONTI_b2333.pdf" TargetMode="External"/><Relationship Id="rId115" Type="http://schemas.openxmlformats.org/officeDocument/2006/relationships/hyperlink" Target="https://www.mpam.mp.br/images/CT_07-2023_-_MP-PGJ_fb5b5.pdf" TargetMode="External"/><Relationship Id="rId131" Type="http://schemas.openxmlformats.org/officeDocument/2006/relationships/hyperlink" Target="https://www.mpam.mp.br/images/Transpar%C3%AAncia_2024/Maio/NFs/Servi%C3%A7os/FATURA_239742115_2024_SAAE_ITA_17885.pdf" TargetMode="External"/><Relationship Id="rId136" Type="http://schemas.openxmlformats.org/officeDocument/2006/relationships/hyperlink" Target="https://www.mpam.mp.br/images/Contratos/2023/Contrato/CT_04-2023_-_MP-PGJ.pdf_ee471.pdf" TargetMode="External"/><Relationship Id="rId157" Type="http://schemas.openxmlformats.org/officeDocument/2006/relationships/hyperlink" Target="https://www.mpam.mp.br/images/2_TA_ao_CT_N%C2%BA_019-2021_135c3.pdf" TargetMode="External"/><Relationship Id="rId61" Type="http://schemas.openxmlformats.org/officeDocument/2006/relationships/hyperlink" Target="https://www.mpam.mp.br/images/Transpar%C3%AAncia_2024/Maio/NFs/Servi%C3%A7os/NFS_1556_2024_FIOS_031f2.pdf" TargetMode="External"/><Relationship Id="rId82" Type="http://schemas.openxmlformats.org/officeDocument/2006/relationships/hyperlink" Target="https://www.mpam.mp.br/images/1%C2%BA_TA_ao_CT_08-2023_-_MP-PGJ_b6d6d.pdf" TargetMode="External"/><Relationship Id="rId152" Type="http://schemas.openxmlformats.org/officeDocument/2006/relationships/hyperlink" Target="https://www.mpam.mp.br/images/2_TA_ao_CT_N%C2%BA_019-2021_135c3.pdf" TargetMode="External"/><Relationship Id="rId19" Type="http://schemas.openxmlformats.org/officeDocument/2006/relationships/hyperlink" Target="https://www.mpam.mp.br/images/CCT_06-2022_-_MP-PGJ_b19f3.pdf" TargetMode="External"/><Relationship Id="rId14" Type="http://schemas.openxmlformats.org/officeDocument/2006/relationships/hyperlink" Target="https://www.mpam.mp.br/images/Transpar%C3%AAncia_2024/Maio/NFs/Servi%C3%A7os/NFS_372_2024_BC_SERVI%C3%87OS_1bc6d.pdf" TargetMode="External"/><Relationship Id="rId30" Type="http://schemas.openxmlformats.org/officeDocument/2006/relationships/hyperlink" Target="https://www.mpam.mp.br/images/1%C2%BA_TAP_a_CT_n%C2%BA_26-2022_-_MP-PGJ_-_2022.003026_b6177.pdf" TargetMode="External"/><Relationship Id="rId35" Type="http://schemas.openxmlformats.org/officeDocument/2006/relationships/hyperlink" Target="https://www.mpam.mp.br/images/1%C2%BA_TAP_a_CT_n%C2%BA_26-2022_-_MP-PGJ_-_2022.003026_b6177.pdf" TargetMode="External"/><Relationship Id="rId56" Type="http://schemas.openxmlformats.org/officeDocument/2006/relationships/hyperlink" Target="https://www.mpam.mp.br/images/Transpar%C3%AAncia_2024/Maio/NFs/Servi%C3%A7os/NFS_657_2024_FAST_ca7e8.pdf" TargetMode="External"/><Relationship Id="rId77" Type="http://schemas.openxmlformats.org/officeDocument/2006/relationships/hyperlink" Target="https://www.mpam.mp.br/images/Transpar%C3%AAncia_2024/Maio/NFs/Servi%C3%A7os/NFS_1155925_2024_LINK_CARD_263ed.pdf" TargetMode="External"/><Relationship Id="rId100" Type="http://schemas.openxmlformats.org/officeDocument/2006/relationships/hyperlink" Target="https://www.mpam.mp.br/images/Transpar%C3%AAncia_2024/Maio/NFs/Servi%C3%A7os/FATURA_300039353898_2024_OI_23907.pdf" TargetMode="External"/><Relationship Id="rId105" Type="http://schemas.openxmlformats.org/officeDocument/2006/relationships/hyperlink" Target="https://www.mpam.mp.br/images/2_TA_ao_CT_N%C2%BA_032-2021_-_MP-PGJ_ccef2.pdf" TargetMode="External"/><Relationship Id="rId126" Type="http://schemas.openxmlformats.org/officeDocument/2006/relationships/hyperlink" Target="https://www.mpam.mp.br/images/Transpar%C3%AAncia_2024/Maio/NFs/Servi%C3%A7os/NF_672_2024_QUALY_36259.pdf" TargetMode="External"/><Relationship Id="rId147" Type="http://schemas.openxmlformats.org/officeDocument/2006/relationships/hyperlink" Target="https://www.mpam.mp.br/images/Transpar%C3%AAncia_2024/Maio/NFs/Servi%C3%A7os/NFS_649326_2024_SOFTPLAN_58628.pdf" TargetMode="External"/><Relationship Id="rId168" Type="http://schemas.openxmlformats.org/officeDocument/2006/relationships/hyperlink" Target="https://www.mpam.mp.br/images/Transpar%C3%AAncia_2024/Maio/NFs/Servi%C3%A7os/NFS_1555_2024_FIOS_15376.pdf" TargetMode="External"/><Relationship Id="rId8" Type="http://schemas.openxmlformats.org/officeDocument/2006/relationships/hyperlink" Target="https://www.mpam.mp.br/images/CT_04-2024_-_MP-PGJ_9c22c.pdf" TargetMode="External"/><Relationship Id="rId51" Type="http://schemas.openxmlformats.org/officeDocument/2006/relationships/hyperlink" Target="https://www.mpam.mp.br/images/Transpar%C3%AAncia_2024/Maio/NFs/Servi%C3%A7os/NFS_351_2024_F_ALVES_bdf90.pdf" TargetMode="External"/><Relationship Id="rId72" Type="http://schemas.openxmlformats.org/officeDocument/2006/relationships/hyperlink" Target="https://www.mpam.mp.br/images/Transpar%C3%AAncia_2024/Maio/NFs/Servi%C3%A7os/NFS_218_2024_JBCONSGRAF_712cc.pdf" TargetMode="External"/><Relationship Id="rId93" Type="http://schemas.openxmlformats.org/officeDocument/2006/relationships/hyperlink" Target="https://www.mpam.mp.br/images/Transpar%C3%AAncia_2024/Maio/NFs/Servi%C3%A7os/NFS_18930_2024_MODULO_2f3f9.pdf" TargetMode="External"/><Relationship Id="rId98" Type="http://schemas.openxmlformats.org/officeDocument/2006/relationships/hyperlink" Target="https://www.mpam.mp.br/images/Transpar%C3%AAncia_2024/Maio/NFs/Servi%C3%A7os/FATURA_300039352091_2024_OI_183f6.pdf" TargetMode="External"/><Relationship Id="rId121" Type="http://schemas.openxmlformats.org/officeDocument/2006/relationships/hyperlink" Target="https://www.mpam.mp.br/images/Transpar%C3%AAncia_2024/Maio/NFs/Servi%C3%A7os/NFS_45333_2024_PRODAM_8a0dd.pdf" TargetMode="External"/><Relationship Id="rId142" Type="http://schemas.openxmlformats.org/officeDocument/2006/relationships/hyperlink" Target="https://www.mpam.mp.br/images/1_TA_ao_CT_N%C2%BA_013-2023_-_MPPGJ_64e36.pdf" TargetMode="External"/><Relationship Id="rId163" Type="http://schemas.openxmlformats.org/officeDocument/2006/relationships/hyperlink" Target="https://www.mpam.mp.br/images/Transpar%C3%AAncia_2024/Maio/NFs/Servi%C3%A7os/NFS_2253389_2024_TRIVALE_12607.pdf" TargetMode="External"/><Relationship Id="rId3" Type="http://schemas.openxmlformats.org/officeDocument/2006/relationships/hyperlink" Target="https://www.mpam.mp.br/images/CT_24-2023_-_MP-PGJ_933fa.pdf" TargetMode="External"/><Relationship Id="rId25" Type="http://schemas.openxmlformats.org/officeDocument/2006/relationships/hyperlink" Target="https://www.mpam.mp.br/images/Transpar%C3%AAncia_2024/Maio/NFs/Servi%C3%A7os/FATURA_109180420241_2024_COSAMA_JURUA_59070.pdf" TargetMode="External"/><Relationship Id="rId46" Type="http://schemas.openxmlformats.org/officeDocument/2006/relationships/hyperlink" Target="https://www.mpam.mp.br/images/Transpar%C3%AAncia_2024/Maio/NFs/Servi%C3%A7os/FATURA_72542_2024_CORREIOS_a8ea5.pdf" TargetMode="External"/><Relationship Id="rId67" Type="http://schemas.openxmlformats.org/officeDocument/2006/relationships/hyperlink" Target="https://www.mpam.mp.br/images/Transpar%C3%AAncia_2024/Maio/NFs/Servi%C3%A7os/NFS_3110_2024_G_REFRIGERA%C3%87%C3%83O_986bb.pdf" TargetMode="External"/><Relationship Id="rId116" Type="http://schemas.openxmlformats.org/officeDocument/2006/relationships/hyperlink" Target="https://www.mpam.mp.br/images/Contratos/2023/Aditivos/5%C2%BA_TA_ao_CT_03-2019_-_MP-PGJ_4f3e5.pdf" TargetMode="External"/><Relationship Id="rId137" Type="http://schemas.openxmlformats.org/officeDocument/2006/relationships/hyperlink" Target="https://www.mpam.mp.br/images/Contratos/2023/Contrato/CT_04-2023_-_MP-PGJ.pdf_ee471.pdf" TargetMode="External"/><Relationship Id="rId158" Type="http://schemas.openxmlformats.org/officeDocument/2006/relationships/hyperlink" Target="https://www.mpam.mp.br/images/2_TA_ao_CT_N%C2%BA_019-2021_135c3.pdf" TargetMode="External"/><Relationship Id="rId20" Type="http://schemas.openxmlformats.org/officeDocument/2006/relationships/hyperlink" Target="https://www.mpam.mp.br/images/CCT_06-2022_-_MP-PGJ_b19f3.pdf" TargetMode="External"/><Relationship Id="rId41" Type="http://schemas.openxmlformats.org/officeDocument/2006/relationships/hyperlink" Target="https://www.mpam.mp.br/images/Transpar%C3%AAncia_2024/Maio/NFs/Servi%C3%A7os/NF_599123_2024_REVISTA_ff6f4.pdf" TargetMode="External"/><Relationship Id="rId62" Type="http://schemas.openxmlformats.org/officeDocument/2006/relationships/hyperlink" Target="https://www.mpam.mp.br/images/Transpar%C3%AAncia_2024/Maio/NFs/Servi%C3%A7os/MEMORANDO_85_2024_TJ_67554.pdf" TargetMode="External"/><Relationship Id="rId83" Type="http://schemas.openxmlformats.org/officeDocument/2006/relationships/hyperlink" Target="https://www.mpam.mp.br/images/1%C2%BA_TA_ao_CT_08-2023_-_MP-PGJ_b6d6d.pdf" TargetMode="External"/><Relationship Id="rId88" Type="http://schemas.openxmlformats.org/officeDocument/2006/relationships/hyperlink" Target="https://www.mpam.mp.br/images/CT_15-2023_-_MP-PGJ_777a8.pdf" TargetMode="External"/><Relationship Id="rId111" Type="http://schemas.openxmlformats.org/officeDocument/2006/relationships/hyperlink" Target="https://www.mpam.mp.br/images/CT_07-2024_-_MP-PGJ_aa585.pdf" TargetMode="External"/><Relationship Id="rId132" Type="http://schemas.openxmlformats.org/officeDocument/2006/relationships/hyperlink" Target="https://www.mpam.mp.br/images/Transpar%C3%AAncia_2024/Maio/NFs/Servi%C3%A7os/FATURA_239742115_2024_SAAE_ITA_17885.pdf" TargetMode="External"/><Relationship Id="rId153" Type="http://schemas.openxmlformats.org/officeDocument/2006/relationships/hyperlink" Target="https://www.mpam.mp.br/images/2_TA_ao_CT_N%C2%BA_019-2021_135c3.pdf" TargetMode="External"/><Relationship Id="rId15" Type="http://schemas.openxmlformats.org/officeDocument/2006/relationships/hyperlink" Target="https://www.mpam.mp.br/images/CT_19-2023_-_MP-PGJ_9ff27.pdf" TargetMode="External"/><Relationship Id="rId36" Type="http://schemas.openxmlformats.org/officeDocument/2006/relationships/hyperlink" Target="https://www.mpam.mp.br/images/1%C2%BA_TAP_a_CT_n%C2%BA_26-2022_-_MP-PGJ_-_2022.003026_b6177.pdf" TargetMode="External"/><Relationship Id="rId57" Type="http://schemas.openxmlformats.org/officeDocument/2006/relationships/hyperlink" Target="https://www.mpam.mp.br/images/Transpar%C3%AAncia_2024/Maio/NFs/Servi%C3%A7os/NFS_675_2024_FAST_e85ef.pdf" TargetMode="External"/><Relationship Id="rId106" Type="http://schemas.openxmlformats.org/officeDocument/2006/relationships/hyperlink" Target="https://www.mpam.mp.br/images/1%C2%BA_TA_ao_CCT_01-2022_-_MP-PGJ_50c1e.pdf" TargetMode="External"/><Relationship Id="rId127" Type="http://schemas.openxmlformats.org/officeDocument/2006/relationships/hyperlink" Target="https://www.mpam.mp.br/images/Transpar%C3%AAncia_2024/Maio/NFs/Servi%C3%A7os/NF_671_2024_QUALY_34571.pdf" TargetMode="External"/><Relationship Id="rId10" Type="http://schemas.openxmlformats.org/officeDocument/2006/relationships/hyperlink" Target="https://www.mpam.mp.br/images/Transpar%C3%AAncia_2024/Maio/NFs/Servi%C3%A7os/FATURA_869937-04_2024_AMAZONAS_ENERGIA_DESC_36e40.pdf" TargetMode="External"/><Relationship Id="rId31" Type="http://schemas.openxmlformats.org/officeDocument/2006/relationships/hyperlink" Target="https://www.mpam.mp.br/images/1%C2%BA_TAP_a_CT_n%C2%BA_26-2022_-_MP-PGJ_-_2022.003026_b6177.pdf" TargetMode="External"/><Relationship Id="rId52" Type="http://schemas.openxmlformats.org/officeDocument/2006/relationships/hyperlink" Target="https://www.mpam.mp.br/images/CT_36-2023_-_MP-PGJ_7f83c.pdf" TargetMode="External"/><Relationship Id="rId73" Type="http://schemas.openxmlformats.org/officeDocument/2006/relationships/hyperlink" Target="https://www.mpam.mp.br/images/Transpar%C3%AAncia_2024/Maio/NFs/Servi%C3%A7os/NFS_215_2024_JBCONSGRAF_b54b2.pdf" TargetMode="External"/><Relationship Id="rId78" Type="http://schemas.openxmlformats.org/officeDocument/2006/relationships/hyperlink" Target="https://www.mpam.mp.br/images/Transpar%C3%AAncia_2024/Maio/NFs/Servi%C3%A7os/NFS_40023_2024_LOGIC_7716a.pdf" TargetMode="External"/><Relationship Id="rId94" Type="http://schemas.openxmlformats.org/officeDocument/2006/relationships/hyperlink" Target="https://www.mpam.mp.br/images/Transpar%C3%AAncia_2024/Maio/NFs/Servi%C3%A7os/FATURA_09_2024_MONGERAL_4272b.pdf" TargetMode="External"/><Relationship Id="rId99" Type="http://schemas.openxmlformats.org/officeDocument/2006/relationships/hyperlink" Target="https://www.mpam.mp.br/images/Transpar%C3%AAncia_2024/Maio/NFs/Servi%C3%A7os/FATURA_300039352092_2024_OI_65e91.pdf" TargetMode="External"/><Relationship Id="rId101" Type="http://schemas.openxmlformats.org/officeDocument/2006/relationships/hyperlink" Target="https://www.mpam.mp.br/images/Transpar%C3%AAncia_2024/Maio/NFs/Servi%C3%A7os/FATURA_300039355182_2024_OI_9a1ac.pdf" TargetMode="External"/><Relationship Id="rId122" Type="http://schemas.openxmlformats.org/officeDocument/2006/relationships/hyperlink" Target="https://www.mpam.mp.br/images/Transpar%C3%AAncia_2024/Maio/NFs/Servi%C3%A7os/NF_649_2024_QUALY_4cde1.pdf" TargetMode="External"/><Relationship Id="rId143" Type="http://schemas.openxmlformats.org/officeDocument/2006/relationships/hyperlink" Target="https://www.mpam.mp.br/images/CT_13-2023_-_MP-PGJ_33f21.pdf" TargetMode="External"/><Relationship Id="rId148" Type="http://schemas.openxmlformats.org/officeDocument/2006/relationships/hyperlink" Target="https://www.mpam.mp.br/images/Transpar%C3%AAncia_2024/Maio/NFs/Servi%C3%A7os/NFS_649326_2024_SOFTPLAN_58628.pdf" TargetMode="External"/><Relationship Id="rId164" Type="http://schemas.openxmlformats.org/officeDocument/2006/relationships/hyperlink" Target="https://www.mpam.mp.br/images/Transpar%C3%AAncia_2024/Maio/NFs/Servi%C3%A7os/NFS_2265573_2024_TRIVALE_15632.pdf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Transpar%C3%AAncia_2024/Maio/NFs/Servi%C3%A7os/NFS_3560_2024_ALFAMA_912a0.pdf" TargetMode="External"/><Relationship Id="rId9" Type="http://schemas.openxmlformats.org/officeDocument/2006/relationships/hyperlink" Target="https://www.mpam.mp.br/images/CT_04-2024_-_MP-PGJ_9c22c.pdf" TargetMode="External"/><Relationship Id="rId26" Type="http://schemas.openxmlformats.org/officeDocument/2006/relationships/hyperlink" Target="https://www.mpam.mp.br/images/Transpar%C3%AAncia_2024/Maio/NFs/Servi%C3%A7os/FATURA_172460420240_2024_COSAMA_CARAUARI_54af6.pdf" TargetMode="External"/><Relationship Id="rId47" Type="http://schemas.openxmlformats.org/officeDocument/2006/relationships/hyperlink" Target="https://www.mpam.mp.br/images/1%C2%BA_TAP_ao_CT_043-2018-MP-PGJ_9af47.pdf" TargetMode="External"/><Relationship Id="rId68" Type="http://schemas.openxmlformats.org/officeDocument/2006/relationships/hyperlink" Target="https://www.mpam.mp.br/images/Transpar%C3%AAncia_2024/Maio/NFs/Servi%C3%A7os/NFS_42753_2024_GARTNER_41032.pdf" TargetMode="External"/><Relationship Id="rId89" Type="http://schemas.openxmlformats.org/officeDocument/2006/relationships/hyperlink" Target="https://www.mpam.mp.br/images/CT_15-2023_-_MP-PGJ_777a8.pdf" TargetMode="External"/><Relationship Id="rId112" Type="http://schemas.openxmlformats.org/officeDocument/2006/relationships/hyperlink" Target="https://www.mpam.mp.br/images/CT_07-2023_-_MP-PGJ_fb5b5.pdf" TargetMode="External"/><Relationship Id="rId133" Type="http://schemas.openxmlformats.org/officeDocument/2006/relationships/hyperlink" Target="https://www.mpam.mp.br/images/Contratos/2022/Carta_Contrato/CC_05-2022_MP_-_PGJ_596f4.pdf" TargetMode="External"/><Relationship Id="rId154" Type="http://schemas.openxmlformats.org/officeDocument/2006/relationships/hyperlink" Target="https://www.mpam.mp.br/images/2_TA_ao_CT_N%C2%BA_019-2021_135c3.pdf" TargetMode="External"/><Relationship Id="rId16" Type="http://schemas.openxmlformats.org/officeDocument/2006/relationships/hyperlink" Target="https://www.mpam.mp.br/images/CT_19-2023_-_MP-PGJ_9ff27.pdf" TargetMode="External"/><Relationship Id="rId37" Type="http://schemas.openxmlformats.org/officeDocument/2006/relationships/hyperlink" Target="https://www.mpam.mp.br/images/1%C2%BA_TAP_a_CT_n%C2%BA_26-2022_-_MP-PGJ_-_2022.003026_b6177.pdf" TargetMode="External"/><Relationship Id="rId58" Type="http://schemas.openxmlformats.org/officeDocument/2006/relationships/hyperlink" Target="https://www.mpam.mp.br/images/CT_08-2024_-_MP-PGJ_976bb.pdf" TargetMode="External"/><Relationship Id="rId79" Type="http://schemas.openxmlformats.org/officeDocument/2006/relationships/hyperlink" Target="https://www.mpam.mp.br/images/Transpar%C3%AAncia_2024/Maio/NFs/Servi%C3%A7os/NFS_40023_2024_LOGIC_7716a.pdf" TargetMode="External"/><Relationship Id="rId102" Type="http://schemas.openxmlformats.org/officeDocument/2006/relationships/hyperlink" Target="https://www.mpam.mp.br/images/6_TA_ao_CT_N%C2%BA_035-2018_-_MP-PGJ_d6bfb.pdf" TargetMode="External"/><Relationship Id="rId123" Type="http://schemas.openxmlformats.org/officeDocument/2006/relationships/hyperlink" Target="https://www.mpam.mp.br/images/Transpar%C3%AAncia_2024/Maio/NFs/Servi%C3%A7os/NF_657_2024_QUALY_212c0.pdf" TargetMode="External"/><Relationship Id="rId144" Type="http://schemas.openxmlformats.org/officeDocument/2006/relationships/hyperlink" Target="https://www.mpam.mp.br/images/Transpar%C3%AAncia_2024/Maio/NFs/Servi%C3%A7os/NFS_659912_2024_SOFTPLAN_343ea.pdf" TargetMode="External"/><Relationship Id="rId90" Type="http://schemas.openxmlformats.org/officeDocument/2006/relationships/hyperlink" Target="https://www.mpam.mp.br/images/CT_15-2023_-_MP-PGJ_777a8.pdf" TargetMode="External"/><Relationship Id="rId165" Type="http://schemas.openxmlformats.org/officeDocument/2006/relationships/hyperlink" Target="https://www.mpam.mp.br/images/4%C2%BA_TA_ao_CT_015-2020_-_MP-PGJ_91a1e.pdf" TargetMode="External"/><Relationship Id="rId27" Type="http://schemas.openxmlformats.org/officeDocument/2006/relationships/hyperlink" Target="https://www.mpam.mp.br/images/Transpar%C3%AAncia_2024/Maio/NFs/Servi%C3%A7os/FATURA_284870420247_2024_COSAMA_CODAJAS_8fae5.pdf" TargetMode="External"/><Relationship Id="rId48" Type="http://schemas.openxmlformats.org/officeDocument/2006/relationships/hyperlink" Target="https://www.mpam.mp.br/images/Transpar%C3%AAncia_2024/Maio/NFs/Servi%C3%A7os/NFS_345_2024_F_ALVES_bf62e.pdf" TargetMode="External"/><Relationship Id="rId69" Type="http://schemas.openxmlformats.org/officeDocument/2006/relationships/hyperlink" Target="https://www.mpam.mp.br/images/Transpar%C3%AAncia_2024/Maio/NFs/Servi%C3%A7os/NFS_42497_2024_GARTNER_4d0f3.pdf" TargetMode="External"/><Relationship Id="rId113" Type="http://schemas.openxmlformats.org/officeDocument/2006/relationships/hyperlink" Target="https://www.mpam.mp.br/images/Transpar%C3%AAncia_2024/Maio/NFs/Servi%C3%A7os/FATURA_08_2024_PREVILEMOS_fb539.pdf" TargetMode="External"/><Relationship Id="rId134" Type="http://schemas.openxmlformats.org/officeDocument/2006/relationships/hyperlink" Target="https://www.mpam.mp.br/images/Contratos/2022/Carta_Contrato/CC_05-2022_MP_-_PGJ_596f4.pdf" TargetMode="External"/><Relationship Id="rId80" Type="http://schemas.openxmlformats.org/officeDocument/2006/relationships/hyperlink" Target="https://www.mpam.mp.br/images/Transpar%C3%AAncia_2024/Maio/NFs/Servi%C3%A7os/NFS_40627_2024_LOGIC_791c8.pdf" TargetMode="External"/><Relationship Id="rId155" Type="http://schemas.openxmlformats.org/officeDocument/2006/relationships/hyperlink" Target="https://www.mpam.mp.br/images/2_TA_ao_CT_N%C2%BA_019-2021_135c3.pdf" TargetMode="External"/><Relationship Id="rId17" Type="http://schemas.openxmlformats.org/officeDocument/2006/relationships/hyperlink" Target="https://www.mpam.mp.br/images/Transpar%C3%AAncia_2024/Maio/NFs/Servi%C3%A7os/FATURA_6841_2024_CERRADO_29455.pdf" TargetMode="External"/><Relationship Id="rId38" Type="http://schemas.openxmlformats.org/officeDocument/2006/relationships/hyperlink" Target="https://www.mpam.mp.br/images/Transpar%C3%AAncia_2024/Maio/NFs/Servi%C3%A7os/NF_600101_2024_REVISTA_783a1.pdf" TargetMode="External"/><Relationship Id="rId59" Type="http://schemas.openxmlformats.org/officeDocument/2006/relationships/hyperlink" Target="https://www.mpam.mp.br/images/CT_08-2024_-_MP-PGJ_976bb.pdf" TargetMode="External"/><Relationship Id="rId103" Type="http://schemas.openxmlformats.org/officeDocument/2006/relationships/hyperlink" Target="https://www.mpam.mp.br/images/6_TA_ao_CT_N%C2%BA_035-2018_-_MP-PGJ_d6bfb.pdf" TargetMode="External"/><Relationship Id="rId124" Type="http://schemas.openxmlformats.org/officeDocument/2006/relationships/hyperlink" Target="https://www.mpam.mp.br/images/Transpar%C3%AAncia_2024/Maio/NFs/Servi%C3%A7os/NF_662_2024_QUALY_f4fa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85" zoomScaleNormal="85" zoomScaleSheetLayoutView="80" workbookViewId="0">
      <selection activeCell="L9" sqref="L9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45.28515625" customWidth="1"/>
    <col min="5" max="5" width="29.5703125" style="2" customWidth="1"/>
    <col min="6" max="6" width="29.28515625" style="3" bestFit="1" customWidth="1"/>
    <col min="7" max="7" width="17.140625" customWidth="1"/>
    <col min="8" max="8" width="13" hidden="1" customWidth="1"/>
    <col min="9" max="9" width="17.7109375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28" t="str">
        <f>[1]Bens!A2</f>
        <v>MAIO/2024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0.25" customHeight="1">
      <c r="A3" s="29" t="s">
        <v>0</v>
      </c>
      <c r="B3" s="29"/>
      <c r="C3" s="29"/>
      <c r="D3" s="29"/>
      <c r="E3" s="29"/>
      <c r="G3" s="4"/>
      <c r="H3" s="4"/>
      <c r="I3" s="4"/>
      <c r="J3" s="1"/>
    </row>
    <row r="4" spans="1:13" ht="15" customHeight="1"/>
    <row r="5" spans="1:13" ht="18" customHeight="1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ht="31.5" customHeight="1">
      <c r="A6" s="5" t="s">
        <v>2</v>
      </c>
      <c r="B6" s="5" t="s">
        <v>3</v>
      </c>
      <c r="C6" s="6" t="s">
        <v>4</v>
      </c>
      <c r="D6" s="6" t="s">
        <v>5</v>
      </c>
      <c r="E6" s="5" t="s">
        <v>6</v>
      </c>
      <c r="F6" s="5" t="s">
        <v>7</v>
      </c>
      <c r="G6" s="5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  <c r="M6" s="6" t="s">
        <v>14</v>
      </c>
    </row>
    <row r="7" spans="1:13" s="18" customFormat="1" ht="120">
      <c r="A7" s="8" t="s">
        <v>15</v>
      </c>
      <c r="B7" s="9">
        <v>1</v>
      </c>
      <c r="C7" s="9">
        <v>82845322000104</v>
      </c>
      <c r="D7" s="10" t="s">
        <v>16</v>
      </c>
      <c r="E7" s="11" t="s">
        <v>17</v>
      </c>
      <c r="F7" s="12" t="s">
        <v>18</v>
      </c>
      <c r="G7" s="13">
        <v>45414</v>
      </c>
      <c r="H7" s="14" t="s">
        <v>19</v>
      </c>
      <c r="I7" s="15">
        <v>66539.91</v>
      </c>
      <c r="J7" s="16">
        <v>45421</v>
      </c>
      <c r="K7" s="10" t="s">
        <v>20</v>
      </c>
      <c r="L7" s="17">
        <f>63345.99+3193.92</f>
        <v>66539.91</v>
      </c>
      <c r="M7" s="14" t="s">
        <v>21</v>
      </c>
    </row>
    <row r="8" spans="1:13" s="18" customFormat="1" ht="120">
      <c r="A8" s="8" t="s">
        <v>15</v>
      </c>
      <c r="B8" s="9">
        <v>2</v>
      </c>
      <c r="C8" s="9">
        <v>18422603000147</v>
      </c>
      <c r="D8" s="10" t="s">
        <v>22</v>
      </c>
      <c r="E8" s="11" t="s">
        <v>23</v>
      </c>
      <c r="F8" s="12" t="s">
        <v>24</v>
      </c>
      <c r="G8" s="13">
        <v>45414</v>
      </c>
      <c r="H8" s="14" t="s">
        <v>25</v>
      </c>
      <c r="I8" s="17">
        <v>3100</v>
      </c>
      <c r="J8" s="16">
        <v>45421</v>
      </c>
      <c r="K8" s="10" t="s">
        <v>20</v>
      </c>
      <c r="L8" s="17">
        <v>3100</v>
      </c>
      <c r="M8" s="14" t="s">
        <v>26</v>
      </c>
    </row>
    <row r="9" spans="1:13" s="18" customFormat="1" ht="135">
      <c r="A9" s="8" t="s">
        <v>15</v>
      </c>
      <c r="B9" s="9">
        <v>3</v>
      </c>
      <c r="C9" s="9">
        <v>18422603000147</v>
      </c>
      <c r="D9" s="10" t="s">
        <v>22</v>
      </c>
      <c r="E9" s="11" t="s">
        <v>27</v>
      </c>
      <c r="F9" s="12" t="s">
        <v>24</v>
      </c>
      <c r="G9" s="13">
        <v>45414</v>
      </c>
      <c r="H9" s="14" t="s">
        <v>28</v>
      </c>
      <c r="I9" s="17">
        <v>3100</v>
      </c>
      <c r="J9" s="16">
        <v>45421</v>
      </c>
      <c r="K9" s="10" t="s">
        <v>20</v>
      </c>
      <c r="L9" s="17">
        <f>2802.4+297.6</f>
        <v>3100</v>
      </c>
      <c r="M9" s="14" t="s">
        <v>26</v>
      </c>
    </row>
    <row r="10" spans="1:13" s="18" customFormat="1" ht="105">
      <c r="A10" s="8" t="s">
        <v>15</v>
      </c>
      <c r="B10" s="9">
        <v>4</v>
      </c>
      <c r="C10" s="9">
        <v>11699529000161</v>
      </c>
      <c r="D10" s="10" t="s">
        <v>29</v>
      </c>
      <c r="E10" s="19" t="s">
        <v>30</v>
      </c>
      <c r="F10" s="12" t="s">
        <v>31</v>
      </c>
      <c r="G10" s="13">
        <v>45414</v>
      </c>
      <c r="H10" s="14" t="s">
        <v>32</v>
      </c>
      <c r="I10" s="17">
        <v>2153.4</v>
      </c>
      <c r="J10" s="16">
        <v>45421</v>
      </c>
      <c r="K10" s="10" t="s">
        <v>20</v>
      </c>
      <c r="L10" s="17">
        <v>2153.4</v>
      </c>
      <c r="M10" s="14" t="s">
        <v>33</v>
      </c>
    </row>
    <row r="11" spans="1:13" s="18" customFormat="1" ht="90">
      <c r="A11" s="8" t="s">
        <v>15</v>
      </c>
      <c r="B11" s="9">
        <v>5</v>
      </c>
      <c r="C11" s="9">
        <v>11699529000161</v>
      </c>
      <c r="D11" s="10" t="s">
        <v>29</v>
      </c>
      <c r="E11" s="19" t="s">
        <v>34</v>
      </c>
      <c r="F11" s="12" t="s">
        <v>35</v>
      </c>
      <c r="G11" s="13">
        <v>45414</v>
      </c>
      <c r="H11" s="14" t="s">
        <v>36</v>
      </c>
      <c r="I11" s="17">
        <v>27500</v>
      </c>
      <c r="J11" s="16">
        <v>45421</v>
      </c>
      <c r="K11" s="10" t="s">
        <v>20</v>
      </c>
      <c r="L11" s="17">
        <v>27500</v>
      </c>
      <c r="M11" s="14" t="s">
        <v>37</v>
      </c>
    </row>
    <row r="12" spans="1:13" s="18" customFormat="1" ht="120">
      <c r="A12" s="8" t="s">
        <v>15</v>
      </c>
      <c r="B12" s="9">
        <v>6</v>
      </c>
      <c r="C12" s="9">
        <v>4201934000142</v>
      </c>
      <c r="D12" s="10" t="s">
        <v>38</v>
      </c>
      <c r="E12" s="11" t="s">
        <v>39</v>
      </c>
      <c r="F12" s="12" t="s">
        <v>35</v>
      </c>
      <c r="G12" s="13">
        <v>45414</v>
      </c>
      <c r="H12" s="14" t="s">
        <v>40</v>
      </c>
      <c r="I12" s="17">
        <v>5911.77</v>
      </c>
      <c r="J12" s="16">
        <v>45421</v>
      </c>
      <c r="K12" s="10" t="s">
        <v>20</v>
      </c>
      <c r="L12" s="17">
        <v>5911.77</v>
      </c>
      <c r="M12" s="14" t="s">
        <v>41</v>
      </c>
    </row>
    <row r="13" spans="1:13" s="18" customFormat="1" ht="135">
      <c r="A13" s="8" t="s">
        <v>15</v>
      </c>
      <c r="B13" s="9">
        <v>7</v>
      </c>
      <c r="C13" s="9">
        <v>4201934000142</v>
      </c>
      <c r="D13" s="10" t="s">
        <v>38</v>
      </c>
      <c r="E13" s="11" t="s">
        <v>42</v>
      </c>
      <c r="F13" s="12" t="s">
        <v>35</v>
      </c>
      <c r="G13" s="13">
        <v>45414</v>
      </c>
      <c r="H13" s="14" t="s">
        <v>43</v>
      </c>
      <c r="I13" s="17">
        <v>472.94</v>
      </c>
      <c r="J13" s="16">
        <v>45421</v>
      </c>
      <c r="K13" s="10" t="s">
        <v>20</v>
      </c>
      <c r="L13" s="17">
        <f>166.47+306.47</f>
        <v>472.94000000000005</v>
      </c>
      <c r="M13" s="14" t="s">
        <v>41</v>
      </c>
    </row>
    <row r="14" spans="1:13" s="18" customFormat="1" ht="120">
      <c r="A14" s="8" t="s">
        <v>15</v>
      </c>
      <c r="B14" s="9">
        <v>8</v>
      </c>
      <c r="C14" s="9">
        <v>4301769000109</v>
      </c>
      <c r="D14" s="10" t="s">
        <v>44</v>
      </c>
      <c r="E14" s="11" t="s">
        <v>45</v>
      </c>
      <c r="F14" s="12" t="s">
        <v>46</v>
      </c>
      <c r="G14" s="13">
        <v>45418</v>
      </c>
      <c r="H14" s="14" t="s">
        <v>47</v>
      </c>
      <c r="I14" s="17">
        <v>5514.57</v>
      </c>
      <c r="J14" s="16">
        <v>45421</v>
      </c>
      <c r="K14" s="10" t="s">
        <v>20</v>
      </c>
      <c r="L14" s="17">
        <v>5514.57</v>
      </c>
      <c r="M14" s="14" t="s">
        <v>48</v>
      </c>
    </row>
    <row r="15" spans="1:13" s="18" customFormat="1" ht="150">
      <c r="A15" s="8" t="s">
        <v>15</v>
      </c>
      <c r="B15" s="9">
        <v>9</v>
      </c>
      <c r="C15" s="9">
        <v>76535764000143</v>
      </c>
      <c r="D15" s="10" t="s">
        <v>49</v>
      </c>
      <c r="E15" s="11" t="s">
        <v>50</v>
      </c>
      <c r="F15" s="12" t="s">
        <v>51</v>
      </c>
      <c r="G15" s="13">
        <v>45419</v>
      </c>
      <c r="H15" s="14" t="s">
        <v>52</v>
      </c>
      <c r="I15" s="17">
        <v>1406.2</v>
      </c>
      <c r="J15" s="16">
        <v>45421</v>
      </c>
      <c r="K15" s="10" t="s">
        <v>20</v>
      </c>
      <c r="L15" s="17">
        <f>1338.7+67.5</f>
        <v>1406.2</v>
      </c>
      <c r="M15" s="14" t="s">
        <v>53</v>
      </c>
    </row>
    <row r="16" spans="1:13" s="18" customFormat="1" ht="150">
      <c r="A16" s="8" t="s">
        <v>15</v>
      </c>
      <c r="B16" s="9">
        <v>10</v>
      </c>
      <c r="C16" s="9">
        <v>4320180000140</v>
      </c>
      <c r="D16" s="10" t="s">
        <v>54</v>
      </c>
      <c r="E16" s="11" t="s">
        <v>55</v>
      </c>
      <c r="F16" s="12" t="s">
        <v>56</v>
      </c>
      <c r="G16" s="13">
        <v>45419</v>
      </c>
      <c r="H16" s="14" t="s">
        <v>57</v>
      </c>
      <c r="I16" s="17">
        <v>127</v>
      </c>
      <c r="J16" s="16">
        <v>45421</v>
      </c>
      <c r="K16" s="10" t="s">
        <v>20</v>
      </c>
      <c r="L16" s="17">
        <v>127</v>
      </c>
      <c r="M16" s="14" t="s">
        <v>58</v>
      </c>
    </row>
    <row r="17" spans="1:16" s="18" customFormat="1" ht="90">
      <c r="A17" s="8" t="s">
        <v>15</v>
      </c>
      <c r="B17" s="9">
        <v>11</v>
      </c>
      <c r="C17" s="9">
        <v>27985750000116</v>
      </c>
      <c r="D17" s="10" t="s">
        <v>59</v>
      </c>
      <c r="E17" s="19" t="s">
        <v>60</v>
      </c>
      <c r="F17" s="12" t="s">
        <v>61</v>
      </c>
      <c r="G17" s="13">
        <v>45419</v>
      </c>
      <c r="H17" s="14" t="s">
        <v>62</v>
      </c>
      <c r="I17" s="17">
        <v>550</v>
      </c>
      <c r="J17" s="16">
        <v>45421</v>
      </c>
      <c r="K17" s="10" t="s">
        <v>20</v>
      </c>
      <c r="L17" s="17">
        <f>525.74+24.26</f>
        <v>550</v>
      </c>
      <c r="M17" s="14" t="s">
        <v>63</v>
      </c>
    </row>
    <row r="18" spans="1:16" s="18" customFormat="1" ht="135">
      <c r="A18" s="8" t="s">
        <v>15</v>
      </c>
      <c r="B18" s="9">
        <v>12</v>
      </c>
      <c r="C18" s="9">
        <v>60501293000112</v>
      </c>
      <c r="D18" s="10" t="s">
        <v>64</v>
      </c>
      <c r="E18" s="11" t="s">
        <v>65</v>
      </c>
      <c r="F18" s="12" t="s">
        <v>66</v>
      </c>
      <c r="G18" s="13">
        <v>45419</v>
      </c>
      <c r="H18" s="14" t="s">
        <v>67</v>
      </c>
      <c r="I18" s="17">
        <v>3158.12</v>
      </c>
      <c r="J18" s="16">
        <v>45421</v>
      </c>
      <c r="K18" s="10" t="s">
        <v>20</v>
      </c>
      <c r="L18" s="17">
        <f>3120.22+37.9</f>
        <v>3158.12</v>
      </c>
      <c r="M18" s="14" t="s">
        <v>68</v>
      </c>
    </row>
    <row r="19" spans="1:16" s="18" customFormat="1" ht="120">
      <c r="A19" s="8" t="s">
        <v>15</v>
      </c>
      <c r="B19" s="9">
        <v>13</v>
      </c>
      <c r="C19" s="9">
        <v>60501293000112</v>
      </c>
      <c r="D19" s="10" t="s">
        <v>64</v>
      </c>
      <c r="E19" s="11" t="s">
        <v>69</v>
      </c>
      <c r="F19" s="12" t="s">
        <v>70</v>
      </c>
      <c r="G19" s="13">
        <v>45419</v>
      </c>
      <c r="H19" s="14" t="s">
        <v>71</v>
      </c>
      <c r="I19" s="17">
        <v>2873.69</v>
      </c>
      <c r="J19" s="16">
        <v>45421</v>
      </c>
      <c r="K19" s="10" t="s">
        <v>20</v>
      </c>
      <c r="L19" s="17">
        <f>2839.2+34.49</f>
        <v>2873.6899999999996</v>
      </c>
      <c r="M19" s="14" t="s">
        <v>68</v>
      </c>
    </row>
    <row r="20" spans="1:16" s="18" customFormat="1" ht="120">
      <c r="A20" s="8" t="s">
        <v>15</v>
      </c>
      <c r="B20" s="9">
        <v>14</v>
      </c>
      <c r="C20" s="9">
        <v>60501293000112</v>
      </c>
      <c r="D20" s="10" t="s">
        <v>64</v>
      </c>
      <c r="E20" s="11" t="s">
        <v>72</v>
      </c>
      <c r="F20" s="12" t="s">
        <v>73</v>
      </c>
      <c r="G20" s="13">
        <v>45419</v>
      </c>
      <c r="H20" s="14" t="s">
        <v>74</v>
      </c>
      <c r="I20" s="17">
        <v>3158.12</v>
      </c>
      <c r="J20" s="16">
        <v>45421</v>
      </c>
      <c r="K20" s="10" t="s">
        <v>20</v>
      </c>
      <c r="L20" s="17">
        <f>3120.22+37.9</f>
        <v>3158.12</v>
      </c>
      <c r="M20" s="14" t="s">
        <v>68</v>
      </c>
    </row>
    <row r="21" spans="1:16" s="18" customFormat="1" ht="135">
      <c r="A21" s="8" t="s">
        <v>15</v>
      </c>
      <c r="B21" s="9">
        <v>15</v>
      </c>
      <c r="C21" s="9">
        <v>60501293000112</v>
      </c>
      <c r="D21" s="10" t="s">
        <v>64</v>
      </c>
      <c r="E21" s="11" t="s">
        <v>75</v>
      </c>
      <c r="F21" s="12" t="s">
        <v>76</v>
      </c>
      <c r="G21" s="13">
        <v>45419</v>
      </c>
      <c r="H21" s="14" t="s">
        <v>77</v>
      </c>
      <c r="I21" s="17">
        <v>2873.69</v>
      </c>
      <c r="J21" s="16">
        <v>45421</v>
      </c>
      <c r="K21" s="10" t="s">
        <v>20</v>
      </c>
      <c r="L21" s="17">
        <f>2839.2+34.49</f>
        <v>2873.6899999999996</v>
      </c>
      <c r="M21" s="14" t="s">
        <v>68</v>
      </c>
    </row>
    <row r="22" spans="1:16" s="18" customFormat="1" ht="120">
      <c r="A22" s="8" t="s">
        <v>15</v>
      </c>
      <c r="B22" s="9">
        <v>16</v>
      </c>
      <c r="C22" s="9">
        <v>60501293000112</v>
      </c>
      <c r="D22" s="10" t="s">
        <v>64</v>
      </c>
      <c r="E22" s="11" t="s">
        <v>78</v>
      </c>
      <c r="F22" s="12" t="s">
        <v>79</v>
      </c>
      <c r="G22" s="13">
        <v>45419</v>
      </c>
      <c r="H22" s="14" t="s">
        <v>80</v>
      </c>
      <c r="I22" s="17">
        <v>3158.12</v>
      </c>
      <c r="J22" s="16">
        <v>45421</v>
      </c>
      <c r="K22" s="10" t="s">
        <v>20</v>
      </c>
      <c r="L22" s="17">
        <f>3120.22+37.9</f>
        <v>3158.12</v>
      </c>
      <c r="M22" s="14" t="s">
        <v>68</v>
      </c>
    </row>
    <row r="23" spans="1:16" s="18" customFormat="1" ht="135">
      <c r="A23" s="8" t="s">
        <v>15</v>
      </c>
      <c r="B23" s="9">
        <v>17</v>
      </c>
      <c r="C23" s="9">
        <v>60501293000112</v>
      </c>
      <c r="D23" s="10" t="s">
        <v>64</v>
      </c>
      <c r="E23" s="11" t="s">
        <v>81</v>
      </c>
      <c r="F23" s="12" t="s">
        <v>82</v>
      </c>
      <c r="G23" s="13">
        <v>45419</v>
      </c>
      <c r="H23" s="14" t="s">
        <v>83</v>
      </c>
      <c r="I23" s="20">
        <v>2873.69</v>
      </c>
      <c r="J23" s="16">
        <v>45421</v>
      </c>
      <c r="K23" s="10" t="s">
        <v>20</v>
      </c>
      <c r="L23" s="17">
        <f>2839.2+34.49</f>
        <v>2873.6899999999996</v>
      </c>
      <c r="M23" s="14" t="s">
        <v>68</v>
      </c>
    </row>
    <row r="24" spans="1:16" s="18" customFormat="1" ht="120">
      <c r="A24" s="8" t="s">
        <v>15</v>
      </c>
      <c r="B24" s="9">
        <v>18</v>
      </c>
      <c r="C24" s="9">
        <v>60501293000112</v>
      </c>
      <c r="D24" s="10" t="s">
        <v>64</v>
      </c>
      <c r="E24" s="11" t="s">
        <v>84</v>
      </c>
      <c r="F24" s="12" t="s">
        <v>85</v>
      </c>
      <c r="G24" s="13">
        <v>45419</v>
      </c>
      <c r="H24" s="14" t="s">
        <v>86</v>
      </c>
      <c r="I24" s="15">
        <v>3158.12</v>
      </c>
      <c r="J24" s="16">
        <v>45421</v>
      </c>
      <c r="K24" s="10" t="s">
        <v>20</v>
      </c>
      <c r="L24" s="17">
        <f>3120.22+37.9</f>
        <v>3158.12</v>
      </c>
      <c r="M24" s="14" t="s">
        <v>68</v>
      </c>
      <c r="P24" s="21"/>
    </row>
    <row r="25" spans="1:16" s="18" customFormat="1" ht="135">
      <c r="A25" s="8" t="s">
        <v>15</v>
      </c>
      <c r="B25" s="9">
        <v>19</v>
      </c>
      <c r="C25" s="9">
        <v>60501293000112</v>
      </c>
      <c r="D25" s="10" t="s">
        <v>64</v>
      </c>
      <c r="E25" s="11" t="s">
        <v>87</v>
      </c>
      <c r="F25" s="12" t="s">
        <v>88</v>
      </c>
      <c r="G25" s="13">
        <v>45419</v>
      </c>
      <c r="H25" s="14" t="s">
        <v>89</v>
      </c>
      <c r="I25" s="17">
        <v>2873.69</v>
      </c>
      <c r="J25" s="16">
        <v>45421</v>
      </c>
      <c r="K25" s="10" t="s">
        <v>20</v>
      </c>
      <c r="L25" s="17">
        <f>2839.2+34.49</f>
        <v>2873.6899999999996</v>
      </c>
      <c r="M25" s="14" t="s">
        <v>68</v>
      </c>
    </row>
    <row r="26" spans="1:16" s="18" customFormat="1" ht="150">
      <c r="A26" s="8" t="s">
        <v>15</v>
      </c>
      <c r="B26" s="9">
        <v>20</v>
      </c>
      <c r="C26" s="9">
        <v>3264927000127</v>
      </c>
      <c r="D26" s="10" t="s">
        <v>90</v>
      </c>
      <c r="E26" s="11" t="s">
        <v>91</v>
      </c>
      <c r="F26" s="12" t="s">
        <v>92</v>
      </c>
      <c r="G26" s="13">
        <v>45419</v>
      </c>
      <c r="H26" s="14" t="s">
        <v>93</v>
      </c>
      <c r="I26" s="17">
        <v>3944.06</v>
      </c>
      <c r="J26" s="16">
        <v>45421</v>
      </c>
      <c r="K26" s="10" t="s">
        <v>20</v>
      </c>
      <c r="L26" s="17">
        <f>3754.75+189.31</f>
        <v>3944.06</v>
      </c>
      <c r="M26" s="14" t="s">
        <v>94</v>
      </c>
    </row>
    <row r="27" spans="1:16" s="18" customFormat="1" ht="105">
      <c r="A27" s="8" t="s">
        <v>15</v>
      </c>
      <c r="B27" s="9">
        <v>21</v>
      </c>
      <c r="C27" s="9">
        <v>11699529000161</v>
      </c>
      <c r="D27" s="10" t="s">
        <v>29</v>
      </c>
      <c r="E27" s="19" t="s">
        <v>95</v>
      </c>
      <c r="F27" s="12" t="s">
        <v>96</v>
      </c>
      <c r="G27" s="13">
        <v>45419</v>
      </c>
      <c r="H27" s="14" t="s">
        <v>97</v>
      </c>
      <c r="I27" s="17">
        <v>16500</v>
      </c>
      <c r="J27" s="16">
        <v>45421</v>
      </c>
      <c r="K27" s="10" t="s">
        <v>20</v>
      </c>
      <c r="L27" s="17">
        <v>16500</v>
      </c>
      <c r="M27" s="14" t="s">
        <v>98</v>
      </c>
    </row>
    <row r="28" spans="1:16" s="18" customFormat="1" ht="150">
      <c r="A28" s="8" t="s">
        <v>15</v>
      </c>
      <c r="B28" s="9">
        <v>22</v>
      </c>
      <c r="C28" s="9">
        <v>76535764000143</v>
      </c>
      <c r="D28" s="10" t="s">
        <v>49</v>
      </c>
      <c r="E28" s="11" t="s">
        <v>99</v>
      </c>
      <c r="F28" s="12" t="s">
        <v>100</v>
      </c>
      <c r="G28" s="13">
        <v>45419</v>
      </c>
      <c r="H28" s="14" t="s">
        <v>101</v>
      </c>
      <c r="I28" s="17">
        <v>29.29</v>
      </c>
      <c r="J28" s="16">
        <v>45421</v>
      </c>
      <c r="K28" s="10" t="s">
        <v>20</v>
      </c>
      <c r="L28" s="17">
        <f>27.88+1.41</f>
        <v>29.29</v>
      </c>
      <c r="M28" s="14" t="s">
        <v>102</v>
      </c>
    </row>
    <row r="29" spans="1:16" ht="135">
      <c r="A29" s="8" t="s">
        <v>15</v>
      </c>
      <c r="B29" s="9">
        <v>23</v>
      </c>
      <c r="C29" s="9">
        <v>37812287000164</v>
      </c>
      <c r="D29" s="10" t="s">
        <v>103</v>
      </c>
      <c r="E29" s="19" t="s">
        <v>104</v>
      </c>
      <c r="F29" s="12" t="s">
        <v>105</v>
      </c>
      <c r="G29" s="13">
        <v>45420</v>
      </c>
      <c r="H29" s="14" t="s">
        <v>106</v>
      </c>
      <c r="I29" s="15">
        <v>6930</v>
      </c>
      <c r="J29" s="16">
        <v>45421</v>
      </c>
      <c r="K29" s="10" t="s">
        <v>20</v>
      </c>
      <c r="L29" s="15">
        <v>6930</v>
      </c>
      <c r="M29" s="14" t="s">
        <v>107</v>
      </c>
    </row>
    <row r="30" spans="1:16" s="18" customFormat="1" ht="135">
      <c r="A30" s="8" t="s">
        <v>15</v>
      </c>
      <c r="B30" s="9">
        <v>24</v>
      </c>
      <c r="C30" s="9">
        <v>33608308000173</v>
      </c>
      <c r="D30" s="10" t="s">
        <v>108</v>
      </c>
      <c r="E30" s="11" t="s">
        <v>109</v>
      </c>
      <c r="F30" s="12" t="s">
        <v>110</v>
      </c>
      <c r="G30" s="13">
        <v>45421</v>
      </c>
      <c r="H30" s="14" t="s">
        <v>111</v>
      </c>
      <c r="I30" s="17">
        <v>174.2</v>
      </c>
      <c r="J30" s="16">
        <v>45421</v>
      </c>
      <c r="K30" s="10" t="s">
        <v>20</v>
      </c>
      <c r="L30" s="17">
        <v>174.2</v>
      </c>
      <c r="M30" s="14" t="s">
        <v>112</v>
      </c>
    </row>
    <row r="31" spans="1:16" s="18" customFormat="1" ht="150">
      <c r="A31" s="8" t="s">
        <v>15</v>
      </c>
      <c r="B31" s="9">
        <v>25</v>
      </c>
      <c r="C31" s="9">
        <v>26605545000115</v>
      </c>
      <c r="D31" s="10" t="s">
        <v>113</v>
      </c>
      <c r="E31" s="11" t="s">
        <v>114</v>
      </c>
      <c r="F31" s="12" t="s">
        <v>115</v>
      </c>
      <c r="G31" s="13">
        <v>45421</v>
      </c>
      <c r="H31" s="14" t="s">
        <v>116</v>
      </c>
      <c r="I31" s="17">
        <v>3900</v>
      </c>
      <c r="J31" s="16">
        <v>45421</v>
      </c>
      <c r="K31" s="10" t="s">
        <v>20</v>
      </c>
      <c r="L31" s="17">
        <v>3900</v>
      </c>
      <c r="M31" s="14" t="s">
        <v>117</v>
      </c>
    </row>
    <row r="32" spans="1:16" s="18" customFormat="1" ht="150">
      <c r="A32" s="8" t="s">
        <v>15</v>
      </c>
      <c r="B32" s="9">
        <v>26</v>
      </c>
      <c r="C32" s="9">
        <v>26605545000115</v>
      </c>
      <c r="D32" s="10" t="s">
        <v>113</v>
      </c>
      <c r="E32" s="11" t="s">
        <v>118</v>
      </c>
      <c r="F32" s="12" t="s">
        <v>115</v>
      </c>
      <c r="G32" s="13">
        <v>45421</v>
      </c>
      <c r="H32" s="14" t="s">
        <v>119</v>
      </c>
      <c r="I32" s="17">
        <v>45500</v>
      </c>
      <c r="J32" s="16">
        <v>45421</v>
      </c>
      <c r="K32" s="10" t="s">
        <v>20</v>
      </c>
      <c r="L32" s="17">
        <f>43128.8+2371.2</f>
        <v>45500</v>
      </c>
      <c r="M32" s="14" t="s">
        <v>117</v>
      </c>
    </row>
    <row r="33" spans="1:13" s="18" customFormat="1" ht="135">
      <c r="A33" s="8" t="s">
        <v>15</v>
      </c>
      <c r="B33" s="9">
        <v>27</v>
      </c>
      <c r="C33" s="9">
        <v>2593165000140</v>
      </c>
      <c r="D33" s="10" t="s">
        <v>120</v>
      </c>
      <c r="E33" s="11" t="s">
        <v>121</v>
      </c>
      <c r="F33" s="12" t="s">
        <v>122</v>
      </c>
      <c r="G33" s="13">
        <v>45421</v>
      </c>
      <c r="H33" s="14" t="s">
        <v>123</v>
      </c>
      <c r="I33" s="17">
        <v>37117.24</v>
      </c>
      <c r="J33" s="16">
        <v>45421</v>
      </c>
      <c r="K33" s="10" t="s">
        <v>20</v>
      </c>
      <c r="L33" s="17">
        <f>35335.62+1781.62</f>
        <v>37117.240000000005</v>
      </c>
      <c r="M33" s="14" t="s">
        <v>124</v>
      </c>
    </row>
    <row r="34" spans="1:13" s="18" customFormat="1" ht="135">
      <c r="A34" s="8" t="s">
        <v>15</v>
      </c>
      <c r="B34" s="9">
        <v>28</v>
      </c>
      <c r="C34" s="9">
        <v>2558157000162</v>
      </c>
      <c r="D34" s="10" t="s">
        <v>125</v>
      </c>
      <c r="E34" s="11" t="s">
        <v>126</v>
      </c>
      <c r="F34" s="12" t="s">
        <v>127</v>
      </c>
      <c r="G34" s="13">
        <v>45422</v>
      </c>
      <c r="H34" s="14" t="s">
        <v>128</v>
      </c>
      <c r="I34" s="17">
        <v>21751.21</v>
      </c>
      <c r="J34" s="16">
        <v>45422</v>
      </c>
      <c r="K34" s="10" t="s">
        <v>20</v>
      </c>
      <c r="L34" s="17">
        <f>20707.16+1044.05</f>
        <v>21751.21</v>
      </c>
      <c r="M34" s="14" t="s">
        <v>129</v>
      </c>
    </row>
    <row r="35" spans="1:13" s="18" customFormat="1" ht="135">
      <c r="A35" s="8" t="s">
        <v>15</v>
      </c>
      <c r="B35" s="9">
        <v>29</v>
      </c>
      <c r="C35" s="9">
        <v>17398132000116</v>
      </c>
      <c r="D35" s="10" t="s">
        <v>130</v>
      </c>
      <c r="E35" s="11" t="s">
        <v>131</v>
      </c>
      <c r="F35" s="12" t="s">
        <v>132</v>
      </c>
      <c r="G35" s="13">
        <v>45422</v>
      </c>
      <c r="H35" s="14" t="s">
        <v>133</v>
      </c>
      <c r="I35" s="17">
        <v>89.28</v>
      </c>
      <c r="J35" s="16">
        <v>45422</v>
      </c>
      <c r="K35" s="10" t="s">
        <v>20</v>
      </c>
      <c r="L35" s="17">
        <v>89.28</v>
      </c>
      <c r="M35" s="14" t="s">
        <v>134</v>
      </c>
    </row>
    <row r="36" spans="1:13" s="18" customFormat="1" ht="120">
      <c r="A36" s="8" t="s">
        <v>15</v>
      </c>
      <c r="B36" s="9">
        <v>30</v>
      </c>
      <c r="C36" s="9">
        <v>4824261000187</v>
      </c>
      <c r="D36" s="10" t="s">
        <v>135</v>
      </c>
      <c r="E36" s="11" t="s">
        <v>136</v>
      </c>
      <c r="F36" s="12" t="s">
        <v>137</v>
      </c>
      <c r="G36" s="13">
        <v>45422</v>
      </c>
      <c r="H36" s="14" t="s">
        <v>138</v>
      </c>
      <c r="I36" s="17">
        <v>9000</v>
      </c>
      <c r="J36" s="16">
        <v>45428</v>
      </c>
      <c r="K36" s="10" t="s">
        <v>20</v>
      </c>
      <c r="L36" s="17">
        <f>8587.8+412.2</f>
        <v>9000</v>
      </c>
      <c r="M36" s="14" t="s">
        <v>139</v>
      </c>
    </row>
    <row r="37" spans="1:13" s="18" customFormat="1" ht="135">
      <c r="A37" s="8" t="s">
        <v>15</v>
      </c>
      <c r="B37" s="9">
        <v>31</v>
      </c>
      <c r="C37" s="9">
        <v>7234453000121</v>
      </c>
      <c r="D37" s="10" t="s">
        <v>140</v>
      </c>
      <c r="E37" s="19" t="s">
        <v>141</v>
      </c>
      <c r="F37" s="12" t="s">
        <v>142</v>
      </c>
      <c r="G37" s="13">
        <v>45422</v>
      </c>
      <c r="H37" s="14" t="s">
        <v>143</v>
      </c>
      <c r="I37" s="17">
        <v>3029</v>
      </c>
      <c r="J37" s="16">
        <v>45428</v>
      </c>
      <c r="K37" s="10" t="s">
        <v>20</v>
      </c>
      <c r="L37" s="17">
        <f>2732.16+151.45+145.39</f>
        <v>3028.9999999999995</v>
      </c>
      <c r="M37" s="14" t="s">
        <v>144</v>
      </c>
    </row>
    <row r="38" spans="1:13" s="18" customFormat="1" ht="135">
      <c r="A38" s="8" t="s">
        <v>15</v>
      </c>
      <c r="B38" s="9">
        <v>32</v>
      </c>
      <c r="C38" s="9">
        <v>18422603000147</v>
      </c>
      <c r="D38" s="10" t="s">
        <v>22</v>
      </c>
      <c r="E38" s="11" t="s">
        <v>145</v>
      </c>
      <c r="F38" s="12" t="s">
        <v>146</v>
      </c>
      <c r="G38" s="13">
        <v>45425</v>
      </c>
      <c r="H38" s="14" t="s">
        <v>147</v>
      </c>
      <c r="I38" s="17">
        <v>6200</v>
      </c>
      <c r="J38" s="16">
        <v>45428</v>
      </c>
      <c r="K38" s="10" t="s">
        <v>20</v>
      </c>
      <c r="L38" s="17">
        <f>5902.4+297.6</f>
        <v>6200</v>
      </c>
      <c r="M38" s="14" t="s">
        <v>148</v>
      </c>
    </row>
    <row r="39" spans="1:13" s="18" customFormat="1" ht="135">
      <c r="A39" s="8" t="s">
        <v>15</v>
      </c>
      <c r="B39" s="9">
        <v>33</v>
      </c>
      <c r="C39" s="9">
        <v>76535764000143</v>
      </c>
      <c r="D39" s="10" t="s">
        <v>149</v>
      </c>
      <c r="E39" s="11" t="s">
        <v>150</v>
      </c>
      <c r="F39" s="12" t="s">
        <v>151</v>
      </c>
      <c r="G39" s="13">
        <v>45425</v>
      </c>
      <c r="H39" s="14" t="s">
        <v>152</v>
      </c>
      <c r="I39" s="17">
        <v>13681.21</v>
      </c>
      <c r="J39" s="16">
        <v>45428</v>
      </c>
      <c r="K39" s="10" t="s">
        <v>20</v>
      </c>
      <c r="L39" s="17">
        <f>13024.51+656.7</f>
        <v>13681.210000000001</v>
      </c>
      <c r="M39" s="14" t="s">
        <v>153</v>
      </c>
    </row>
    <row r="40" spans="1:13" s="18" customFormat="1" ht="90">
      <c r="A40" s="8" t="s">
        <v>15</v>
      </c>
      <c r="B40" s="9">
        <v>34</v>
      </c>
      <c r="C40" s="9">
        <v>27985750000116</v>
      </c>
      <c r="D40" s="10" t="s">
        <v>59</v>
      </c>
      <c r="E40" s="19" t="s">
        <v>154</v>
      </c>
      <c r="F40" s="12" t="s">
        <v>155</v>
      </c>
      <c r="G40" s="13">
        <v>45425</v>
      </c>
      <c r="H40" s="14" t="s">
        <v>156</v>
      </c>
      <c r="I40" s="17">
        <v>750</v>
      </c>
      <c r="J40" s="16">
        <v>45428</v>
      </c>
      <c r="K40" s="10" t="s">
        <v>20</v>
      </c>
      <c r="L40" s="17">
        <f>718.05+31.95</f>
        <v>750</v>
      </c>
      <c r="M40" s="14" t="s">
        <v>157</v>
      </c>
    </row>
    <row r="41" spans="1:13" s="18" customFormat="1" ht="105">
      <c r="A41" s="8" t="s">
        <v>15</v>
      </c>
      <c r="B41" s="9">
        <v>35</v>
      </c>
      <c r="C41" s="9">
        <v>27985750000116</v>
      </c>
      <c r="D41" s="10" t="s">
        <v>59</v>
      </c>
      <c r="E41" s="19" t="s">
        <v>158</v>
      </c>
      <c r="F41" s="12" t="s">
        <v>159</v>
      </c>
      <c r="G41" s="13">
        <v>45425</v>
      </c>
      <c r="H41" s="14" t="s">
        <v>160</v>
      </c>
      <c r="I41" s="17">
        <v>550</v>
      </c>
      <c r="J41" s="16">
        <v>45428</v>
      </c>
      <c r="K41" s="10" t="s">
        <v>20</v>
      </c>
      <c r="L41" s="17">
        <f>526.57+23.43</f>
        <v>550</v>
      </c>
      <c r="M41" s="14" t="s">
        <v>161</v>
      </c>
    </row>
    <row r="42" spans="1:13" s="18" customFormat="1" ht="105">
      <c r="A42" s="8" t="s">
        <v>15</v>
      </c>
      <c r="B42" s="9">
        <v>36</v>
      </c>
      <c r="C42" s="9">
        <v>27985750000116</v>
      </c>
      <c r="D42" s="10" t="s">
        <v>59</v>
      </c>
      <c r="E42" s="19" t="s">
        <v>162</v>
      </c>
      <c r="F42" s="12" t="s">
        <v>163</v>
      </c>
      <c r="G42" s="13">
        <v>45425</v>
      </c>
      <c r="H42" s="14" t="s">
        <v>164</v>
      </c>
      <c r="I42" s="17">
        <v>750</v>
      </c>
      <c r="J42" s="16">
        <v>45428</v>
      </c>
      <c r="K42" s="10" t="s">
        <v>20</v>
      </c>
      <c r="L42" s="17">
        <f>718.05+31.95</f>
        <v>750</v>
      </c>
      <c r="M42" s="14" t="s">
        <v>165</v>
      </c>
    </row>
    <row r="43" spans="1:13" s="18" customFormat="1" ht="120">
      <c r="A43" s="8" t="s">
        <v>15</v>
      </c>
      <c r="B43" s="9">
        <v>37</v>
      </c>
      <c r="C43" s="9">
        <v>4407920000180</v>
      </c>
      <c r="D43" s="10" t="s">
        <v>166</v>
      </c>
      <c r="E43" s="11" t="s">
        <v>167</v>
      </c>
      <c r="F43" s="12" t="s">
        <v>168</v>
      </c>
      <c r="G43" s="13">
        <v>45425</v>
      </c>
      <c r="H43" s="14" t="s">
        <v>169</v>
      </c>
      <c r="I43" s="17">
        <v>27642.02</v>
      </c>
      <c r="J43" s="16">
        <v>45428</v>
      </c>
      <c r="K43" s="10" t="s">
        <v>20</v>
      </c>
      <c r="L43" s="17">
        <f>26259.92+1382.1</f>
        <v>27642.019999999997</v>
      </c>
      <c r="M43" s="14" t="s">
        <v>170</v>
      </c>
    </row>
    <row r="44" spans="1:13" s="18" customFormat="1" ht="120">
      <c r="A44" s="8" t="s">
        <v>15</v>
      </c>
      <c r="B44" s="9">
        <v>38</v>
      </c>
      <c r="C44" s="9">
        <v>35486862000150</v>
      </c>
      <c r="D44" s="10" t="s">
        <v>171</v>
      </c>
      <c r="E44" s="11" t="s">
        <v>172</v>
      </c>
      <c r="F44" s="12" t="s">
        <v>173</v>
      </c>
      <c r="G44" s="13">
        <v>45425</v>
      </c>
      <c r="H44" s="14" t="s">
        <v>174</v>
      </c>
      <c r="I44" s="17">
        <v>4619.97</v>
      </c>
      <c r="J44" s="16">
        <v>45428</v>
      </c>
      <c r="K44" s="10" t="s">
        <v>20</v>
      </c>
      <c r="L44" s="17">
        <f>4305.81+92.4+221.76</f>
        <v>4619.97</v>
      </c>
      <c r="M44" s="14" t="s">
        <v>175</v>
      </c>
    </row>
    <row r="45" spans="1:13" s="18" customFormat="1" ht="135">
      <c r="A45" s="8" t="s">
        <v>15</v>
      </c>
      <c r="B45" s="9">
        <v>39</v>
      </c>
      <c r="C45" s="9">
        <v>82845322000104</v>
      </c>
      <c r="D45" s="10" t="s">
        <v>16</v>
      </c>
      <c r="E45" s="11" t="s">
        <v>176</v>
      </c>
      <c r="F45" s="12" t="s">
        <v>177</v>
      </c>
      <c r="G45" s="13">
        <v>45427</v>
      </c>
      <c r="H45" s="14" t="s">
        <v>178</v>
      </c>
      <c r="I45" s="17">
        <v>66539.91</v>
      </c>
      <c r="J45" s="16">
        <v>45428</v>
      </c>
      <c r="K45" s="10" t="s">
        <v>20</v>
      </c>
      <c r="L45" s="17">
        <f>63345.99+3193.92</f>
        <v>66539.91</v>
      </c>
      <c r="M45" s="14" t="s">
        <v>179</v>
      </c>
    </row>
    <row r="46" spans="1:13" s="18" customFormat="1" ht="105">
      <c r="A46" s="8" t="s">
        <v>15</v>
      </c>
      <c r="B46" s="9">
        <v>40</v>
      </c>
      <c r="C46" s="9">
        <v>4824261000187</v>
      </c>
      <c r="D46" s="10" t="s">
        <v>135</v>
      </c>
      <c r="E46" s="11" t="s">
        <v>180</v>
      </c>
      <c r="F46" s="12" t="s">
        <v>181</v>
      </c>
      <c r="G46" s="13">
        <v>45427</v>
      </c>
      <c r="H46" s="14" t="s">
        <v>182</v>
      </c>
      <c r="I46" s="17">
        <v>9000</v>
      </c>
      <c r="J46" s="16">
        <v>45428</v>
      </c>
      <c r="K46" s="10" t="s">
        <v>20</v>
      </c>
      <c r="L46" s="17">
        <f>8589.6+410.4</f>
        <v>9000</v>
      </c>
      <c r="M46" s="14" t="s">
        <v>183</v>
      </c>
    </row>
    <row r="47" spans="1:13" s="18" customFormat="1" ht="105">
      <c r="A47" s="8" t="s">
        <v>15</v>
      </c>
      <c r="B47" s="9">
        <v>41</v>
      </c>
      <c r="C47" s="9">
        <v>12891300000197</v>
      </c>
      <c r="D47" s="10" t="s">
        <v>184</v>
      </c>
      <c r="E47" s="11" t="s">
        <v>185</v>
      </c>
      <c r="F47" s="12" t="s">
        <v>186</v>
      </c>
      <c r="G47" s="13">
        <v>45427</v>
      </c>
      <c r="H47" s="14" t="s">
        <v>187</v>
      </c>
      <c r="I47" s="17">
        <v>291495.99</v>
      </c>
      <c r="J47" s="16">
        <v>45428</v>
      </c>
      <c r="K47" s="10" t="s">
        <v>20</v>
      </c>
      <c r="L47" s="17">
        <f>247353.23+14574.8+3497.95</f>
        <v>265425.98</v>
      </c>
      <c r="M47" s="14" t="s">
        <v>188</v>
      </c>
    </row>
    <row r="48" spans="1:13" s="18" customFormat="1" ht="105">
      <c r="A48" s="8" t="s">
        <v>15</v>
      </c>
      <c r="B48" s="9">
        <v>42</v>
      </c>
      <c r="C48" s="9">
        <v>2037069000115</v>
      </c>
      <c r="D48" s="10" t="s">
        <v>189</v>
      </c>
      <c r="E48" s="11" t="s">
        <v>190</v>
      </c>
      <c r="F48" s="12" t="s">
        <v>191</v>
      </c>
      <c r="G48" s="13">
        <v>45427</v>
      </c>
      <c r="H48" s="14" t="s">
        <v>192</v>
      </c>
      <c r="I48" s="17">
        <v>59583.32</v>
      </c>
      <c r="J48" s="16">
        <v>45428</v>
      </c>
      <c r="K48" s="10" t="s">
        <v>20</v>
      </c>
      <c r="L48" s="17">
        <f>49334.99+2979.17+714.99</f>
        <v>53029.149999999994</v>
      </c>
      <c r="M48" s="14" t="s">
        <v>193</v>
      </c>
    </row>
    <row r="49" spans="1:13" s="18" customFormat="1" ht="90">
      <c r="A49" s="8" t="s">
        <v>15</v>
      </c>
      <c r="B49" s="9">
        <v>43</v>
      </c>
      <c r="C49" s="9">
        <v>21540360000156</v>
      </c>
      <c r="D49" s="10" t="s">
        <v>194</v>
      </c>
      <c r="E49" s="19" t="s">
        <v>195</v>
      </c>
      <c r="F49" s="12" t="s">
        <v>196</v>
      </c>
      <c r="G49" s="13">
        <v>45427</v>
      </c>
      <c r="H49" s="14" t="s">
        <v>197</v>
      </c>
      <c r="I49" s="17">
        <v>805</v>
      </c>
      <c r="J49" s="16">
        <v>45428</v>
      </c>
      <c r="K49" s="10" t="s">
        <v>20</v>
      </c>
      <c r="L49" s="17">
        <f>780.21+24.79</f>
        <v>805</v>
      </c>
      <c r="M49" s="14" t="s">
        <v>198</v>
      </c>
    </row>
    <row r="50" spans="1:13" s="18" customFormat="1" ht="150">
      <c r="A50" s="8" t="s">
        <v>15</v>
      </c>
      <c r="B50" s="9">
        <v>44</v>
      </c>
      <c r="C50" s="9">
        <v>4406195000125</v>
      </c>
      <c r="D50" s="10" t="s">
        <v>199</v>
      </c>
      <c r="E50" s="11" t="s">
        <v>200</v>
      </c>
      <c r="F50" s="12" t="s">
        <v>201</v>
      </c>
      <c r="G50" s="13">
        <v>45427</v>
      </c>
      <c r="H50" s="14" t="s">
        <v>202</v>
      </c>
      <c r="I50" s="17">
        <v>378.86</v>
      </c>
      <c r="J50" s="16">
        <v>45428</v>
      </c>
      <c r="K50" s="10" t="s">
        <v>20</v>
      </c>
      <c r="L50" s="17">
        <f>360.67+18.19</f>
        <v>378.86</v>
      </c>
      <c r="M50" s="14" t="s">
        <v>203</v>
      </c>
    </row>
    <row r="51" spans="1:13" s="18" customFormat="1" ht="135">
      <c r="A51" s="8" t="s">
        <v>15</v>
      </c>
      <c r="B51" s="9">
        <v>45</v>
      </c>
      <c r="C51" s="9">
        <v>4406195000125</v>
      </c>
      <c r="D51" s="10" t="s">
        <v>199</v>
      </c>
      <c r="E51" s="11" t="s">
        <v>204</v>
      </c>
      <c r="F51" s="12" t="s">
        <v>205</v>
      </c>
      <c r="G51" s="13">
        <v>45427</v>
      </c>
      <c r="H51" s="14" t="s">
        <v>206</v>
      </c>
      <c r="I51" s="17">
        <v>105.72</v>
      </c>
      <c r="J51" s="16">
        <v>45428</v>
      </c>
      <c r="K51" s="10" t="s">
        <v>20</v>
      </c>
      <c r="L51" s="17">
        <f>100.65+5.07</f>
        <v>105.72</v>
      </c>
      <c r="M51" s="14" t="s">
        <v>203</v>
      </c>
    </row>
    <row r="52" spans="1:13" s="18" customFormat="1" ht="150">
      <c r="A52" s="8" t="s">
        <v>15</v>
      </c>
      <c r="B52" s="9">
        <v>46</v>
      </c>
      <c r="C52" s="9">
        <v>4406195000125</v>
      </c>
      <c r="D52" s="10" t="s">
        <v>199</v>
      </c>
      <c r="E52" s="11" t="s">
        <v>207</v>
      </c>
      <c r="F52" s="12" t="s">
        <v>208</v>
      </c>
      <c r="G52" s="13">
        <v>45427</v>
      </c>
      <c r="H52" s="14" t="s">
        <v>209</v>
      </c>
      <c r="I52" s="17">
        <v>319.5</v>
      </c>
      <c r="J52" s="16">
        <v>45428</v>
      </c>
      <c r="K52" s="10" t="s">
        <v>20</v>
      </c>
      <c r="L52" s="17">
        <f>304.16+15.34</f>
        <v>319.5</v>
      </c>
      <c r="M52" s="14" t="s">
        <v>203</v>
      </c>
    </row>
    <row r="53" spans="1:13" s="18" customFormat="1" ht="135">
      <c r="A53" s="8" t="s">
        <v>15</v>
      </c>
      <c r="B53" s="9">
        <v>47</v>
      </c>
      <c r="C53" s="9">
        <v>4406195000125</v>
      </c>
      <c r="D53" s="10" t="s">
        <v>199</v>
      </c>
      <c r="E53" s="11" t="s">
        <v>210</v>
      </c>
      <c r="F53" s="12" t="s">
        <v>211</v>
      </c>
      <c r="G53" s="13">
        <v>45427</v>
      </c>
      <c r="H53" s="14" t="s">
        <v>212</v>
      </c>
      <c r="I53" s="17">
        <v>105.72</v>
      </c>
      <c r="J53" s="16">
        <v>45428</v>
      </c>
      <c r="K53" s="10" t="s">
        <v>20</v>
      </c>
      <c r="L53" s="17">
        <f>100.65+5.07</f>
        <v>105.72</v>
      </c>
      <c r="M53" s="14" t="s">
        <v>203</v>
      </c>
    </row>
    <row r="54" spans="1:13" s="18" customFormat="1" ht="135">
      <c r="A54" s="8" t="s">
        <v>15</v>
      </c>
      <c r="B54" s="9">
        <v>48</v>
      </c>
      <c r="C54" s="9">
        <v>4406195000125</v>
      </c>
      <c r="D54" s="10" t="s">
        <v>199</v>
      </c>
      <c r="E54" s="11" t="s">
        <v>213</v>
      </c>
      <c r="F54" s="12" t="s">
        <v>214</v>
      </c>
      <c r="G54" s="13">
        <v>45427</v>
      </c>
      <c r="H54" s="14" t="s">
        <v>215</v>
      </c>
      <c r="I54" s="17">
        <v>200.75</v>
      </c>
      <c r="J54" s="16">
        <v>45428</v>
      </c>
      <c r="K54" s="10" t="s">
        <v>20</v>
      </c>
      <c r="L54" s="17">
        <f>191.11+9.64</f>
        <v>200.75</v>
      </c>
      <c r="M54" s="14" t="s">
        <v>203</v>
      </c>
    </row>
    <row r="55" spans="1:13" s="18" customFormat="1" ht="135">
      <c r="A55" s="8" t="s">
        <v>15</v>
      </c>
      <c r="B55" s="9">
        <v>49</v>
      </c>
      <c r="C55" s="9">
        <v>4407920000180</v>
      </c>
      <c r="D55" s="10" t="s">
        <v>166</v>
      </c>
      <c r="E55" s="11" t="s">
        <v>216</v>
      </c>
      <c r="F55" s="12" t="s">
        <v>217</v>
      </c>
      <c r="G55" s="13">
        <v>45427</v>
      </c>
      <c r="H55" s="14" t="s">
        <v>218</v>
      </c>
      <c r="I55" s="17">
        <v>25920.71</v>
      </c>
      <c r="J55" s="16">
        <v>45428</v>
      </c>
      <c r="K55" s="10" t="s">
        <v>20</v>
      </c>
      <c r="L55" s="17">
        <f>24624.67+1296.04</f>
        <v>25920.71</v>
      </c>
      <c r="M55" s="14" t="s">
        <v>219</v>
      </c>
    </row>
    <row r="56" spans="1:13" s="18" customFormat="1" ht="150">
      <c r="A56" s="8" t="s">
        <v>15</v>
      </c>
      <c r="B56" s="9">
        <v>50</v>
      </c>
      <c r="C56" s="9">
        <v>4407920000180</v>
      </c>
      <c r="D56" s="10" t="s">
        <v>166</v>
      </c>
      <c r="E56" s="11" t="s">
        <v>220</v>
      </c>
      <c r="F56" s="12" t="s">
        <v>221</v>
      </c>
      <c r="G56" s="13">
        <v>45427</v>
      </c>
      <c r="H56" s="14" t="s">
        <v>222</v>
      </c>
      <c r="I56" s="15">
        <v>3389.87</v>
      </c>
      <c r="J56" s="16">
        <v>45428</v>
      </c>
      <c r="K56" s="10" t="s">
        <v>20</v>
      </c>
      <c r="L56" s="17">
        <f>3220.38+169.49</f>
        <v>3389.87</v>
      </c>
      <c r="M56" s="14" t="s">
        <v>223</v>
      </c>
    </row>
    <row r="57" spans="1:13" s="18" customFormat="1" ht="120">
      <c r="A57" s="8" t="s">
        <v>15</v>
      </c>
      <c r="B57" s="9">
        <v>51</v>
      </c>
      <c r="C57" s="9">
        <v>82845322000104</v>
      </c>
      <c r="D57" s="10" t="s">
        <v>16</v>
      </c>
      <c r="E57" s="11" t="s">
        <v>224</v>
      </c>
      <c r="F57" s="12" t="s">
        <v>225</v>
      </c>
      <c r="G57" s="13">
        <v>45428</v>
      </c>
      <c r="H57" s="14" t="s">
        <v>226</v>
      </c>
      <c r="I57" s="17">
        <v>54929.37</v>
      </c>
      <c r="J57" s="16">
        <v>45428</v>
      </c>
      <c r="K57" s="10" t="s">
        <v>20</v>
      </c>
      <c r="L57" s="17">
        <f>52292.76+2636.61</f>
        <v>54929.37</v>
      </c>
      <c r="M57" s="14" t="s">
        <v>227</v>
      </c>
    </row>
    <row r="58" spans="1:13" s="18" customFormat="1" ht="105">
      <c r="A58" s="8" t="s">
        <v>15</v>
      </c>
      <c r="B58" s="9">
        <v>52</v>
      </c>
      <c r="C58" s="9">
        <v>11699529000161</v>
      </c>
      <c r="D58" s="10" t="s">
        <v>29</v>
      </c>
      <c r="E58" s="19" t="s">
        <v>228</v>
      </c>
      <c r="F58" s="12" t="s">
        <v>229</v>
      </c>
      <c r="G58" s="13">
        <v>45428</v>
      </c>
      <c r="H58" s="14" t="s">
        <v>230</v>
      </c>
      <c r="I58" s="17">
        <v>2871.2</v>
      </c>
      <c r="J58" s="16">
        <v>45428</v>
      </c>
      <c r="K58" s="10" t="s">
        <v>20</v>
      </c>
      <c r="L58" s="17">
        <v>2871.2</v>
      </c>
      <c r="M58" s="14" t="s">
        <v>231</v>
      </c>
    </row>
    <row r="59" spans="1:13" s="18" customFormat="1" ht="105">
      <c r="A59" s="8" t="s">
        <v>15</v>
      </c>
      <c r="B59" s="9">
        <v>53</v>
      </c>
      <c r="C59" s="9">
        <v>34028316000375</v>
      </c>
      <c r="D59" s="10" t="s">
        <v>232</v>
      </c>
      <c r="E59" s="11" t="s">
        <v>233</v>
      </c>
      <c r="F59" s="12" t="s">
        <v>234</v>
      </c>
      <c r="G59" s="13">
        <v>45428</v>
      </c>
      <c r="H59" s="14" t="s">
        <v>235</v>
      </c>
      <c r="I59" s="17">
        <v>4062.02</v>
      </c>
      <c r="J59" s="16">
        <v>45428</v>
      </c>
      <c r="K59" s="10" t="s">
        <v>20</v>
      </c>
      <c r="L59" s="17">
        <v>4062.02</v>
      </c>
      <c r="M59" s="14" t="s">
        <v>236</v>
      </c>
    </row>
    <row r="60" spans="1:13" s="18" customFormat="1" ht="105">
      <c r="A60" s="8" t="s">
        <v>15</v>
      </c>
      <c r="B60" s="9">
        <v>54</v>
      </c>
      <c r="C60" s="9">
        <v>82845322000104</v>
      </c>
      <c r="D60" s="10" t="s">
        <v>16</v>
      </c>
      <c r="E60" s="11" t="s">
        <v>237</v>
      </c>
      <c r="F60" s="12" t="s">
        <v>238</v>
      </c>
      <c r="G60" s="13">
        <v>45428</v>
      </c>
      <c r="H60" s="14" t="s">
        <v>239</v>
      </c>
      <c r="I60" s="17">
        <v>7605.1</v>
      </c>
      <c r="J60" s="16">
        <v>45434</v>
      </c>
      <c r="K60" s="10" t="s">
        <v>20</v>
      </c>
      <c r="L60" s="17">
        <v>7605.1</v>
      </c>
      <c r="M60" s="14" t="s">
        <v>240</v>
      </c>
    </row>
    <row r="61" spans="1:13" s="18" customFormat="1" ht="120">
      <c r="A61" s="8" t="s">
        <v>15</v>
      </c>
      <c r="B61" s="9">
        <v>55</v>
      </c>
      <c r="C61" s="9">
        <v>82845322000104</v>
      </c>
      <c r="D61" s="10" t="s">
        <v>16</v>
      </c>
      <c r="E61" s="11" t="s">
        <v>241</v>
      </c>
      <c r="F61" s="12" t="s">
        <v>238</v>
      </c>
      <c r="G61" s="13">
        <v>45428</v>
      </c>
      <c r="H61" s="14" t="s">
        <v>242</v>
      </c>
      <c r="I61" s="17">
        <v>109810.72</v>
      </c>
      <c r="J61" s="16">
        <v>45434</v>
      </c>
      <c r="K61" s="10" t="s">
        <v>20</v>
      </c>
      <c r="L61" s="17">
        <f>104174.76+5635.96</f>
        <v>109810.72</v>
      </c>
      <c r="M61" s="14" t="s">
        <v>240</v>
      </c>
    </row>
    <row r="62" spans="1:13" s="18" customFormat="1" ht="120">
      <c r="A62" s="8" t="s">
        <v>15</v>
      </c>
      <c r="B62" s="9">
        <v>56</v>
      </c>
      <c r="C62" s="9">
        <v>8726128000149</v>
      </c>
      <c r="D62" s="10" t="s">
        <v>243</v>
      </c>
      <c r="E62" s="11" t="s">
        <v>244</v>
      </c>
      <c r="F62" s="12" t="s">
        <v>245</v>
      </c>
      <c r="G62" s="13">
        <v>45428</v>
      </c>
      <c r="H62" s="14" t="s">
        <v>246</v>
      </c>
      <c r="I62" s="17">
        <v>34800</v>
      </c>
      <c r="J62" s="16">
        <v>45435</v>
      </c>
      <c r="K62" s="10" t="s">
        <v>247</v>
      </c>
      <c r="L62" s="17">
        <f>33129.6+1670.4</f>
        <v>34800</v>
      </c>
      <c r="M62" s="14" t="s">
        <v>248</v>
      </c>
    </row>
    <row r="63" spans="1:13" s="18" customFormat="1" ht="120">
      <c r="A63" s="8" t="s">
        <v>15</v>
      </c>
      <c r="B63" s="9">
        <v>57</v>
      </c>
      <c r="C63" s="9">
        <v>4201934000142</v>
      </c>
      <c r="D63" s="10" t="s">
        <v>38</v>
      </c>
      <c r="E63" s="11" t="s">
        <v>249</v>
      </c>
      <c r="F63" s="12" t="s">
        <v>250</v>
      </c>
      <c r="G63" s="13">
        <v>45429</v>
      </c>
      <c r="H63" s="14" t="s">
        <v>251</v>
      </c>
      <c r="I63" s="17">
        <v>5933.26</v>
      </c>
      <c r="J63" s="16">
        <v>45434</v>
      </c>
      <c r="K63" s="10" t="s">
        <v>20</v>
      </c>
      <c r="L63" s="17">
        <f>5648.46+284.8</f>
        <v>5933.26</v>
      </c>
      <c r="M63" s="14" t="s">
        <v>252</v>
      </c>
    </row>
    <row r="64" spans="1:13" s="18" customFormat="1" ht="120">
      <c r="A64" s="8" t="s">
        <v>15</v>
      </c>
      <c r="B64" s="9">
        <v>58</v>
      </c>
      <c r="C64" s="9">
        <v>12039966000111</v>
      </c>
      <c r="D64" s="10" t="s">
        <v>253</v>
      </c>
      <c r="E64" s="11" t="s">
        <v>254</v>
      </c>
      <c r="F64" s="12" t="s">
        <v>255</v>
      </c>
      <c r="G64" s="13">
        <v>45429</v>
      </c>
      <c r="H64" s="14" t="s">
        <v>256</v>
      </c>
      <c r="I64" s="17">
        <v>22405.86</v>
      </c>
      <c r="J64" s="16">
        <v>45434</v>
      </c>
      <c r="K64" s="10" t="s">
        <v>20</v>
      </c>
      <c r="L64" s="17">
        <v>22405.86</v>
      </c>
      <c r="M64" s="14" t="s">
        <v>257</v>
      </c>
    </row>
    <row r="65" spans="1:13" s="18" customFormat="1" ht="120">
      <c r="A65" s="8" t="s">
        <v>15</v>
      </c>
      <c r="B65" s="9">
        <v>59</v>
      </c>
      <c r="C65" s="9">
        <v>82845322000104</v>
      </c>
      <c r="D65" s="10" t="s">
        <v>16</v>
      </c>
      <c r="E65" s="11" t="s">
        <v>258</v>
      </c>
      <c r="F65" s="12" t="s">
        <v>259</v>
      </c>
      <c r="G65" s="13">
        <v>45429</v>
      </c>
      <c r="H65" s="14" t="s">
        <v>260</v>
      </c>
      <c r="I65" s="17">
        <v>117415.82</v>
      </c>
      <c r="J65" s="16">
        <v>45434</v>
      </c>
      <c r="K65" s="10" t="s">
        <v>20</v>
      </c>
      <c r="L65" s="17">
        <f>111779.86+5635.96</f>
        <v>117415.82</v>
      </c>
      <c r="M65" s="14" t="s">
        <v>261</v>
      </c>
    </row>
    <row r="66" spans="1:13" s="18" customFormat="1" ht="105">
      <c r="A66" s="8" t="s">
        <v>15</v>
      </c>
      <c r="B66" s="9">
        <v>60</v>
      </c>
      <c r="C66" s="9">
        <v>82845322000104</v>
      </c>
      <c r="D66" s="10" t="s">
        <v>16</v>
      </c>
      <c r="E66" s="11" t="s">
        <v>262</v>
      </c>
      <c r="F66" s="12" t="s">
        <v>263</v>
      </c>
      <c r="G66" s="13">
        <v>45429</v>
      </c>
      <c r="H66" s="14" t="s">
        <v>264</v>
      </c>
      <c r="I66" s="17">
        <v>54929.37</v>
      </c>
      <c r="J66" s="16">
        <v>45434</v>
      </c>
      <c r="K66" s="10" t="s">
        <v>20</v>
      </c>
      <c r="L66" s="17">
        <f>52292.76+2636.61</f>
        <v>54929.37</v>
      </c>
      <c r="M66" s="14" t="s">
        <v>265</v>
      </c>
    </row>
    <row r="67" spans="1:13" s="18" customFormat="1" ht="135">
      <c r="A67" s="8" t="s">
        <v>15</v>
      </c>
      <c r="B67" s="9">
        <v>61</v>
      </c>
      <c r="C67" s="9">
        <v>2341467000120</v>
      </c>
      <c r="D67" s="10" t="s">
        <v>266</v>
      </c>
      <c r="E67" s="11" t="s">
        <v>267</v>
      </c>
      <c r="F67" s="12" t="s">
        <v>268</v>
      </c>
      <c r="G67" s="13">
        <v>45432</v>
      </c>
      <c r="H67" s="14" t="s">
        <v>269</v>
      </c>
      <c r="I67" s="17">
        <v>50524</v>
      </c>
      <c r="J67" s="16">
        <v>45434</v>
      </c>
      <c r="K67" s="10" t="s">
        <v>20</v>
      </c>
      <c r="L67" s="17">
        <f>49918.25+605.75</f>
        <v>50524</v>
      </c>
      <c r="M67" s="14" t="s">
        <v>270</v>
      </c>
    </row>
    <row r="68" spans="1:13" s="18" customFormat="1" ht="150">
      <c r="A68" s="8" t="s">
        <v>15</v>
      </c>
      <c r="B68" s="9">
        <v>62</v>
      </c>
      <c r="C68" s="9">
        <v>5340639000130</v>
      </c>
      <c r="D68" s="10" t="s">
        <v>271</v>
      </c>
      <c r="E68" s="11" t="s">
        <v>272</v>
      </c>
      <c r="F68" s="12" t="s">
        <v>273</v>
      </c>
      <c r="G68" s="13">
        <v>45432</v>
      </c>
      <c r="H68" s="14" t="s">
        <v>274</v>
      </c>
      <c r="I68" s="17">
        <v>1026.95</v>
      </c>
      <c r="J68" s="16">
        <v>45435</v>
      </c>
      <c r="K68" s="10" t="s">
        <v>20</v>
      </c>
      <c r="L68" s="17">
        <v>1026.95</v>
      </c>
      <c r="M68" s="14" t="s">
        <v>275</v>
      </c>
    </row>
    <row r="69" spans="1:13" s="18" customFormat="1" ht="150">
      <c r="A69" s="8" t="s">
        <v>15</v>
      </c>
      <c r="B69" s="9">
        <v>63</v>
      </c>
      <c r="C69" s="9">
        <v>2341467000120</v>
      </c>
      <c r="D69" s="10" t="s">
        <v>266</v>
      </c>
      <c r="E69" s="11" t="s">
        <v>276</v>
      </c>
      <c r="F69" s="12" t="s">
        <v>277</v>
      </c>
      <c r="G69" s="13">
        <v>45433</v>
      </c>
      <c r="H69" s="14" t="s">
        <v>278</v>
      </c>
      <c r="I69" s="17">
        <v>13314.3</v>
      </c>
      <c r="J69" s="16">
        <v>45435</v>
      </c>
      <c r="K69" s="10" t="s">
        <v>20</v>
      </c>
      <c r="L69" s="17">
        <f>12929.14+385.16</f>
        <v>13314.3</v>
      </c>
      <c r="M69" s="14" t="s">
        <v>279</v>
      </c>
    </row>
    <row r="70" spans="1:13" s="18" customFormat="1" ht="90">
      <c r="A70" s="8" t="s">
        <v>15</v>
      </c>
      <c r="B70" s="9">
        <v>64</v>
      </c>
      <c r="C70" s="9">
        <v>59456277000176</v>
      </c>
      <c r="D70" s="10" t="s">
        <v>280</v>
      </c>
      <c r="E70" s="11" t="s">
        <v>281</v>
      </c>
      <c r="F70" s="12" t="s">
        <v>282</v>
      </c>
      <c r="G70" s="13">
        <v>45433</v>
      </c>
      <c r="H70" s="14" t="s">
        <v>283</v>
      </c>
      <c r="I70" s="17">
        <v>16439.37</v>
      </c>
      <c r="J70" s="16">
        <v>45435</v>
      </c>
      <c r="K70" s="10" t="s">
        <v>20</v>
      </c>
      <c r="L70" s="17">
        <f>15650.28+789.09</f>
        <v>16439.37</v>
      </c>
      <c r="M70" s="14" t="s">
        <v>284</v>
      </c>
    </row>
    <row r="71" spans="1:13" s="18" customFormat="1" ht="90">
      <c r="A71" s="8" t="s">
        <v>15</v>
      </c>
      <c r="B71" s="9">
        <v>65</v>
      </c>
      <c r="C71" s="9">
        <v>59456277000176</v>
      </c>
      <c r="D71" s="10" t="s">
        <v>280</v>
      </c>
      <c r="E71" s="11" t="s">
        <v>285</v>
      </c>
      <c r="F71" s="12" t="s">
        <v>286</v>
      </c>
      <c r="G71" s="13">
        <v>45433</v>
      </c>
      <c r="H71" s="14" t="s">
        <v>287</v>
      </c>
      <c r="I71" s="17">
        <v>34933.68</v>
      </c>
      <c r="J71" s="16">
        <v>45435</v>
      </c>
      <c r="K71" s="10" t="s">
        <v>20</v>
      </c>
      <c r="L71" s="17">
        <f>33256.86+1676.82</f>
        <v>34933.68</v>
      </c>
      <c r="M71" s="14" t="s">
        <v>284</v>
      </c>
    </row>
    <row r="72" spans="1:13" s="18" customFormat="1" ht="120">
      <c r="A72" s="8" t="s">
        <v>15</v>
      </c>
      <c r="B72" s="9">
        <v>66</v>
      </c>
      <c r="C72" s="9">
        <v>2593165000140</v>
      </c>
      <c r="D72" s="10" t="s">
        <v>120</v>
      </c>
      <c r="E72" s="11" t="s">
        <v>288</v>
      </c>
      <c r="F72" s="12" t="s">
        <v>289</v>
      </c>
      <c r="G72" s="13">
        <v>45434</v>
      </c>
      <c r="H72" s="14" t="s">
        <v>290</v>
      </c>
      <c r="I72" s="17">
        <v>37117.24</v>
      </c>
      <c r="J72" s="16">
        <v>45435</v>
      </c>
      <c r="K72" s="10" t="s">
        <v>20</v>
      </c>
      <c r="L72" s="17">
        <f>35335.62+1781.62</f>
        <v>37117.240000000005</v>
      </c>
      <c r="M72" s="14" t="s">
        <v>291</v>
      </c>
    </row>
    <row r="73" spans="1:13" s="18" customFormat="1" ht="90">
      <c r="A73" s="8" t="s">
        <v>15</v>
      </c>
      <c r="B73" s="9">
        <v>67</v>
      </c>
      <c r="C73" s="9">
        <v>11699529000161</v>
      </c>
      <c r="D73" s="10" t="s">
        <v>29</v>
      </c>
      <c r="E73" s="19" t="s">
        <v>292</v>
      </c>
      <c r="F73" s="12" t="s">
        <v>293</v>
      </c>
      <c r="G73" s="13">
        <v>45434</v>
      </c>
      <c r="H73" s="14" t="s">
        <v>294</v>
      </c>
      <c r="I73" s="17">
        <v>21291</v>
      </c>
      <c r="J73" s="16">
        <v>45435</v>
      </c>
      <c r="K73" s="10" t="s">
        <v>20</v>
      </c>
      <c r="L73" s="17">
        <v>21291</v>
      </c>
      <c r="M73" s="14" t="s">
        <v>295</v>
      </c>
    </row>
    <row r="74" spans="1:13" s="18" customFormat="1" ht="90">
      <c r="A74" s="8" t="s">
        <v>15</v>
      </c>
      <c r="B74" s="9">
        <v>68</v>
      </c>
      <c r="C74" s="9">
        <v>11699529000161</v>
      </c>
      <c r="D74" s="10" t="s">
        <v>29</v>
      </c>
      <c r="E74" s="19" t="s">
        <v>296</v>
      </c>
      <c r="F74" s="12" t="s">
        <v>297</v>
      </c>
      <c r="G74" s="13">
        <v>45434</v>
      </c>
      <c r="H74" s="14" t="s">
        <v>298</v>
      </c>
      <c r="I74" s="17">
        <v>3589</v>
      </c>
      <c r="J74" s="16">
        <v>45435</v>
      </c>
      <c r="K74" s="10" t="s">
        <v>20</v>
      </c>
      <c r="L74" s="17">
        <v>3589</v>
      </c>
      <c r="M74" s="14" t="s">
        <v>299</v>
      </c>
    </row>
    <row r="75" spans="1:13" s="18" customFormat="1" ht="135">
      <c r="A75" s="8" t="s">
        <v>15</v>
      </c>
      <c r="B75" s="9">
        <v>69</v>
      </c>
      <c r="C75" s="9">
        <v>5926726000173</v>
      </c>
      <c r="D75" s="10" t="s">
        <v>300</v>
      </c>
      <c r="E75" s="11" t="s">
        <v>301</v>
      </c>
      <c r="F75" s="12" t="s">
        <v>302</v>
      </c>
      <c r="G75" s="13">
        <v>45434</v>
      </c>
      <c r="H75" s="14" t="s">
        <v>303</v>
      </c>
      <c r="I75" s="17">
        <v>10783.33</v>
      </c>
      <c r="J75" s="16">
        <v>45435</v>
      </c>
      <c r="K75" s="10" t="s">
        <v>20</v>
      </c>
      <c r="L75" s="17">
        <f>10265.73+517.6</f>
        <v>10783.33</v>
      </c>
      <c r="M75" s="14" t="s">
        <v>304</v>
      </c>
    </row>
    <row r="76" spans="1:13" s="18" customFormat="1" ht="150">
      <c r="A76" s="8" t="s">
        <v>15</v>
      </c>
      <c r="B76" s="9">
        <v>70</v>
      </c>
      <c r="C76" s="9">
        <v>604122000197</v>
      </c>
      <c r="D76" s="10" t="s">
        <v>305</v>
      </c>
      <c r="E76" s="11" t="s">
        <v>306</v>
      </c>
      <c r="F76" s="22" t="s">
        <v>307</v>
      </c>
      <c r="G76" s="13">
        <v>45434</v>
      </c>
      <c r="H76" s="14" t="s">
        <v>308</v>
      </c>
      <c r="I76" s="17">
        <v>365181.85</v>
      </c>
      <c r="J76" s="16">
        <v>45435</v>
      </c>
      <c r="K76" s="10" t="s">
        <v>20</v>
      </c>
      <c r="L76" s="17">
        <v>365181.85</v>
      </c>
      <c r="M76" s="14" t="s">
        <v>309</v>
      </c>
    </row>
    <row r="77" spans="1:13" s="18" customFormat="1" ht="120">
      <c r="A77" s="8" t="s">
        <v>15</v>
      </c>
      <c r="B77" s="9">
        <v>71</v>
      </c>
      <c r="C77" s="9">
        <v>24698829000178</v>
      </c>
      <c r="D77" s="10" t="s">
        <v>310</v>
      </c>
      <c r="E77" s="19" t="s">
        <v>311</v>
      </c>
      <c r="F77" s="12" t="s">
        <v>312</v>
      </c>
      <c r="G77" s="13">
        <v>45434</v>
      </c>
      <c r="H77" s="14" t="s">
        <v>313</v>
      </c>
      <c r="I77" s="17">
        <v>650</v>
      </c>
      <c r="J77" s="16">
        <v>45435</v>
      </c>
      <c r="K77" s="10" t="s">
        <v>20</v>
      </c>
      <c r="L77" s="17">
        <f>627.83+22.17</f>
        <v>650</v>
      </c>
      <c r="M77" s="14" t="s">
        <v>314</v>
      </c>
    </row>
    <row r="78" spans="1:13" s="18" customFormat="1" ht="120">
      <c r="A78" s="8" t="s">
        <v>15</v>
      </c>
      <c r="B78" s="9">
        <v>72</v>
      </c>
      <c r="C78" s="9">
        <v>61074175000138</v>
      </c>
      <c r="D78" s="10" t="s">
        <v>315</v>
      </c>
      <c r="E78" s="11" t="s">
        <v>316</v>
      </c>
      <c r="F78" s="12" t="s">
        <v>317</v>
      </c>
      <c r="G78" s="13">
        <v>45434</v>
      </c>
      <c r="H78" s="14" t="s">
        <v>318</v>
      </c>
      <c r="I78" s="17">
        <v>106189.3</v>
      </c>
      <c r="J78" s="16">
        <v>45435</v>
      </c>
      <c r="K78" s="10" t="s">
        <v>20</v>
      </c>
      <c r="L78" s="17">
        <f>103640.76+2548.54</f>
        <v>106189.29999999999</v>
      </c>
      <c r="M78" s="14" t="s">
        <v>319</v>
      </c>
    </row>
    <row r="79" spans="1:13" s="18" customFormat="1" ht="105">
      <c r="A79" s="8" t="s">
        <v>15</v>
      </c>
      <c r="B79" s="9">
        <v>73</v>
      </c>
      <c r="C79" s="9">
        <v>24698829000178</v>
      </c>
      <c r="D79" s="10" t="s">
        <v>310</v>
      </c>
      <c r="E79" s="19" t="s">
        <v>320</v>
      </c>
      <c r="F79" s="12" t="s">
        <v>321</v>
      </c>
      <c r="G79" s="13">
        <v>45434</v>
      </c>
      <c r="H79" s="14" t="s">
        <v>322</v>
      </c>
      <c r="I79" s="17">
        <v>650</v>
      </c>
      <c r="J79" s="16">
        <v>45435</v>
      </c>
      <c r="K79" s="10" t="s">
        <v>20</v>
      </c>
      <c r="L79" s="17">
        <f>627.83+22.17</f>
        <v>650</v>
      </c>
      <c r="M79" s="14" t="s">
        <v>323</v>
      </c>
    </row>
    <row r="80" spans="1:13" s="18" customFormat="1" ht="120">
      <c r="A80" s="8" t="s">
        <v>15</v>
      </c>
      <c r="B80" s="9">
        <v>74</v>
      </c>
      <c r="C80" s="9">
        <v>5926726000173</v>
      </c>
      <c r="D80" s="10" t="s">
        <v>300</v>
      </c>
      <c r="E80" s="11" t="s">
        <v>324</v>
      </c>
      <c r="F80" s="12" t="s">
        <v>325</v>
      </c>
      <c r="G80" s="13">
        <v>45434</v>
      </c>
      <c r="H80" s="14" t="s">
        <v>326</v>
      </c>
      <c r="I80" s="17">
        <v>10779.37</v>
      </c>
      <c r="J80" s="16">
        <v>45435</v>
      </c>
      <c r="K80" s="10" t="s">
        <v>20</v>
      </c>
      <c r="L80" s="17">
        <f>10261.77+517.6</f>
        <v>10779.37</v>
      </c>
      <c r="M80" s="14" t="s">
        <v>327</v>
      </c>
    </row>
    <row r="81" spans="1:13" s="18" customFormat="1" ht="120">
      <c r="A81" s="8" t="s">
        <v>15</v>
      </c>
      <c r="B81" s="9">
        <v>75</v>
      </c>
      <c r="C81" s="9">
        <v>5926726000173</v>
      </c>
      <c r="D81" s="10" t="s">
        <v>300</v>
      </c>
      <c r="E81" s="11" t="s">
        <v>328</v>
      </c>
      <c r="F81" s="12" t="s">
        <v>325</v>
      </c>
      <c r="G81" s="13">
        <v>45434</v>
      </c>
      <c r="H81" s="14" t="s">
        <v>329</v>
      </c>
      <c r="I81" s="17">
        <v>3.96</v>
      </c>
      <c r="J81" s="16">
        <v>45435</v>
      </c>
      <c r="K81" s="10" t="s">
        <v>20</v>
      </c>
      <c r="L81" s="17">
        <v>3.96</v>
      </c>
      <c r="M81" s="14" t="s">
        <v>327</v>
      </c>
    </row>
    <row r="82" spans="1:13" s="18" customFormat="1" ht="120">
      <c r="A82" s="8" t="s">
        <v>15</v>
      </c>
      <c r="B82" s="9">
        <v>76</v>
      </c>
      <c r="C82" s="9">
        <v>4301769000109</v>
      </c>
      <c r="D82" s="10" t="s">
        <v>44</v>
      </c>
      <c r="E82" s="11" t="s">
        <v>330</v>
      </c>
      <c r="F82" s="12" t="s">
        <v>331</v>
      </c>
      <c r="G82" s="13">
        <v>45434</v>
      </c>
      <c r="H82" s="14" t="s">
        <v>332</v>
      </c>
      <c r="I82" s="17">
        <v>5514.57</v>
      </c>
      <c r="J82" s="16">
        <v>45435</v>
      </c>
      <c r="K82" s="10" t="s">
        <v>20</v>
      </c>
      <c r="L82" s="17">
        <v>5514.57</v>
      </c>
      <c r="M82" s="14" t="s">
        <v>333</v>
      </c>
    </row>
    <row r="83" spans="1:13" s="18" customFormat="1" ht="105">
      <c r="A83" s="8" t="s">
        <v>15</v>
      </c>
      <c r="B83" s="9">
        <v>77</v>
      </c>
      <c r="C83" s="9">
        <v>25125064000140</v>
      </c>
      <c r="D83" s="10" t="s">
        <v>334</v>
      </c>
      <c r="E83" s="11" t="s">
        <v>335</v>
      </c>
      <c r="F83" s="12" t="s">
        <v>336</v>
      </c>
      <c r="G83" s="13">
        <v>45435</v>
      </c>
      <c r="H83" s="14" t="s">
        <v>337</v>
      </c>
      <c r="I83" s="17">
        <v>3100</v>
      </c>
      <c r="J83" s="16" t="s">
        <v>338</v>
      </c>
      <c r="K83" s="10" t="s">
        <v>20</v>
      </c>
      <c r="L83" s="16" t="s">
        <v>338</v>
      </c>
      <c r="M83" s="14" t="s">
        <v>339</v>
      </c>
    </row>
    <row r="84" spans="1:13" s="18" customFormat="1" ht="105">
      <c r="A84" s="8" t="s">
        <v>15</v>
      </c>
      <c r="B84" s="9">
        <v>78</v>
      </c>
      <c r="C84" s="9">
        <v>25125064000140</v>
      </c>
      <c r="D84" s="10" t="s">
        <v>334</v>
      </c>
      <c r="E84" s="11" t="s">
        <v>340</v>
      </c>
      <c r="F84" s="12" t="s">
        <v>341</v>
      </c>
      <c r="G84" s="13">
        <v>45435</v>
      </c>
      <c r="H84" s="14" t="s">
        <v>342</v>
      </c>
      <c r="I84" s="17">
        <v>6227.55</v>
      </c>
      <c r="J84" s="16" t="s">
        <v>338</v>
      </c>
      <c r="K84" s="10" t="s">
        <v>20</v>
      </c>
      <c r="L84" s="16" t="s">
        <v>338</v>
      </c>
      <c r="M84" s="14" t="s">
        <v>339</v>
      </c>
    </row>
    <row r="85" spans="1:13" s="18" customFormat="1" ht="105">
      <c r="A85" s="8" t="s">
        <v>15</v>
      </c>
      <c r="B85" s="9">
        <v>79</v>
      </c>
      <c r="C85" s="9">
        <v>25125064000140</v>
      </c>
      <c r="D85" s="10" t="s">
        <v>334</v>
      </c>
      <c r="E85" s="11" t="s">
        <v>402</v>
      </c>
      <c r="F85" s="32" t="s">
        <v>403</v>
      </c>
      <c r="G85" s="13">
        <v>45435</v>
      </c>
      <c r="H85" s="14" t="s">
        <v>404</v>
      </c>
      <c r="I85" s="17">
        <v>5497.42</v>
      </c>
      <c r="J85" s="16" t="s">
        <v>338</v>
      </c>
      <c r="K85" s="10" t="s">
        <v>20</v>
      </c>
      <c r="L85" s="16" t="s">
        <v>338</v>
      </c>
      <c r="M85" s="14" t="s">
        <v>339</v>
      </c>
    </row>
    <row r="86" spans="1:13" s="18" customFormat="1" ht="135">
      <c r="A86" s="8" t="s">
        <v>15</v>
      </c>
      <c r="B86" s="9">
        <v>80</v>
      </c>
      <c r="C86" s="9">
        <v>2341467000120</v>
      </c>
      <c r="D86" s="10" t="s">
        <v>266</v>
      </c>
      <c r="E86" s="11" t="s">
        <v>343</v>
      </c>
      <c r="F86" s="12" t="s">
        <v>344</v>
      </c>
      <c r="G86" s="13">
        <v>45435</v>
      </c>
      <c r="H86" s="14" t="s">
        <v>345</v>
      </c>
      <c r="I86" s="17">
        <v>94978.89</v>
      </c>
      <c r="J86" s="16" t="s">
        <v>338</v>
      </c>
      <c r="K86" s="10" t="s">
        <v>20</v>
      </c>
      <c r="L86" s="16" t="s">
        <v>338</v>
      </c>
      <c r="M86" s="14" t="s">
        <v>346</v>
      </c>
    </row>
    <row r="87" spans="1:13" s="18" customFormat="1" ht="135">
      <c r="A87" s="8" t="s">
        <v>15</v>
      </c>
      <c r="B87" s="9">
        <v>81</v>
      </c>
      <c r="C87" s="9">
        <v>2341467000120</v>
      </c>
      <c r="D87" s="10" t="s">
        <v>266</v>
      </c>
      <c r="E87" s="11" t="s">
        <v>347</v>
      </c>
      <c r="F87" s="12" t="s">
        <v>348</v>
      </c>
      <c r="G87" s="13">
        <v>45435</v>
      </c>
      <c r="H87" s="14" t="s">
        <v>349</v>
      </c>
      <c r="I87" s="17">
        <v>85209.279999999999</v>
      </c>
      <c r="J87" s="16">
        <v>45436</v>
      </c>
      <c r="K87" s="10" t="s">
        <v>350</v>
      </c>
      <c r="L87" s="17">
        <f>83319.78+1889.5</f>
        <v>85209.279999999999</v>
      </c>
      <c r="M87" s="14" t="s">
        <v>351</v>
      </c>
    </row>
    <row r="88" spans="1:13" s="18" customFormat="1" ht="120">
      <c r="A88" s="8" t="s">
        <v>15</v>
      </c>
      <c r="B88" s="9">
        <v>82</v>
      </c>
      <c r="C88" s="9">
        <v>76535764000143</v>
      </c>
      <c r="D88" s="10" t="s">
        <v>49</v>
      </c>
      <c r="E88" s="11" t="s">
        <v>352</v>
      </c>
      <c r="F88" s="12" t="s">
        <v>353</v>
      </c>
      <c r="G88" s="13">
        <v>45435</v>
      </c>
      <c r="H88" s="14" t="s">
        <v>354</v>
      </c>
      <c r="I88" s="17">
        <v>8.4700000000000006</v>
      </c>
      <c r="J88" s="16" t="s">
        <v>338</v>
      </c>
      <c r="K88" s="10" t="s">
        <v>20</v>
      </c>
      <c r="L88" s="16" t="s">
        <v>338</v>
      </c>
      <c r="M88" s="14" t="s">
        <v>355</v>
      </c>
    </row>
    <row r="89" spans="1:13" s="18" customFormat="1" ht="120">
      <c r="A89" s="8" t="s">
        <v>15</v>
      </c>
      <c r="B89" s="9">
        <v>83</v>
      </c>
      <c r="C89" s="9">
        <v>34588157000100</v>
      </c>
      <c r="D89" s="10" t="s">
        <v>356</v>
      </c>
      <c r="E89" s="19" t="s">
        <v>357</v>
      </c>
      <c r="F89" s="12" t="s">
        <v>358</v>
      </c>
      <c r="G89" s="13">
        <v>45439</v>
      </c>
      <c r="H89" s="14" t="s">
        <v>359</v>
      </c>
      <c r="I89" s="17">
        <v>15500</v>
      </c>
      <c r="J89" s="16" t="s">
        <v>338</v>
      </c>
      <c r="K89" s="10" t="s">
        <v>20</v>
      </c>
      <c r="L89" s="16" t="s">
        <v>338</v>
      </c>
      <c r="M89" s="14" t="s">
        <v>360</v>
      </c>
    </row>
    <row r="90" spans="1:13" s="18" customFormat="1" ht="75">
      <c r="A90" s="8" t="s">
        <v>15</v>
      </c>
      <c r="B90" s="9">
        <v>84</v>
      </c>
      <c r="C90" s="9">
        <v>11699529000161</v>
      </c>
      <c r="D90" s="10" t="s">
        <v>29</v>
      </c>
      <c r="E90" s="19" t="s">
        <v>361</v>
      </c>
      <c r="F90" s="12" t="s">
        <v>362</v>
      </c>
      <c r="G90" s="13">
        <v>45439</v>
      </c>
      <c r="H90" s="14" t="s">
        <v>363</v>
      </c>
      <c r="I90" s="17">
        <v>2153.4</v>
      </c>
      <c r="J90" s="16" t="s">
        <v>338</v>
      </c>
      <c r="K90" s="10" t="s">
        <v>20</v>
      </c>
      <c r="L90" s="16" t="s">
        <v>338</v>
      </c>
      <c r="M90" s="14" t="s">
        <v>364</v>
      </c>
    </row>
    <row r="91" spans="1:13" s="18" customFormat="1" ht="120">
      <c r="A91" s="8" t="s">
        <v>15</v>
      </c>
      <c r="B91" s="9">
        <v>85</v>
      </c>
      <c r="C91" s="9">
        <v>4320180000140</v>
      </c>
      <c r="D91" s="10" t="s">
        <v>54</v>
      </c>
      <c r="E91" s="11" t="s">
        <v>365</v>
      </c>
      <c r="F91" s="12" t="s">
        <v>366</v>
      </c>
      <c r="G91" s="13">
        <v>45439</v>
      </c>
      <c r="H91" s="14" t="s">
        <v>367</v>
      </c>
      <c r="I91" s="17">
        <v>25.58</v>
      </c>
      <c r="J91" s="16" t="s">
        <v>338</v>
      </c>
      <c r="K91" s="10" t="s">
        <v>20</v>
      </c>
      <c r="L91" s="16" t="s">
        <v>338</v>
      </c>
      <c r="M91" s="14" t="s">
        <v>368</v>
      </c>
    </row>
    <row r="92" spans="1:13" s="18" customFormat="1" ht="120">
      <c r="A92" s="8" t="s">
        <v>15</v>
      </c>
      <c r="B92" s="9">
        <v>86</v>
      </c>
      <c r="C92" s="9">
        <v>4320180000140</v>
      </c>
      <c r="D92" s="10" t="s">
        <v>54</v>
      </c>
      <c r="E92" s="11" t="s">
        <v>369</v>
      </c>
      <c r="F92" s="12" t="s">
        <v>366</v>
      </c>
      <c r="G92" s="13">
        <v>45439</v>
      </c>
      <c r="H92" s="14" t="s">
        <v>370</v>
      </c>
      <c r="I92" s="17">
        <v>101.42</v>
      </c>
      <c r="J92" s="16" t="s">
        <v>338</v>
      </c>
      <c r="K92" s="10" t="s">
        <v>20</v>
      </c>
      <c r="L92" s="16" t="s">
        <v>338</v>
      </c>
      <c r="M92" s="14" t="s">
        <v>368</v>
      </c>
    </row>
    <row r="93" spans="1:13" s="18" customFormat="1" ht="135">
      <c r="A93" s="8" t="s">
        <v>15</v>
      </c>
      <c r="B93" s="9">
        <v>87</v>
      </c>
      <c r="C93" s="9">
        <v>26722189000110</v>
      </c>
      <c r="D93" s="10" t="s">
        <v>371</v>
      </c>
      <c r="E93" s="11" t="s">
        <v>372</v>
      </c>
      <c r="F93" s="12" t="s">
        <v>373</v>
      </c>
      <c r="G93" s="13">
        <v>45439</v>
      </c>
      <c r="H93" s="14" t="s">
        <v>374</v>
      </c>
      <c r="I93" s="17">
        <v>156961.14000000001</v>
      </c>
      <c r="J93" s="16" t="s">
        <v>338</v>
      </c>
      <c r="K93" s="10" t="s">
        <v>20</v>
      </c>
      <c r="L93" s="16" t="s">
        <v>338</v>
      </c>
      <c r="M93" s="14" t="s">
        <v>375</v>
      </c>
    </row>
    <row r="94" spans="1:13" s="18" customFormat="1" ht="135">
      <c r="A94" s="8" t="s">
        <v>15</v>
      </c>
      <c r="B94" s="9">
        <v>88</v>
      </c>
      <c r="C94" s="9">
        <v>26722189000110</v>
      </c>
      <c r="D94" s="10" t="s">
        <v>371</v>
      </c>
      <c r="E94" s="11" t="s">
        <v>376</v>
      </c>
      <c r="F94" s="12" t="s">
        <v>373</v>
      </c>
      <c r="G94" s="13">
        <v>45439</v>
      </c>
      <c r="H94" s="14" t="s">
        <v>377</v>
      </c>
      <c r="I94" s="17">
        <v>3096.84</v>
      </c>
      <c r="J94" s="16" t="s">
        <v>338</v>
      </c>
      <c r="K94" s="10" t="s">
        <v>20</v>
      </c>
      <c r="L94" s="16" t="s">
        <v>338</v>
      </c>
      <c r="M94" s="14" t="s">
        <v>375</v>
      </c>
    </row>
    <row r="95" spans="1:13" s="18" customFormat="1" ht="135">
      <c r="A95" s="8" t="s">
        <v>15</v>
      </c>
      <c r="B95" s="9">
        <v>89</v>
      </c>
      <c r="C95" s="9">
        <v>82845322000104</v>
      </c>
      <c r="D95" s="10" t="s">
        <v>16</v>
      </c>
      <c r="E95" s="11" t="s">
        <v>378</v>
      </c>
      <c r="F95" s="12" t="s">
        <v>379</v>
      </c>
      <c r="G95" s="13">
        <v>45440</v>
      </c>
      <c r="H95" s="14" t="s">
        <v>380</v>
      </c>
      <c r="I95" s="17">
        <v>101982.59</v>
      </c>
      <c r="J95" s="16" t="s">
        <v>338</v>
      </c>
      <c r="K95" s="10" t="s">
        <v>20</v>
      </c>
      <c r="L95" s="16" t="s">
        <v>338</v>
      </c>
      <c r="M95" s="14" t="s">
        <v>381</v>
      </c>
    </row>
    <row r="96" spans="1:13" s="18" customFormat="1" ht="120">
      <c r="A96" s="8" t="s">
        <v>15</v>
      </c>
      <c r="B96" s="9">
        <v>90</v>
      </c>
      <c r="C96" s="9">
        <v>11699529000161</v>
      </c>
      <c r="D96" s="10" t="s">
        <v>29</v>
      </c>
      <c r="E96" s="19" t="s">
        <v>382</v>
      </c>
      <c r="F96" s="12" t="s">
        <v>383</v>
      </c>
      <c r="G96" s="13">
        <v>45440</v>
      </c>
      <c r="H96" s="14" t="s">
        <v>384</v>
      </c>
      <c r="I96" s="17">
        <v>16500</v>
      </c>
      <c r="J96" s="16" t="s">
        <v>338</v>
      </c>
      <c r="K96" s="10" t="s">
        <v>20</v>
      </c>
      <c r="L96" s="16" t="s">
        <v>338</v>
      </c>
      <c r="M96" s="14" t="s">
        <v>385</v>
      </c>
    </row>
    <row r="97" spans="1:13" s="18" customFormat="1" ht="135">
      <c r="A97" s="8" t="s">
        <v>15</v>
      </c>
      <c r="B97" s="9">
        <v>91</v>
      </c>
      <c r="C97" s="9">
        <v>604122000197</v>
      </c>
      <c r="D97" s="10" t="s">
        <v>305</v>
      </c>
      <c r="E97" s="11" t="s">
        <v>386</v>
      </c>
      <c r="F97" s="12" t="s">
        <v>387</v>
      </c>
      <c r="G97" s="13">
        <v>45440</v>
      </c>
      <c r="H97" s="14" t="s">
        <v>388</v>
      </c>
      <c r="I97" s="17">
        <v>371622.98</v>
      </c>
      <c r="J97" s="16" t="s">
        <v>338</v>
      </c>
      <c r="K97" s="10" t="s">
        <v>20</v>
      </c>
      <c r="L97" s="16" t="s">
        <v>338</v>
      </c>
      <c r="M97" s="14" t="s">
        <v>389</v>
      </c>
    </row>
    <row r="98" spans="1:13" s="18" customFormat="1" ht="120">
      <c r="A98" s="8" t="s">
        <v>15</v>
      </c>
      <c r="B98" s="9">
        <v>92</v>
      </c>
      <c r="C98" s="9">
        <v>1134191000732</v>
      </c>
      <c r="D98" s="10" t="s">
        <v>390</v>
      </c>
      <c r="E98" s="11" t="s">
        <v>391</v>
      </c>
      <c r="F98" s="12" t="s">
        <v>392</v>
      </c>
      <c r="G98" s="13">
        <v>45441</v>
      </c>
      <c r="H98" s="14" t="s">
        <v>393</v>
      </c>
      <c r="I98" s="17">
        <v>2916</v>
      </c>
      <c r="J98" s="16" t="s">
        <v>338</v>
      </c>
      <c r="K98" s="10" t="s">
        <v>20</v>
      </c>
      <c r="L98" s="16" t="s">
        <v>338</v>
      </c>
      <c r="M98" s="14" t="s">
        <v>394</v>
      </c>
    </row>
    <row r="99" spans="1:13" s="18" customFormat="1" ht="120">
      <c r="A99" s="8" t="s">
        <v>15</v>
      </c>
      <c r="B99" s="9">
        <v>93</v>
      </c>
      <c r="C99" s="9">
        <v>1134191000732</v>
      </c>
      <c r="D99" s="10" t="s">
        <v>390</v>
      </c>
      <c r="E99" s="11" t="s">
        <v>395</v>
      </c>
      <c r="F99" s="12" t="s">
        <v>396</v>
      </c>
      <c r="G99" s="13">
        <v>45441</v>
      </c>
      <c r="H99" s="14" t="s">
        <v>397</v>
      </c>
      <c r="I99" s="17">
        <v>55208</v>
      </c>
      <c r="J99" s="16" t="s">
        <v>338</v>
      </c>
      <c r="K99" s="10" t="s">
        <v>20</v>
      </c>
      <c r="L99" s="16" t="s">
        <v>338</v>
      </c>
      <c r="M99" s="14" t="s">
        <v>394</v>
      </c>
    </row>
    <row r="100" spans="1:13" ht="15" customHeight="1">
      <c r="A100" s="23" t="s">
        <v>398</v>
      </c>
      <c r="B100" s="23"/>
      <c r="C100" s="23"/>
      <c r="D100" s="4"/>
      <c r="K100" s="24"/>
    </row>
    <row r="101" spans="1:13" ht="15" customHeight="1">
      <c r="A101" s="25" t="str">
        <f>[1]Bens!A37</f>
        <v>Data da última atualização:18/06/2024</v>
      </c>
      <c r="B101" s="26"/>
      <c r="C101" s="4"/>
      <c r="D101" s="1"/>
    </row>
    <row r="102" spans="1:13" ht="15" customHeight="1">
      <c r="A102" s="31" t="s">
        <v>399</v>
      </c>
      <c r="B102" s="31"/>
      <c r="C102" s="31"/>
      <c r="D102" s="31"/>
    </row>
    <row r="103" spans="1:13" ht="15" customHeight="1">
      <c r="A103" s="31" t="s">
        <v>400</v>
      </c>
      <c r="B103" s="31"/>
      <c r="C103" s="31"/>
      <c r="D103" s="31"/>
    </row>
    <row r="104" spans="1:13" ht="15" customHeight="1">
      <c r="A104" s="27" t="s">
        <v>401</v>
      </c>
      <c r="B104" s="27"/>
      <c r="C104" s="27"/>
      <c r="D104" s="1"/>
    </row>
    <row r="105" spans="1:13" ht="15" customHeight="1"/>
    <row r="106" spans="1:13" ht="15" customHeight="1"/>
    <row r="107" spans="1:13" ht="15" customHeight="1"/>
    <row r="108" spans="1:13" ht="15" customHeight="1"/>
    <row r="109" spans="1:13" ht="15" customHeight="1"/>
    <row r="110" spans="1:13" ht="15" customHeight="1"/>
    <row r="111" spans="1:13" ht="15" customHeight="1"/>
    <row r="112" spans="1:13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48.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</sheetData>
  <mergeCells count="5">
    <mergeCell ref="A2:M2"/>
    <mergeCell ref="A3:E3"/>
    <mergeCell ref="A5:L5"/>
    <mergeCell ref="A102:D102"/>
    <mergeCell ref="A103:D103"/>
  </mergeCells>
  <conditionalFormatting sqref="C7:C84 C86:C99">
    <cfRule type="cellIs" dxfId="5" priority="3" operator="between">
      <formula>111111111</formula>
      <formula>99999999999</formula>
    </cfRule>
    <cfRule type="cellIs" dxfId="4" priority="4" operator="between">
      <formula>111111111111</formula>
      <formula>99999999999999</formula>
    </cfRule>
  </conditionalFormatting>
  <conditionalFormatting sqref="C85">
    <cfRule type="cellIs" dxfId="3" priority="1" operator="between">
      <formula>111111111</formula>
      <formula>99999999999</formula>
    </cfRule>
    <cfRule type="cellIs" dxfId="2" priority="2" operator="between">
      <formula>111111111111</formula>
      <formula>99999999999999</formula>
    </cfRule>
  </conditionalFormatting>
  <hyperlinks>
    <hyperlink ref="F49" r:id="rId1"/>
    <hyperlink ref="E36" r:id="rId2" display="https://www.mpam.mp.br/images/CT_24-2023_-_MP-PGJ_933fa.pdf"/>
    <hyperlink ref="E46" r:id="rId3"/>
    <hyperlink ref="F36" r:id="rId4"/>
    <hyperlink ref="F46" r:id="rId5"/>
    <hyperlink ref="E67" r:id="rId6"/>
    <hyperlink ref="E69" r:id="rId7"/>
    <hyperlink ref="E86" r:id="rId8"/>
    <hyperlink ref="E87" r:id="rId9"/>
    <hyperlink ref="F67" r:id="rId10"/>
    <hyperlink ref="F69" r:id="rId11"/>
    <hyperlink ref="F86" r:id="rId12"/>
    <hyperlink ref="F87" r:id="rId13"/>
    <hyperlink ref="F89" r:id="rId14"/>
    <hyperlink ref="E93" r:id="rId15"/>
    <hyperlink ref="E94" r:id="rId16"/>
    <hyperlink ref="F93" r:id="rId17"/>
    <hyperlink ref="F94" r:id="rId18"/>
    <hyperlink ref="E50" r:id="rId19" display="https://www.mpam.mp.br/images/CCT_06-2022_-_MP-PGJ_b19f3.pdf"/>
    <hyperlink ref="E51" r:id="rId20"/>
    <hyperlink ref="E52" r:id="rId21" display="https://www.mpam.mp.br/images/CCT_06-2022_-_MP-PGJ_b19f3.pdf"/>
    <hyperlink ref="E53" r:id="rId22"/>
    <hyperlink ref="E54" r:id="rId23"/>
    <hyperlink ref="F54" r:id="rId24"/>
    <hyperlink ref="F50" r:id="rId25"/>
    <hyperlink ref="F51" r:id="rId26"/>
    <hyperlink ref="F52" r:id="rId27"/>
    <hyperlink ref="F53" r:id="rId28"/>
    <hyperlink ref="F29" r:id="rId29"/>
    <hyperlink ref="E18" r:id="rId30" display="https://www.mpam.mp.br/images/1%C2%BA_TAP_a_CT_n%C2%BA_26-2022_-_MP-PGJ_-_2022.003026_b6177.pdf"/>
    <hyperlink ref="E19" r:id="rId31"/>
    <hyperlink ref="E20" r:id="rId32"/>
    <hyperlink ref="E21" r:id="rId33" display="https://www.mpam.mp.br/images/1%C2%BA_TAP_a_CT_n%C2%BA_26-2022_-_MP-PGJ_-_2022.003026_b6177.pdf"/>
    <hyperlink ref="E22" r:id="rId34"/>
    <hyperlink ref="E23" r:id="rId35" display="https://www.mpam.mp.br/images/1%C2%BA_TAP_a_CT_n%C2%BA_26-2022_-_MP-PGJ_-_2022.003026_b6177.pdf"/>
    <hyperlink ref="E24" r:id="rId36"/>
    <hyperlink ref="E25" r:id="rId37" display="https://www.mpam.mp.br/images/1%C2%BA_TAP_a_CT_n%C2%BA_26-2022_-_MP-PGJ_-_2022.003026_b6177.pdf"/>
    <hyperlink ref="F18" r:id="rId38"/>
    <hyperlink ref="F19" r:id="rId39"/>
    <hyperlink ref="F20" r:id="rId40"/>
    <hyperlink ref="F21" r:id="rId41"/>
    <hyperlink ref="F22" r:id="rId42"/>
    <hyperlink ref="F23" r:id="rId43"/>
    <hyperlink ref="F24" r:id="rId44"/>
    <hyperlink ref="F25" r:id="rId45"/>
    <hyperlink ref="F59" r:id="rId46"/>
    <hyperlink ref="E59" r:id="rId47"/>
    <hyperlink ref="F17" r:id="rId48"/>
    <hyperlink ref="F40" r:id="rId49"/>
    <hyperlink ref="F41" r:id="rId50"/>
    <hyperlink ref="F42" r:id="rId51"/>
    <hyperlink ref="E12" r:id="rId52"/>
    <hyperlink ref="E13" r:id="rId53" display="https://www.mpam.mp.br/images/CT_36-2023_-_MP-PGJ_7f83c.pdf"/>
    <hyperlink ref="E63" r:id="rId54"/>
    <hyperlink ref="F12" r:id="rId55"/>
    <hyperlink ref="F13" r:id="rId56"/>
    <hyperlink ref="F63" r:id="rId57"/>
    <hyperlink ref="E83" r:id="rId58"/>
    <hyperlink ref="E84" r:id="rId59"/>
    <hyperlink ref="F83" r:id="rId60"/>
    <hyperlink ref="F84" r:id="rId61"/>
    <hyperlink ref="F14" r:id="rId62"/>
    <hyperlink ref="F82" r:id="rId63"/>
    <hyperlink ref="E14" r:id="rId64"/>
    <hyperlink ref="E82" r:id="rId65"/>
    <hyperlink ref="E48" r:id="rId66"/>
    <hyperlink ref="F48" r:id="rId67"/>
    <hyperlink ref="F72" r:id="rId68"/>
    <hyperlink ref="F33" r:id="rId69"/>
    <hyperlink ref="E33" r:id="rId70"/>
    <hyperlink ref="E72" r:id="rId71"/>
    <hyperlink ref="F77" r:id="rId72"/>
    <hyperlink ref="F79" r:id="rId73"/>
    <hyperlink ref="F47" r:id="rId74"/>
    <hyperlink ref="E47" r:id="rId75"/>
    <hyperlink ref="E64" r:id="rId76"/>
    <hyperlink ref="F64" r:id="rId77"/>
    <hyperlink ref="F8" r:id="rId78"/>
    <hyperlink ref="F9" r:id="rId79"/>
    <hyperlink ref="F38" r:id="rId80"/>
    <hyperlink ref="E8" r:id="rId81"/>
    <hyperlink ref="E9" r:id="rId82" display="https://www.mpam.mp.br/images/1%C2%BA_TA_ao_CT_08-2023_-_MP-PGJ_b6d6d.pdf"/>
    <hyperlink ref="E38" r:id="rId83" display="https://www.mpam.mp.br/images/1%C2%BA_TA_ao_CT_08-2023_-_MP-PGJ_b6d6d.pdf"/>
    <hyperlink ref="E26" r:id="rId84"/>
    <hyperlink ref="F26" r:id="rId85"/>
    <hyperlink ref="F78" r:id="rId86"/>
    <hyperlink ref="E78" r:id="rId87"/>
    <hyperlink ref="E75" r:id="rId88"/>
    <hyperlink ref="E80" r:id="rId89"/>
    <hyperlink ref="E81" r:id="rId90"/>
    <hyperlink ref="F75" r:id="rId91"/>
    <hyperlink ref="F80" r:id="rId92"/>
    <hyperlink ref="F81" r:id="rId93"/>
    <hyperlink ref="F30" r:id="rId94"/>
    <hyperlink ref="E30" r:id="rId95"/>
    <hyperlink ref="E44" r:id="rId96"/>
    <hyperlink ref="F44" r:id="rId97"/>
    <hyperlink ref="F15" r:id="rId98"/>
    <hyperlink ref="F28" r:id="rId99"/>
    <hyperlink ref="F39" r:id="rId100"/>
    <hyperlink ref="F88" r:id="rId101"/>
    <hyperlink ref="E15" r:id="rId102" display="https://www.mpam.mp.br/images/6_TA_ao_CT_N%C2%BA_035-2018_-_MP-PGJ_d6bfb.pdf"/>
    <hyperlink ref="E28" r:id="rId103" display="https://www.mpam.mp.br/images/6_TA_ao_CT_N%C2%BA_035-2018_-_MP-PGJ_d6bfb.pdf"/>
    <hyperlink ref="E88" r:id="rId104"/>
    <hyperlink ref="E39" r:id="rId105"/>
    <hyperlink ref="E70" r:id="rId106"/>
    <hyperlink ref="E71" r:id="rId107"/>
    <hyperlink ref="F70" r:id="rId108"/>
    <hyperlink ref="F71" r:id="rId109"/>
    <hyperlink ref="F62" r:id="rId110"/>
    <hyperlink ref="E62" r:id="rId111"/>
    <hyperlink ref="E35" r:id="rId112"/>
    <hyperlink ref="F35" r:id="rId113"/>
    <hyperlink ref="F68" r:id="rId114"/>
    <hyperlink ref="E68" r:id="rId115"/>
    <hyperlink ref="E43" r:id="rId116"/>
    <hyperlink ref="E55" r:id="rId117"/>
    <hyperlink ref="E56" r:id="rId118" display="https://www.mpam.mp.br/images/2%C2%BA_TA_ao_CT_012-2021_-_MP-PGJ_3e59d.pdf"/>
    <hyperlink ref="F43" r:id="rId119"/>
    <hyperlink ref="F55" r:id="rId120"/>
    <hyperlink ref="F56" r:id="rId121"/>
    <hyperlink ref="F10" r:id="rId122"/>
    <hyperlink ref="F11" r:id="rId123"/>
    <hyperlink ref="F27" r:id="rId124"/>
    <hyperlink ref="F58" r:id="rId125"/>
    <hyperlink ref="F73" r:id="rId126"/>
    <hyperlink ref="F74" r:id="rId127"/>
    <hyperlink ref="F90" r:id="rId128"/>
    <hyperlink ref="F96" r:id="rId129"/>
    <hyperlink ref="F16" r:id="rId130"/>
    <hyperlink ref="F91" r:id="rId131"/>
    <hyperlink ref="F92" r:id="rId132"/>
    <hyperlink ref="E16" r:id="rId133"/>
    <hyperlink ref="E92" r:id="rId134"/>
    <hyperlink ref="E91" r:id="rId135"/>
    <hyperlink ref="E98" r:id="rId136"/>
    <hyperlink ref="E99" r:id="rId137"/>
    <hyperlink ref="F98" r:id="rId138"/>
    <hyperlink ref="F99" r:id="rId139"/>
    <hyperlink ref="F31" r:id="rId140"/>
    <hyperlink ref="F32" r:id="rId141"/>
    <hyperlink ref="E32" r:id="rId142"/>
    <hyperlink ref="E31" r:id="rId143"/>
    <hyperlink ref="F7" r:id="rId144"/>
    <hyperlink ref="F45" r:id="rId145"/>
    <hyperlink ref="F57" r:id="rId146"/>
    <hyperlink ref="F60" r:id="rId147"/>
    <hyperlink ref="F61" r:id="rId148"/>
    <hyperlink ref="F65" r:id="rId149"/>
    <hyperlink ref="F66" r:id="rId150"/>
    <hyperlink ref="F95" r:id="rId151"/>
    <hyperlink ref="E57" r:id="rId152"/>
    <hyperlink ref="E61" r:id="rId153" display="https://www.mpam.mp.br/images/2_TA_ao_CT_N%C2%BA_019-2021_135c3.pdf"/>
    <hyperlink ref="E65" r:id="rId154" display="https://www.mpam.mp.br/images/2_TA_ao_CT_N%C2%BA_019-2021_135c3.pdf"/>
    <hyperlink ref="E66" r:id="rId155"/>
    <hyperlink ref="E95" r:id="rId156"/>
    <hyperlink ref="E7" r:id="rId157"/>
    <hyperlink ref="E45" r:id="rId158" display="https://www.mpam.mp.br/images/2_TA_ao_CT_N%C2%BA_019-2021_135c3.pdf"/>
    <hyperlink ref="E60" r:id="rId159"/>
    <hyperlink ref="E34" r:id="rId160"/>
    <hyperlink ref="F34" r:id="rId161"/>
    <hyperlink ref="F37" r:id="rId162"/>
    <hyperlink ref="F76" r:id="rId163"/>
    <hyperlink ref="F97" r:id="rId164"/>
    <hyperlink ref="E76" r:id="rId165"/>
    <hyperlink ref="E97" r:id="rId166"/>
    <hyperlink ref="E85" r:id="rId167"/>
    <hyperlink ref="F85" r:id="rId168"/>
  </hyperlinks>
  <pageMargins left="0.23622047244094491" right="0.23622047244094491" top="0.19685039370078741" bottom="0.19685039370078741" header="0.31496062992125984" footer="0.31496062992125984"/>
  <pageSetup paperSize="9" scale="39" fitToHeight="0" orientation="portrait" r:id="rId169"/>
  <drawing r:id="rId17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C2C681-21D9-4DF1-9F33-CFA82C6E8E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7C1D23-29CF-4212-91C0-DBA08F5F81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Serviços</vt:lpstr>
      <vt:lpstr>Serviços!Area_de_impressao</vt:lpstr>
      <vt:lpstr>Serviços!Titulos_de_impressao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2024-06-20T14:01:49Z</cp:lastPrinted>
  <dcterms:created xsi:type="dcterms:W3CDTF">2024-06-19T15:58:47Z</dcterms:created>
  <dcterms:modified xsi:type="dcterms:W3CDTF">2024-06-20T14:02:24Z</dcterms:modified>
</cp:coreProperties>
</file>