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brinabarbosa\OneDrive - Procuradoria Geral de Justiça - MPAM\DOF\ANO 2024\TRANSPARÊNCIA\6 -  ORDEM CRONOLÓGICA DE PAGAMENTO\09.Setembro\"/>
    </mc:Choice>
  </mc:AlternateContent>
  <bookViews>
    <workbookView xWindow="0" yWindow="0" windowWidth="28800" windowHeight="12315"/>
  </bookViews>
  <sheets>
    <sheet name="Serviços" sheetId="1" r:id="rId1"/>
  </sheets>
  <externalReferences>
    <externalReference r:id="rId2"/>
  </externalReferences>
  <definedNames>
    <definedName name="_xlnm._FilterDatabase" localSheetId="0" hidden="1">Serviços!$D$1:$D$172</definedName>
    <definedName name="_xlnm.Print_Area" localSheetId="0">Serviços!$A$1:$M$81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7" i="1" l="1"/>
  <c r="L74" i="1"/>
  <c r="L73" i="1"/>
  <c r="L72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3" i="1"/>
  <c r="L52" i="1"/>
  <c r="L51" i="1"/>
  <c r="L48" i="1"/>
  <c r="L47" i="1"/>
  <c r="L44" i="1"/>
  <c r="L42" i="1"/>
  <c r="L41" i="1"/>
  <c r="L37" i="1"/>
  <c r="L36" i="1"/>
  <c r="L33" i="1"/>
  <c r="L30" i="1"/>
  <c r="L29" i="1"/>
  <c r="L28" i="1"/>
  <c r="L27" i="1"/>
  <c r="L26" i="1"/>
  <c r="L25" i="1"/>
  <c r="L24" i="1"/>
  <c r="L22" i="1"/>
  <c r="L20" i="1"/>
  <c r="L19" i="1"/>
  <c r="L16" i="1"/>
  <c r="L13" i="1"/>
  <c r="L11" i="1"/>
  <c r="L7" i="1"/>
  <c r="A2" i="1"/>
</calcChain>
</file>

<file path=xl/sharedStrings.xml><?xml version="1.0" encoding="utf-8"?>
<sst xmlns="http://schemas.openxmlformats.org/spreadsheetml/2006/main" count="500" uniqueCount="322">
  <si>
    <t>ORDEM CRONOLÓGICA DE PAGAMENTOS – PGJ/AM</t>
  </si>
  <si>
    <r>
      <t xml:space="preserve">ORDEM CRONOLÓGICA DE PAGAMENTOS DE </t>
    </r>
    <r>
      <rPr>
        <b/>
        <sz val="14"/>
        <color theme="4" tint="-0.249977111117893"/>
        <rFont val="Arial"/>
        <family val="2"/>
      </rPr>
      <t>PRESTAÇÃO DE SERVIÇOS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</si>
  <si>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</si>
  <si>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</si>
  <si>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</si>
  <si>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</si>
  <si>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</si>
  <si>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</si>
  <si>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</si>
  <si>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</si>
  <si>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</si>
  <si>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</si>
  <si>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</si>
  <si>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</si>
  <si>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</si>
  <si>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SETEMBRO</t>
  </si>
  <si>
    <t>CONTEMPORANEO FESTAS E EVENTOS LTDA</t>
  </si>
  <si>
    <t>Liquidação da NE nº 2024NE0001792 - Prestação de serviços de buffet ao Seminário Internacional sobre a Proteção da Amazônia realizado nos dias 19, 20 e 21 de Agosto de 2024, conf. NFS-e n° 187 e docuemntos no SEI 2024.019340.</t>
  </si>
  <si>
    <t>187/2024</t>
  </si>
  <si>
    <t>2926/2024</t>
  </si>
  <si>
    <t>-</t>
  </si>
  <si>
    <t>2024.019340</t>
  </si>
  <si>
    <t>TRIVALE INSTITUICAO DE PAGAMENTO LTDA</t>
  </si>
  <si>
    <t>Liquidação da NE nº 2024NE0000068 - Ref. a prestação de serviço de administração, gerenciamento e fornecimento de vale-alimentação (CA 015/2020-MP/PGJ) ref. a Agosto/2024 conf NF-e 2305095 e documentos no PI-SEI 2024.019970.</t>
  </si>
  <si>
    <t>2305095/2024</t>
  </si>
  <si>
    <t>2950/2024</t>
  </si>
  <si>
    <t>2024.019970</t>
  </si>
  <si>
    <t>Liquidação da NE nº 2024NE0001524 - Ref. a prestação de serviço de administração, gerenciamento e fornecimento de vale-alimentação (CA 015/2020-MP/PGJ) ref. a Agosto/2024 conf NF-e 2305095 e documentos no PI-SEI 2024.019970 (p2).</t>
  </si>
  <si>
    <t>2951/2024</t>
  </si>
  <si>
    <t>QUALY NUTRI SERVICOS DE ALIMENTACAO LTDA</t>
  </si>
  <si>
    <t>Liquidação da NE nº 2024NE0001682 - Prestação de serviço referente à aquisição de serviços de Buffet, conf. NF-e n° 692 e demais documentos no SEI 2024.019749.</t>
  </si>
  <si>
    <t>692/2024</t>
  </si>
  <si>
    <t>2954/2024</t>
  </si>
  <si>
    <t>2024.019749</t>
  </si>
  <si>
    <t>AMAZONAS ENERGIA S/A</t>
  </si>
  <si>
    <t>Liquidação da NE nº 2024NE0000067 - Fornecimento de energia elétrica para a Unidade Descentralizada localizada n aRua Belo Horizonte n° 814 (CA 004/2024 - MP/PGJ) ref. a JULHO/2024 conf. fatura n° 91100585 e documentos SEI 2024.019952.</t>
  </si>
  <si>
    <t xml:space="preserve"> FATURA 91100585/2024</t>
  </si>
  <si>
    <t>2955/2024</t>
  </si>
  <si>
    <t>2024.019952</t>
  </si>
  <si>
    <t>PREVILEMOS LTDA - ADMINISTRADORA E CORRETORA DE SEGUROS</t>
  </si>
  <si>
    <t xml:space="preserve">Liquidação da NE nº 2023NE0001828 - Prestação de seguro coletivo contra acidentes pessoais (CA 007/2023-MP/PGJ) ref. ao período de 01/08/2024 à 01/09/2024 conf. Apólice n° 9186124 e demais documentos no SEI 2024.020319. </t>
  </si>
  <si>
    <t>9186124/2024</t>
  </si>
  <si>
    <t>2977/2024</t>
  </si>
  <si>
    <t>2024.020319</t>
  </si>
  <si>
    <t>SIDI SERVICOS DE COMUNICACAO LTDA</t>
  </si>
  <si>
    <t xml:space="preserve">Liquidação da NE nº 2024NE0000797 - Prestação de serviços de provimento de circuitos terrestres de transmissão de dados e locação de equipamentos (CA n° 013/2024-MP/PGJ) ref. a julho/2024 conf. NF-e n° 21022 e documentos no SEI 2024.019858. </t>
  </si>
  <si>
    <t>21022/2024</t>
  </si>
  <si>
    <t>2984/2024</t>
  </si>
  <si>
    <t>2024.019858</t>
  </si>
  <si>
    <t xml:space="preserve"> SERVICO AUTONOMO DE AGUA E ESGOTO</t>
  </si>
  <si>
    <t>Liquidação da NE nº 2024NE0002049 - Ref. ao reconhecimento de dívida, pelo fornecimento de água às PJs de Manacapuru, fatura 240822718, conforme Despacho Nº 552.2024.02AJ-SUBADM e documentos no PI-SEI 2024.020055.</t>
  </si>
  <si>
    <t>FATURA 240822718/2024</t>
  </si>
  <si>
    <t>2987/2024</t>
  </si>
  <si>
    <t>Pagamento pendente, pois não está sendo possível pagar o boleto, foi encaminhado para o fiscal.</t>
  </si>
  <si>
    <t>2024.020055</t>
  </si>
  <si>
    <t xml:space="preserve"> TRIVALE INSTITUICAO DE PAGAMENTO LTDA</t>
  </si>
  <si>
    <t>Liquidação da NE nº 2024NE0001524 - Prestação de serviços de administração, gerenciamento e fornecimento de vale-alimentação (CA 015/2020 - MP/PGJ) ref. a AGOSTO/2024 conforme NFS-e n° 2299141 e SEI nº 2024.019980.</t>
  </si>
  <si>
    <t>2299141/2024</t>
  </si>
  <si>
    <t>2990/2024</t>
  </si>
  <si>
    <t>2024.019980</t>
  </si>
  <si>
    <t>EYES NWHERE SISTEMAS INTELIGENTES DE IMAGEM LTDA</t>
  </si>
  <si>
    <t>Liquidação da NE nº 2024NE0000336 - Ref. a serviços de acesso dedicado à Internet com proteção contra ataques distribuídos de negação de serviço (Anti-DDoS) (CA N° 033/2021-MP/PGJ), JULHO/2024 conforme NSF-e n° 2611 e SEI 2024.017903.</t>
  </si>
  <si>
    <t>2611/2024</t>
  </si>
  <si>
    <t>2999/2024</t>
  </si>
  <si>
    <t>2024.017903</t>
  </si>
  <si>
    <t>TEIXEIRA IMPRESSAO DIGITAL E SOLUCOES GRAFICAS LTDA</t>
  </si>
  <si>
    <t>Liquidação da NE nº 2024NE0001296 - Referente a serviços gráficos para confeccção de Cartilhas de prevenção e combate ao assédio moral e sexual, conforme NFS-e n° 443, e demais documentos no PI-SEI 2024.017709.</t>
  </si>
  <si>
    <t>443/2024</t>
  </si>
  <si>
    <t>3000/2024</t>
  </si>
  <si>
    <t>2024.017709</t>
  </si>
  <si>
    <t>Liquidação da NE nº 2024NE0001296 - Referente a serviços gráficos para confeccção de  Cartilhas de prevenção e combate à violência contra a mulher,, conforme NFS-e n° 350, e demais documentos no PI-SEI 2024.017709.</t>
  </si>
  <si>
    <t>350/2024</t>
  </si>
  <si>
    <t>3001/2024</t>
  </si>
  <si>
    <t>FIOS TECNOLOGIA DA INFORMAÇÃO EIRELI</t>
  </si>
  <si>
    <t>Liquidação da NE nº 2024NE0000517 - Referente à ASSINATURA TRONCO DIGITAL E1, ASSINATURA TRONCO SIP e ASSINATURA DDG 0800(CA N° 021/2023 MP/PGJ), Agosto/2024 conforme NFS-e nº 1808 e documentos no PI-SEI 2024.020255.</t>
  </si>
  <si>
    <t>1808/2024</t>
  </si>
  <si>
    <t>3006/2024</t>
  </si>
  <si>
    <t>2024.020255</t>
  </si>
  <si>
    <t>Liquidação da NE nº 2024NE0000517 - Ref. à ASSINATURA DE NUMERAÇÃO  - E1 - (92) 3655-0500 a 0999 | (92) 3878-4501 a 4649 - 5000 a 5049 - 5100 a 5299 - 5350 a 5449 (CA 008/2024 - MP/PGJ), Agosto/2024 conforme NFS-e nº 1809 e SEI 2024.020255.</t>
  </si>
  <si>
    <t>1809/2024</t>
  </si>
  <si>
    <t>3008/2024</t>
  </si>
  <si>
    <t>A S PINTO</t>
  </si>
  <si>
    <t>Liquidação da NE nº 2024NE0001290 - Prestação de serviço de operação de equipamentos de som e vídeo com gravação e transmissão (CA 017/2024-MP/PGJ) conforme NF-e n° 166 e documentos no SEI 2024.020246.</t>
  </si>
  <si>
    <t>166/2024</t>
  </si>
  <si>
    <t>3010/2024</t>
  </si>
  <si>
    <t>2024.020246</t>
  </si>
  <si>
    <t>LOGIC PRO SERVICOS DE TECNOLOGIA DA INFORMACAO LTDA</t>
  </si>
  <si>
    <t>Liquidação da NE nº 2024NE0000338 - Serviço de conectividade (CA 008/2023 - MP/PGJ) referente a Agosto/2024 conforme NFS-e n° 43582 e demais documentos no SEI 2024.020249.</t>
  </si>
  <si>
    <t>43582/2024</t>
  </si>
  <si>
    <t>3014/2024</t>
  </si>
  <si>
    <t>2024.020249</t>
  </si>
  <si>
    <t>GIBBOR PUBLICIDADE E PUBLICACOES DE EDITAIS LTDA</t>
  </si>
  <si>
    <t>Liquidação da NE nº 2024NE0000022 - Prestação de serviços de propaganda e publicidade (CA n°  018/2023 - MP/PGJ) referente a JULHO/2024 conforme NFS-e n° 23140 e documentos no SEI 2024.019867.</t>
  </si>
  <si>
    <t>23140/2024</t>
  </si>
  <si>
    <t>3015/2024</t>
  </si>
  <si>
    <t>2024.019867</t>
  </si>
  <si>
    <t>FENIX SERVICOS DE TERCEIRIZACAO LTDA</t>
  </si>
  <si>
    <t>Liquidação da NE nº 2024NE0001868 - Prestação de serviço de manutenção corretiva na subestação de energia elétrica (CA 028/2024-MP/PGJ) ref. ao mês de Agosto/2024, conf. NF-e n° 2947 e demais documentos no SEI 2024.019507.</t>
  </si>
  <si>
    <t>2947/2024</t>
  </si>
  <si>
    <t>3016/2024</t>
  </si>
  <si>
    <t>2024.019507</t>
  </si>
  <si>
    <t xml:space="preserve"> ALFAMA COM E SERVIÇOS LTDA</t>
  </si>
  <si>
    <t>Liquidação da NE nº 2024NE0000001 - Prestação de serviços de desinsetização da PGJ/AM (CA 024/2023 - MP/PGJ) referente a Agosto/2024, conforme NFS-e n° 3820 e documentos no SEI 2024.020469.</t>
  </si>
  <si>
    <t>3820/2024</t>
  </si>
  <si>
    <t>3026/2024</t>
  </si>
  <si>
    <t>2024.020469</t>
  </si>
  <si>
    <t>MOVLEADS AGENCIA DE MARKETING DIGITAL LTDA.</t>
  </si>
  <si>
    <t>Liquidação da NE nº 2024NE0000030 - Prestação de serviços de técnicos especializados em design gráfico e editoração de publicações, entre 02/08/204 a 01/09/2024, descrito na NF-e n° 544, (CA 030/2022 MP-PGJ) e documentos no SEI 2024.020273.</t>
  </si>
  <si>
    <t>544/2024</t>
  </si>
  <si>
    <t>3028/2024</t>
  </si>
  <si>
    <t>2024.020273</t>
  </si>
  <si>
    <t xml:space="preserve"> G REFRIGERAÇAO COM E SERV DE REFRIGERAÇAO LTDA  ME</t>
  </si>
  <si>
    <t>Liquidação da NE nº 2024NE0000019 - Ref. a serviço de manutenção preventiva e corretiva realizada nos sistemas de refrigeração desta PGJ/AM, Agosto/2024, conf. NF-e n° 3150, 1º T.A do C.A. 025/2022 MP/PGJ e demais documentos no PI-SEI 2024.020158.</t>
  </si>
  <si>
    <t>3150/2024</t>
  </si>
  <si>
    <t>3032/2024</t>
  </si>
  <si>
    <t>2024.020158</t>
  </si>
  <si>
    <t>MBM SEGURADORA S.A.</t>
  </si>
  <si>
    <t>Liquidação da NE nº 2024NE0001228 - Prestação de seguro coletivo contra acidentes pessoais para Estagiários da PGJ/MPAM (CA 007/2024 - MP/PGJ) referente ao período de 10/07/2024 a 09/08/2024, conf. Apólice n° 56635 e documentos no SEI 2024.019024.</t>
  </si>
  <si>
    <t>56635/2024</t>
  </si>
  <si>
    <t>3080/2024</t>
  </si>
  <si>
    <t>2024.019024</t>
  </si>
  <si>
    <t>ECOSEGM E CONSULTORIA AMBIENTAL LTDA ME</t>
  </si>
  <si>
    <t xml:space="preserve">Liquidação da NE nº 2023NE0000082 - Prestação de serviços de análises laboratoriais da qualidade dos efluentes da Estação de Tratamento de Esgotos ETE (CA 003/2020 - MP/PGJ) referente à 3ª medição, conf. NFS -e 4503 e documentos no SEI 2024.020155. </t>
  </si>
  <si>
    <t>4503/2024</t>
  </si>
  <si>
    <t>3081/2024</t>
  </si>
  <si>
    <t>2024.020155</t>
  </si>
  <si>
    <t>OI S.A. - EM RECUPERACAO JUDICIAL</t>
  </si>
  <si>
    <t>Liquidação da NE nº 2024NE0000035 - Prestação de serviços de acesso dedicado à Internet com proteção Anti-DDoS (CA n° 032/2021 - MP/PGJ - 2° TA) ref. a Agosto/2024, conf. Fatura n° 030003964158 e documentos SEI 2024.020730.</t>
  </si>
  <si>
    <t>Fatura n° 030003964158</t>
  </si>
  <si>
    <t>3091/2024</t>
  </si>
  <si>
    <t>2024.020730</t>
  </si>
  <si>
    <t>Liquidação da NE nº 2024NE0000974 - Ref. a contratação de empresa especializada no fornecimento de serviços gráficos para atender às demandas referentes ao Projeto IDH+, realizado pelo MPAM na cidade de Coari, conf. NF-e n° 320 e SEI 2024.020744.</t>
  </si>
  <si>
    <t>320/2024</t>
  </si>
  <si>
    <t>3092/2024</t>
  </si>
  <si>
    <t>2024.020744</t>
  </si>
  <si>
    <t>EMPRESA BRASILEIRA DE CORREIOS E TELEGRAFOS EBCT</t>
  </si>
  <si>
    <t>Liquidação da NE nº 2022NE0000204 - Prestação de serviços postais (CA n° 035/2021/MP/PGJ referente a Agosto/2024 conforme Fatura n° 74820 e Documentos no SEI 2024.020926.</t>
  </si>
  <si>
    <t>FATURA 74820/2024</t>
  </si>
  <si>
    <t>3093/2024</t>
  </si>
  <si>
    <t>2024.020926</t>
  </si>
  <si>
    <t>FERNANDES CONSTRUÇOES EIRELI</t>
  </si>
  <si>
    <t>Liquidação da NE nº 2024NE0001511 - Ref. ao serviço de reforma do imóvel locado no município de Careiro da Várzea/AM, com fornecimento de materiais e mão de obra, conforme NF-e n° 243 (CA 024/2024 - MP/PGJ) e demais documentos no PI-SEI 2024.020269.</t>
  </si>
  <si>
    <t>243/2024</t>
  </si>
  <si>
    <t>3094/2024</t>
  </si>
  <si>
    <t>2024.020269</t>
  </si>
  <si>
    <t>LINK CARD ADMINISTRADORA DE BENEFICIOS EIRELI EPP</t>
  </si>
  <si>
    <t>Liquidação da NE nº 2023NE0002794 - Prestação de serviços de abastecimento de veículos (CA n° 001/2024 - MP/PGJ) referente ao período de 01/08/2024 a 31/08/2024, conforme NFS-e n° 1246014 e documentos no SEI 2024.020392.</t>
  </si>
  <si>
    <t>1246014/2024</t>
  </si>
  <si>
    <t>3095/2024</t>
  </si>
  <si>
    <t>2024.020392</t>
  </si>
  <si>
    <t>Liquidação da NE nº 2024NE0000069 - Prestação de serviços de abastecimento de veículos (CA n° 001/2024 - MP/PGJ) referente ao período de 01/08/2024 a 31/08/2024, conforme NFS-e n° 1246014 e documentos no SEI 2024.020392.</t>
  </si>
  <si>
    <t>3096/2024</t>
  </si>
  <si>
    <t xml:space="preserve"> TELEFONICA BRASIL S.A.</t>
  </si>
  <si>
    <t>Liquidação da NE nº 2024NE0000066 - Prestação de Serviço Móvel Pessoal - SMP (CA n° 016/2023 - MP/PGJ) referente a Agosto/2024, conforme Fatura n° 034599134 e documentos no SEI 2024.020524.</t>
  </si>
  <si>
    <t xml:space="preserve">Fatura n° 0345991343 </t>
  </si>
  <si>
    <t>3100/2024</t>
  </si>
  <si>
    <t>2024.020524</t>
  </si>
  <si>
    <t xml:space="preserve"> </t>
  </si>
  <si>
    <t>Liquidação da NE nº 2024NE0001521 - Prestação de Serviço Móvel Pessoal - SMP (CA n° 016/2023 - MP/PGJ) referente a Agosto/2024, conforme Fatura n° 034599134 e documentos no SEI 2024.020524.</t>
  </si>
  <si>
    <t xml:space="preserve"> Fatura n° 0345991343 </t>
  </si>
  <si>
    <t>3101/2024</t>
  </si>
  <si>
    <t>Liquidação da NE n. 2024NE0002093 - Ref. a faturas de energia elétrica da PJ de Presidente Figueiredo, fatura 90981579, de agosto de 2024, por reconhecimento de dívida, conforme Despacho Nº 1179.2024.01AJ-SUBADM e SEI 2024.019757.</t>
  </si>
  <si>
    <t>Fatura n° 90981579</t>
  </si>
  <si>
    <t>3103/2024</t>
  </si>
  <si>
    <t>2024.019757</t>
  </si>
  <si>
    <t xml:space="preserve"> PRIME CONSULTORIA E ASSESSORIA EMPRESARIAL LTDA</t>
  </si>
  <si>
    <t>Liquidação da NE nº 2024NE0000036 - Serviço de gerenciamento de frota - serviço (CA n° 007/2023 - MP/PGJ) ref. ao período de 01/08/2024 a 31/08/2024 conf. NFS-e n° 2441362 e docuemntos no SEI 2024.020502.</t>
  </si>
  <si>
    <t>2441362/2024</t>
  </si>
  <si>
    <t>3106/2024</t>
  </si>
  <si>
    <t>2024.020502</t>
  </si>
  <si>
    <t>PRIME CONSULTORIA E ASSESSORIA EMPRESARIAL LTDA</t>
  </si>
  <si>
    <t>Liquidação da NE nº 2024NE0000037 - Serviço de gerenciamento de frota - aquisição de peças (CA n° 007/2023 - MP/PGJ) ref. ao período de 01/08/2024 a 31/08/2024 conf. NFS-e 2441363 e documentos no SEI 2024.020502.</t>
  </si>
  <si>
    <t>2441363/2024</t>
  </si>
  <si>
    <t>3107/2024</t>
  </si>
  <si>
    <t>MÓDULO ENGENHARIA CONSULTORIA E GERENCIA PREDIAL LTDA</t>
  </si>
  <si>
    <t xml:space="preserve">Liquidação da NE nº 2024NE0000901 - Prestação de serviços de manutenção preventiva e corretiva de elevadores (CA 015/2023 - MP/PGJ) referente a Agosto/2024, conforme NFS-e n° 27538 e documentos no SEI 2024.021198. </t>
  </si>
  <si>
    <t>27538/2024</t>
  </si>
  <si>
    <t>3121/2024</t>
  </si>
  <si>
    <t>2024.021198</t>
  </si>
  <si>
    <t>JF ENGENHARIA E SERVICOS ESPECIALIZADOS LTDA</t>
  </si>
  <si>
    <t>Liquidação da NE nº 2024NE0001002 - Ref. a serviços continuados de limpeza e conservação, em agosto/2024, conforme NFS-e 6662 (7º T.A. do C.A. 010/2020-MP/PGJ) e SEI 2024.020488.</t>
  </si>
  <si>
    <t>6662/2024</t>
  </si>
  <si>
    <t>3122/2024</t>
  </si>
  <si>
    <t>2024.020488</t>
  </si>
  <si>
    <t>Liquidação da NE nº 2024NE0000022 - Prestação de serviços de publicação do Ministério Público do Estado do Amazonas em jornal diário de grande circulação, ref. aos serviços prestados em AGOSTO/2024, descritos na NF-e nº 23594 e SEI nº 2024.021217.</t>
  </si>
  <si>
    <t>23594/2024</t>
  </si>
  <si>
    <t>3158/2024</t>
  </si>
  <si>
    <t>2024.021217</t>
  </si>
  <si>
    <t>PIRONTI ADVOGADOS E CONSULTORES ASSOCIADOS</t>
  </si>
  <si>
    <t>Liquidação da NE nº 2024NE0000367 - Prestação de serviços advocatícios para implantação do sistema de integridade (CA 007/2024 – MP/PGJ) referente a 6ª parcela, conforme NFS-e n° 5936 e demais documentos no PI-SEI 2024.020943.</t>
  </si>
  <si>
    <t>5936/2024</t>
  </si>
  <si>
    <t>3159/2024</t>
  </si>
  <si>
    <t>2024.020943</t>
  </si>
  <si>
    <t>WITEC - IT SOLUTIONS SERVICOS DE INFORMATICA LTDA</t>
  </si>
  <si>
    <t>Liquidação da NE nº 2024NE0001332 - Prestação de serviços de sistema de comunicação PABX com tecnologia VoIP e treinamento (CA 008/2024 - MP/PGJ) conforme NFS-e n° 21625 e demais documentos no PI-SEI 2024.018137.</t>
  </si>
  <si>
    <t>21625/2024</t>
  </si>
  <si>
    <t>3160/2024</t>
  </si>
  <si>
    <t>2024.018137</t>
  </si>
  <si>
    <t>SAAE SERVICO AUTONOMO DE AGUA E ESGOTOS DE ITACOAT</t>
  </si>
  <si>
    <t>Liquidação da NE nº 2024NE0000042 - Prestação de serviço de fornecimento de água na cidade de Itacoatiara/AM (CA N° 005/2022-MP/PGJ) referente a SETEMBRO/2024, conforme Fatura n° 000023074 e demais documentos no PI-SEI 2024.021335.</t>
  </si>
  <si>
    <t>Fatura n° 000023074</t>
  </si>
  <si>
    <t>3161/2024</t>
  </si>
  <si>
    <t>2024.021335</t>
  </si>
  <si>
    <t>GARTNER DO BRASIL SERVICOS DE PESQUISAS LTDA</t>
  </si>
  <si>
    <t>Liquidação da NE nº 2024NE0000021 - Prestação de serviços técnicos especializados de pesquisa e aconselhamento (CA N° 034/2021 - MP/PGJ) referente a Parcela 08/12, conforme NFS-e n° 43841 e documentos no PI-SEI 2024.021339.</t>
  </si>
  <si>
    <t>43841/2024</t>
  </si>
  <si>
    <t>3172/2024</t>
  </si>
  <si>
    <t>2024.021339</t>
  </si>
  <si>
    <t>CASA NOVA ENGENHARIA E CONSULTORIA LTDA  ME</t>
  </si>
  <si>
    <t>Liquidação da NE nº 2024NE0000755 - Ref. a serviço de manutenção preventiva e corretiva da ETE (CA N° 008/2021-MP/PGJ) referente à 4ª Medição em AGOSTO/2024 conforme NFS-e n° 386 e documentos no PI-SEI 2024.020523.</t>
  </si>
  <si>
    <t>386/2024</t>
  </si>
  <si>
    <t>3176/2024</t>
  </si>
  <si>
    <t>2024.020523</t>
  </si>
  <si>
    <t>Liquidação da NE n. 2024NE0002116 - Fornecimento de energia elétrica à Unidade Consumidora UC n° 2355955-1, localizada no município de Careiro da Várzea/AM, ref. a Agosto/2024, conf. Fatura 091104138, SEI nº 2024.020973 e autorizado pelo despacho nº 651.2024.03AJ/SUBADM.</t>
  </si>
  <si>
    <t>Fatura 091104138</t>
  </si>
  <si>
    <t>3181/2024</t>
  </si>
  <si>
    <t>2024.020973</t>
  </si>
  <si>
    <t>Liquidação da NE n. 2024NE0002095 - Fornecimento de energia elétrica à Unidade Consumidora UC n° 2355955-1, localizada no município de Careiro da Várzea/AM, ref. a Agosto/2024, conf. Fatura 091104138, SEI nº 2024.020973 e autorizado pelo despacho nº 651.2024.03AJ/SUBADM.</t>
  </si>
  <si>
    <t>3182/2024</t>
  </si>
  <si>
    <t>SERVIX INFORMÁTICA LTDA</t>
  </si>
  <si>
    <t>Liquidação da NE nº 2024NE0000053 - Prestação de serviço de Monitoramento da Solução (CA 004/2023 - MP/PGJ) referente ao período de 04/08/2024 a 03/09/2024, conf. NFS-e 62 e demais documentos no SEI 2024.021206.</t>
  </si>
  <si>
    <t>62/2024</t>
  </si>
  <si>
    <t>3198/2024</t>
  </si>
  <si>
    <t>2024.021206</t>
  </si>
  <si>
    <t>Liquidação da NE nº 2024NE0000053 - Prestação de serviço de Monitoramento da Solução (CA 004/2023 - MP/PGJ) referente ao período de 04/08/2024 a 03/09/2024, conf. NFS-e 63 e demais documentos no SEI 2024.021206.</t>
  </si>
  <si>
    <t>63/2024</t>
  </si>
  <si>
    <t>3199/2024</t>
  </si>
  <si>
    <t>SOFTPLAN PLANEJAMENTO E SISTEMAS LTDA</t>
  </si>
  <si>
    <t>Liquidação da NE nº 2022NE0001512 - Prestação de Serviço de Garantia de Evolução Tecnológica e Funcional - GETF (CA  n° 019/2021 - MP/PGJ) referente a Junho/2024, conf. NFS-e n° 716078 e documentos no SEI 2024.019984.</t>
  </si>
  <si>
    <t>716078/2024</t>
  </si>
  <si>
    <t>3224/2024</t>
  </si>
  <si>
    <t>2024.019984</t>
  </si>
  <si>
    <t>2KS AGENCIA DIGITAL PUBLICIDADE LTDA</t>
  </si>
  <si>
    <t xml:space="preserve">Liquidação da NE nº 2024NE0001339 - Ref. a prestação de serviço de Clipping Digital e Mailing (CA 019/2024 - MP/PGJ) referente ao período de 26/07/2024 a 26/08/2024, conf. NFS-e n° 405 e documentos no SEI 2024.021300. </t>
  </si>
  <si>
    <t>405/2024</t>
  </si>
  <si>
    <t>3225/2024</t>
  </si>
  <si>
    <t>2024.021300</t>
  </si>
  <si>
    <t>TELEFONICA BRASIL S.A.</t>
  </si>
  <si>
    <t xml:space="preserve">Liquidação da NE nº 2024NE0001521 - Prestação de Serviços Móvel Pessoal - SMP (CA n° 016/2023 - MP/PGJ) referente a Julho/2024, conf. Fatura n° 0345991343 e demais documentos no SEI 2024.019127. </t>
  </si>
  <si>
    <t xml:space="preserve"> Fatura n° 0345991343</t>
  </si>
  <si>
    <t>3226/2024</t>
  </si>
  <si>
    <t>2024.019127</t>
  </si>
  <si>
    <t>COSAMA COMPANHIA DE SANEAMENTO DO AMAZONAS</t>
  </si>
  <si>
    <t>Liquidação da NE nº 2024NE0000014 - Prestação do serviço de água e esgoto sanitário ao prédio da Promotoria de Justiça de TABATINGA, referente a AGOSTO/2024, conforme fatura 04943082024-8 e no PI-SEI 2024.021220.</t>
  </si>
  <si>
    <t>fatura 04943082024-8</t>
  </si>
  <si>
    <t>3227/2024</t>
  </si>
  <si>
    <t>2024.021220</t>
  </si>
  <si>
    <t>Liquidação da NE nº 2024NE0000014 - Prestação do serviço de água e esgoto sanitário ao prédio da Promotoria de Justiça de JURUÁ, referente a AGOSTO/2024, conforme fatura 10918082024-2 e no PI-SEI 2024.021220.</t>
  </si>
  <si>
    <t>fatura 10918082024-2</t>
  </si>
  <si>
    <t>3228/2024</t>
  </si>
  <si>
    <t>Liquidação da NE nº 2024NE0000014 - Prestação do serviço de água e esgoto sanitário ao prédio da Promotoria de Justiça de CARAUARI, referente a AGOSTO/2024, conforme fatura 17246082024-1 e no PI-SEI 2024.021220.</t>
  </si>
  <si>
    <t>fatura 17246082024-1</t>
  </si>
  <si>
    <t>3229/2024</t>
  </si>
  <si>
    <t>Liquidação da NE nº 2024NE0000014 - Prestação do serviço de água e esgoto sanitário ao prédio da Promotoria de Justiça de AUTAZES, referente a AGOSTO/2024, conforme fatura 22098082024-9 e no PI-SEI 2024.021220.</t>
  </si>
  <si>
    <t>fatura 22098082024-9</t>
  </si>
  <si>
    <t>3230/2024</t>
  </si>
  <si>
    <t>Liquidação da NE nº 2024NE0000014 - Prestação do serviço de água e esgoto sanitário ao prédio da Promotoria de Justiça de CODAJÁS, referente a AGOSTO/2024, conforme fatura 28487082024-8 e no PI-SEI 2024.021220.</t>
  </si>
  <si>
    <t>fatura 28487082024-8</t>
  </si>
  <si>
    <t>3231/2024</t>
  </si>
  <si>
    <t>Liquidação da NE nº 2022NE0001512 - - Ref. prestação de serviço de Suporte de Primeiro Nível (CA n° 019/2021 - MP/PGJ) referente a Julho/2024 conforme NFS-e n° 718336 e demais documentos no SEI 2024.020527.</t>
  </si>
  <si>
    <t>718336/2024</t>
  </si>
  <si>
    <t>3248/2024</t>
  </si>
  <si>
    <t>2024.020527</t>
  </si>
  <si>
    <t xml:space="preserve">Liquidação da NE nº 2022NE0001512 - - Ref. Prestação de serviço sobre Infraestrutura (CA 019/2021 - MP/PGJ) referente a Julho/2024, conforme NFS-e n° 718339 e demais documentos no SEI 2024.020536.
</t>
  </si>
  <si>
    <t>718339/2024</t>
  </si>
  <si>
    <t>3249/2024</t>
  </si>
  <si>
    <t>2024.020536</t>
  </si>
  <si>
    <t xml:space="preserve">Liquidação da NE nº 2022NE0001512 - - Ref. prestação de serviço de Suporte de Primeiro Nível (CA n° 019/2021 - MP/PGJ) referente a Julho/2024 conforme NFS-e n° 718338 e demais documentos no SEI 2024.020545.
</t>
  </si>
  <si>
    <t>718338/2024</t>
  </si>
  <si>
    <t>3250/2024</t>
  </si>
  <si>
    <t>2024.020545</t>
  </si>
  <si>
    <t>Liquidação da NE nº 2024NE0000064 - Ref. prestação de serviço de Suporte de Primeiro Nível (CA n° 019/2021 - MP/PGJ) referente a Julho/2024 conforme NFS-e n° 718338 e demais documentos no SEI 2024.020545.</t>
  </si>
  <si>
    <t>3251/2024</t>
  </si>
  <si>
    <t xml:space="preserve">Liquidação da NE nº 2024NE0000064 - - Ref. Prestação de Serviço de Garantia de Evolução Tecnológica e Funcional - GETF (CA n° 019/2021 - MP/PGJ) ref. a Julho/2024 conf. NFS-e n° 718337 e demais documentos no SEI 2024.020530.
</t>
  </si>
  <si>
    <t>718337/2024</t>
  </si>
  <si>
    <t>3252/2024</t>
  </si>
  <si>
    <t>2024.020530</t>
  </si>
  <si>
    <t>MOVX TECNOLOGIA LTDA</t>
  </si>
  <si>
    <t>Liquidação da NE nº 2024NE0000030 - - Ref. prestação de serviço de design gráfico, editoração de publicações e outros materiais (CA n° 030/2022 - MP/PGJ , 1° Termo Aditivo), conf. NF-e n° 502 e demais documentos no SEI 2024.015542.</t>
  </si>
  <si>
    <t>502/2024</t>
  </si>
  <si>
    <t>3253/2024</t>
  </si>
  <si>
    <t>2024.015542</t>
  </si>
  <si>
    <t>F ALVES DOS SANTOS JUNIOR</t>
  </si>
  <si>
    <t xml:space="preserve"> Ref. a instalação de condicionador de ar, conforme NFS-e n° 274 e demais documentos no SEI 2024.001169.
</t>
  </si>
  <si>
    <t>274/2024</t>
  </si>
  <si>
    <t>3256/2024</t>
  </si>
  <si>
    <t>2024.001169</t>
  </si>
  <si>
    <t>CERRADO VIAGENS LTDA</t>
  </si>
  <si>
    <t>Liquidação da NE nº 2024NE0001013 - Prestação de serviço de emissão, reserva e remarcação de bilhetes para voos nacionais e internacionais (C.A. N° 019/2023 - MP/PGJ) ref. a Agosto/2024, conf. Fatura n° 8486 e SEI 2024.020928.</t>
  </si>
  <si>
    <t>FATURA 8486/2024</t>
  </si>
  <si>
    <t>3259/2024</t>
  </si>
  <si>
    <t>2024.020928</t>
  </si>
  <si>
    <t>Liquidação da NE nº 2024NE0001524 - -Ref. prestação de serviços de administração, gerenciamento e fornecimento de vale-alimentação (CA  n° 015/2020 - MP/PGJ) referente a Setembro/2024, conf. NFS-e n° 02319305 e documentos no SEI 2024.021826.</t>
  </si>
  <si>
    <t>02319305/2024</t>
  </si>
  <si>
    <t>3277/2024</t>
  </si>
  <si>
    <t>2024.021826</t>
  </si>
  <si>
    <t>COMPANHIA HUMAITENSE DE AGUAS E SANEAMENTO BASICO</t>
  </si>
  <si>
    <t>Liquidação da NE nº 2024NE0000013 - - Ref. a Prestação de Serviços de Fornecimento de água potável e Coleta de esgoto visando atender as unidades da contratante na cidade de Humaitá-AM, conf. fatura 240889920 e documentos no SEI 2024.021860.</t>
  </si>
  <si>
    <t>Fatura 240889920</t>
  </si>
  <si>
    <t>3279/2024</t>
  </si>
  <si>
    <t>2024.021860</t>
  </si>
  <si>
    <t>Liquidação da NE nº 2024NE0001339 - Ref. Prestação de serviços de clipping digital e mailing (CA 019/2024 - MP/PGJ) referente ao período de 26/08/2024 a 26/09/2024 conf. NFS-e n° 428 e documentos no SEI 2024.021866.</t>
  </si>
  <si>
    <t>428/2024</t>
  </si>
  <si>
    <t>3283/2024</t>
  </si>
  <si>
    <t>2024.021866</t>
  </si>
  <si>
    <t>SENCINET BRASIL SERVICOS DE TELECOMUNICACOES LTDA</t>
  </si>
  <si>
    <t>Liquidação da NE nº 2024NE0000048 - Ref. prestação de serviços de comunicação de dados e circuito dedicado de comunicação de dados (CA n° 022/2021 - MP/PGJ - 3° TA) ref. a Julho/2024 conf. NFS-e n° 9520 e documentos no SEI 2024.018011.</t>
  </si>
  <si>
    <t>9520/2024</t>
  </si>
  <si>
    <t>3290/2024</t>
  </si>
  <si>
    <t>2024.018011</t>
  </si>
  <si>
    <t>Liquidação da NE nº 2024NE0000052 - Ref. prestação de serviços de comunicação de dados e circuito dedicado de comunicação de dados (CA n° 013/2021 - MP/PGJ - 2° TA) ref. a Julho/2024 conf. NFS-e n° 9519 e documentos no SEI 2024.018013.</t>
  </si>
  <si>
    <t>9519/2024</t>
  </si>
  <si>
    <t>3291/2024</t>
  </si>
  <si>
    <t>30/092024</t>
  </si>
  <si>
    <t>2024.018013</t>
  </si>
  <si>
    <t>Liquidação da NE nº 2024NE0000052 - Ref. prestação de serviços valor adicionado e circuito dedicado de comunicação de dados (CA n° 013/2021 - MP/PGJ - 2° TA) ref. a Julho/2024 conf. NFS-e n° 13894 e documentos no SEI 2024.018013.</t>
  </si>
  <si>
    <t>13894/2024</t>
  </si>
  <si>
    <t>3292/2024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</si>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</sst>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6" formatCode="[$-416]d/m/yyyy"/>
    <numFmt numFmtId="167" formatCode="_-&quot;R$ &quot;* #,##0.00_-;&quot;-R$ &quot;* #,##0.00_-;_-&quot;R$ &quot;* \-??_-;_-@_-"/>
  </numFmts>
  <fonts count="13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  <font>
      <u/>
      <sz val="12"/>
      <color rgb="FF0000FF"/>
      <name val="Calibri"/>
      <family val="2"/>
      <charset val="1"/>
    </font>
    <font>
      <sz val="24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3" fillId="0" borderId="0"/>
    <xf numFmtId="0" fontId="10" fillId="0" borderId="0" applyBorder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left"/>
    </xf>
    <xf numFmtId="0" fontId="6" fillId="0" borderId="1" xfId="2" applyFont="1" applyBorder="1" applyAlignment="1">
      <alignment horizontal="left"/>
    </xf>
    <xf numFmtId="0" fontId="8" fillId="2" borderId="2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167" fontId="9" fillId="0" borderId="2" xfId="1" applyFont="1" applyBorder="1" applyAlignment="1" applyProtection="1">
      <alignment vertical="center"/>
    </xf>
    <xf numFmtId="14" fontId="9" fillId="0" borderId="2" xfId="0" quotePrefix="1" applyNumberFormat="1" applyFont="1" applyBorder="1" applyAlignment="1">
      <alignment horizontal="center" vertical="center" wrapText="1"/>
    </xf>
    <xf numFmtId="0" fontId="2" fillId="0" borderId="0" xfId="0" applyFont="1"/>
    <xf numFmtId="0" fontId="11" fillId="0" borderId="2" xfId="3" applyFont="1" applyBorder="1" applyAlignment="1">
      <alignment horizontal="center" vertical="center" wrapText="1"/>
    </xf>
    <xf numFmtId="0" fontId="10" fillId="0" borderId="2" xfId="3" applyBorder="1" applyAlignment="1">
      <alignment horizontal="center" vertical="center" wrapText="1"/>
    </xf>
    <xf numFmtId="167" fontId="9" fillId="0" borderId="2" xfId="1" applyFont="1" applyBorder="1" applyAlignment="1" applyProtection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167" fontId="9" fillId="0" borderId="2" xfId="1" applyFont="1" applyFill="1" applyBorder="1" applyAlignment="1" applyProtection="1">
      <alignment vertical="center"/>
    </xf>
    <xf numFmtId="0" fontId="11" fillId="0" borderId="0" xfId="3" applyFont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 wrapText="1"/>
    </xf>
    <xf numFmtId="43" fontId="2" fillId="0" borderId="0" xfId="0" applyNumberFormat="1" applyFont="1"/>
    <xf numFmtId="4" fontId="2" fillId="0" borderId="0" xfId="0" applyNumberFormat="1" applyFont="1"/>
    <xf numFmtId="0" fontId="12" fillId="0" borderId="0" xfId="0" applyFont="1" applyFill="1" applyAlignment="1">
      <alignment horizontal="center" vertical="center"/>
    </xf>
    <xf numFmtId="0" fontId="11" fillId="0" borderId="2" xfId="3" applyFont="1" applyBorder="1" applyAlignment="1">
      <alignment horizontal="center" wrapText="1"/>
    </xf>
    <xf numFmtId="2" fontId="9" fillId="0" borderId="2" xfId="0" applyNumberFormat="1" applyFont="1" applyBorder="1" applyAlignment="1">
      <alignment horizontal="center" vertical="center"/>
    </xf>
    <xf numFmtId="167" fontId="9" fillId="0" borderId="2" xfId="1" applyFont="1" applyBorder="1" applyAlignment="1" applyProtection="1">
      <alignment vertical="center" wrapText="1"/>
    </xf>
    <xf numFmtId="0" fontId="9" fillId="0" borderId="2" xfId="0" quotePrefix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1" fillId="0" borderId="0" xfId="3" applyFont="1" applyBorder="1" applyAlignment="1">
      <alignment horizontal="center" vertical="center" wrapText="1"/>
    </xf>
    <xf numFmtId="0" fontId="11" fillId="0" borderId="0" xfId="3" applyFont="1" applyBorder="1" applyAlignment="1">
      <alignment horizontal="center" vertical="center"/>
    </xf>
    <xf numFmtId="166" fontId="9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167" fontId="9" fillId="0" borderId="0" xfId="1" applyFont="1" applyBorder="1" applyAlignment="1" applyProtection="1">
      <alignment vertical="center"/>
    </xf>
    <xf numFmtId="166" fontId="9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">
    <cellStyle name="Hiperlink" xfId="3" builtinId="8"/>
    <cellStyle name="Moeda" xfId="1" builtinId="4"/>
    <cellStyle name="Normal" xfId="0" builtinId="0"/>
    <cellStyle name="Normal 2" xfId="2"/>
  </cellStyles>
  <dxfs count="68"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4228539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.ORDEM_CRONOL&#211;GICA_%20DE_%20PAGAMENTOS_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SETEMBRO/2024</v>
          </cell>
        </row>
        <row r="24">
          <cell r="A24" t="str">
            <v>Data da última atualização:01/10/2024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pam.mp.br/images/NFS_2947_2024_FENIX_45f79.pdf" TargetMode="External"/><Relationship Id="rId117" Type="http://schemas.openxmlformats.org/officeDocument/2006/relationships/hyperlink" Target="https://www.mpam.mp.br/images/NFS_274_2024_F_ALVES_73965.pdf" TargetMode="External"/><Relationship Id="rId21" Type="http://schemas.openxmlformats.org/officeDocument/2006/relationships/hyperlink" Target="https://www.mpam.mp.br/images/NFS_4503_2024_ECOSEGME_0e0d3.pdf" TargetMode="External"/><Relationship Id="rId42" Type="http://schemas.openxmlformats.org/officeDocument/2006/relationships/hyperlink" Target="https://www.mpam.mp.br/images/NFS_2305095_2024_TRIVALE_b420e.pdf" TargetMode="External"/><Relationship Id="rId47" Type="http://schemas.openxmlformats.org/officeDocument/2006/relationships/hyperlink" Target="https://www.mpam.mp.br/images/CT_n%C2%BA_015-2020-MP-PGJ_4610e.pdf" TargetMode="External"/><Relationship Id="rId63" Type="http://schemas.openxmlformats.org/officeDocument/2006/relationships/hyperlink" Target="https://www.mpam.mp.br/images/CCT_n%C2%BA_07-2024-MP-PGJ_2d3d7.pdf" TargetMode="External"/><Relationship Id="rId68" Type="http://schemas.openxmlformats.org/officeDocument/2006/relationships/hyperlink" Target="https://www.mpam.mp.br/images/CT_01-2024_-_MP-PGJ_ac2a1.pdf" TargetMode="External"/><Relationship Id="rId84" Type="http://schemas.openxmlformats.org/officeDocument/2006/relationships/hyperlink" Target="https://www.mpam.mp.br/images/CT_n_019-2021-MP-PGJ_60243.pdf" TargetMode="External"/><Relationship Id="rId89" Type="http://schemas.openxmlformats.org/officeDocument/2006/relationships/hyperlink" Target="https://www.mpam.mp.br/images/CCT_06-2022_-_MP-PGJ_b19f3.pdf" TargetMode="External"/><Relationship Id="rId112" Type="http://schemas.openxmlformats.org/officeDocument/2006/relationships/hyperlink" Target="https://www.mpam.mp.br/images/NFS_718339_2024_SOFTPLAN_9dcca.pdf" TargetMode="External"/><Relationship Id="rId16" Type="http://schemas.openxmlformats.org/officeDocument/2006/relationships/hyperlink" Target="https://www.mpam.mp.br/images/NFS_1246014_2024_LINK_CARD_42ad3.pdf" TargetMode="External"/><Relationship Id="rId107" Type="http://schemas.openxmlformats.org/officeDocument/2006/relationships/hyperlink" Target="https://www.mpam.mp.br/images/FATURA_109180820242_2024_COSAMA_JURUA_80319.pdf" TargetMode="External"/><Relationship Id="rId11" Type="http://schemas.openxmlformats.org/officeDocument/2006/relationships/hyperlink" Target="https://www.mpam.mp.br/images/NFS_27538_2024_MODULO_CONSULTORIA_01952.pdf" TargetMode="External"/><Relationship Id="rId32" Type="http://schemas.openxmlformats.org/officeDocument/2006/relationships/hyperlink" Target="https://www.mpam.mp.br/images/NFS_350_2024_TEIXEIRA_IMPRESS%C3%83O_7758b.pdf" TargetMode="External"/><Relationship Id="rId37" Type="http://schemas.openxmlformats.org/officeDocument/2006/relationships/hyperlink" Target="https://www.mpam.mp.br/images/NFS_21022_2024_SIDI_SERVI%C3%87OS_a9082.pdf" TargetMode="External"/><Relationship Id="rId53" Type="http://schemas.openxmlformats.org/officeDocument/2006/relationships/hyperlink" Target="https://www.mpam.mp.br/images/CT_n%C2%BA_33-MP-PGJ_94190.pdf" TargetMode="External"/><Relationship Id="rId58" Type="http://schemas.openxmlformats.org/officeDocument/2006/relationships/hyperlink" Target="https://www.mpam.mp.br/images/CT_18-2023_-MP-PGJ_367f2.pdf" TargetMode="External"/><Relationship Id="rId74" Type="http://schemas.openxmlformats.org/officeDocument/2006/relationships/hyperlink" Target="https://www.mpam.mp.br/images/CT_15-2023_-_MP-PGJ_777a8.pdf" TargetMode="External"/><Relationship Id="rId79" Type="http://schemas.openxmlformats.org/officeDocument/2006/relationships/hyperlink" Target="https://www.mpam.mp.br/images/Contratos/2022/Carta_Contrato/CC_05-2022_MP_-_PGJ_596f4.pdf" TargetMode="External"/><Relationship Id="rId102" Type="http://schemas.openxmlformats.org/officeDocument/2006/relationships/hyperlink" Target="https://www.mpam.mp.br/images/3_TA_ao_CT_N%C2%BA_022-2021_-_MP-PGJ_3d457.pdf" TargetMode="External"/><Relationship Id="rId123" Type="http://schemas.openxmlformats.org/officeDocument/2006/relationships/hyperlink" Target="https://www.mpam.mp.br/images/2%C2%BA_TA_ao_CT_013-2021_-_MP-PGJ_f9615.pdf" TargetMode="External"/><Relationship Id="rId128" Type="http://schemas.openxmlformats.org/officeDocument/2006/relationships/drawing" Target="../drawings/drawing1.xml"/><Relationship Id="rId5" Type="http://schemas.openxmlformats.org/officeDocument/2006/relationships/hyperlink" Target="https://www.mpam.mp.br/images/NFS_43841_2024_GARTNER_4aa12.pdf" TargetMode="External"/><Relationship Id="rId90" Type="http://schemas.openxmlformats.org/officeDocument/2006/relationships/hyperlink" Target="https://www.mpam.mp.br/images/CCT_06-2022_-_MP-PGJ_b19f3.pdf" TargetMode="External"/><Relationship Id="rId95" Type="http://schemas.openxmlformats.org/officeDocument/2006/relationships/hyperlink" Target="https://www.mpam.mp.br/images/CT_n_019-2021-MP-PGJ_60243.pdf" TargetMode="External"/><Relationship Id="rId22" Type="http://schemas.openxmlformats.org/officeDocument/2006/relationships/hyperlink" Target="https://www.mpam.mp.br/images/FATURA_56635_2024_MBM_SEGURADORA_c1142.pdf" TargetMode="External"/><Relationship Id="rId27" Type="http://schemas.openxmlformats.org/officeDocument/2006/relationships/hyperlink" Target="https://www.mpam.mp.br/images/NFS_23140_2024_GIBBOR_64ea7.pdf" TargetMode="External"/><Relationship Id="rId43" Type="http://schemas.openxmlformats.org/officeDocument/2006/relationships/hyperlink" Target="https://www.mpam.mp.br/images/NFS_187_2024_CONTEMPORANEO_FESTAS_2123f.pdf" TargetMode="External"/><Relationship Id="rId48" Type="http://schemas.openxmlformats.org/officeDocument/2006/relationships/hyperlink" Target="https://www.mpam.mp.br/images/CT_n%C2%BA_015-2020-MP-PGJ_4610e.pdf" TargetMode="External"/><Relationship Id="rId64" Type="http://schemas.openxmlformats.org/officeDocument/2006/relationships/hyperlink" Target="https://www.mpam.mp.br/images/CC_n%C2%BA_003.2020_98a8f.pdf" TargetMode="External"/><Relationship Id="rId69" Type="http://schemas.openxmlformats.org/officeDocument/2006/relationships/hyperlink" Target="https://www.mpam.mp.br/images/CT_01-2024_-_MP-PGJ_ac2a1.pdf" TargetMode="External"/><Relationship Id="rId113" Type="http://schemas.openxmlformats.org/officeDocument/2006/relationships/hyperlink" Target="https://www.mpam.mp.br/images/NFS_718338_2024_SOFTPLAN_e7172.pdf" TargetMode="External"/><Relationship Id="rId118" Type="http://schemas.openxmlformats.org/officeDocument/2006/relationships/hyperlink" Target="https://www.mpam.mp.br/images/FATURA_8486_2024_CERRADO_dc7f5.pdf" TargetMode="External"/><Relationship Id="rId80" Type="http://schemas.openxmlformats.org/officeDocument/2006/relationships/hyperlink" Target="https://www.mpam.mp.br/images/CT_n%C2%BA_034-2021-MP-PGJ_f1b15.pdf" TargetMode="External"/><Relationship Id="rId85" Type="http://schemas.openxmlformats.org/officeDocument/2006/relationships/hyperlink" Target="https://www.mpam.mp.br/images/CT_19-2024_-_MP-PGJ_419d8.pdf" TargetMode="External"/><Relationship Id="rId12" Type="http://schemas.openxmlformats.org/officeDocument/2006/relationships/hyperlink" Target="https://www.mpam.mp.br/images/NFS_2441363_2024_PRIME_80866.pdf" TargetMode="External"/><Relationship Id="rId17" Type="http://schemas.openxmlformats.org/officeDocument/2006/relationships/hyperlink" Target="https://www.mpam.mp.br/images/NFS_243_2024_FERNANDES_CONSTRU%C3%87%C3%95ES_9b7f6.pdf" TargetMode="External"/><Relationship Id="rId33" Type="http://schemas.openxmlformats.org/officeDocument/2006/relationships/hyperlink" Target="https://www.mpam.mp.br/images/NFS_443_2024_TEIXEIRA_IMPRESS%C3%83O_96acf.pdf" TargetMode="External"/><Relationship Id="rId38" Type="http://schemas.openxmlformats.org/officeDocument/2006/relationships/hyperlink" Target="https://www.mpam.mp.br/images/FATURA_91100585_2024_AMAZONAS_ENERGIA_a1bb8.pdf" TargetMode="External"/><Relationship Id="rId59" Type="http://schemas.openxmlformats.org/officeDocument/2006/relationships/hyperlink" Target="https://www.mpam.mp.br/images/CT_28-2024_-_MP-PGJ_5c9f9.pdf" TargetMode="External"/><Relationship Id="rId103" Type="http://schemas.openxmlformats.org/officeDocument/2006/relationships/hyperlink" Target="https://www.mpam.mp.br/images/NFS_716078_2024_SOFTPLAN_3b1c5.pdf" TargetMode="External"/><Relationship Id="rId108" Type="http://schemas.openxmlformats.org/officeDocument/2006/relationships/hyperlink" Target="https://www.mpam.mp.br/images/FATURA_172460820241_2024_COSAMA_CARAUARI_fbf10.pdf" TargetMode="External"/><Relationship Id="rId124" Type="http://schemas.openxmlformats.org/officeDocument/2006/relationships/hyperlink" Target="https://www.mpam.mp.br/images/2%C2%BA_TA_ao_CT_013-2021_-_MP-PGJ_f9615.pdf" TargetMode="External"/><Relationship Id="rId54" Type="http://schemas.openxmlformats.org/officeDocument/2006/relationships/hyperlink" Target="https://www.mpam.mp.br/images/CT_08-2024_-_MP-PGJ_976bb.pdf" TargetMode="External"/><Relationship Id="rId70" Type="http://schemas.openxmlformats.org/officeDocument/2006/relationships/hyperlink" Target="https://www.mpam.mp.br/images/CT_16-2023_-_MP-PGJ_8a82c.pdf" TargetMode="External"/><Relationship Id="rId75" Type="http://schemas.openxmlformats.org/officeDocument/2006/relationships/hyperlink" Target="https://www.mpam.mp.br/images/7%C2%BA_TA_ao_CT_10-2020_-_MP-PGJ_56a89.pdf" TargetMode="External"/><Relationship Id="rId91" Type="http://schemas.openxmlformats.org/officeDocument/2006/relationships/hyperlink" Target="https://www.mpam.mp.br/images/CCT_06-2022_-_MP-PGJ_b19f3.pdf" TargetMode="External"/><Relationship Id="rId96" Type="http://schemas.openxmlformats.org/officeDocument/2006/relationships/hyperlink" Target="https://www.mpam.mp.br/images/CT_n_019-2021-MP-PGJ_60243.pdf" TargetMode="External"/><Relationship Id="rId1" Type="http://schemas.openxmlformats.org/officeDocument/2006/relationships/hyperlink" Target="https://www.mpam.mp.br/images/NFS_63_2024_SERVIX_fe4b5.pdf" TargetMode="External"/><Relationship Id="rId6" Type="http://schemas.openxmlformats.org/officeDocument/2006/relationships/hyperlink" Target="https://www.mpam.mp.br/images/FATURA_000023074_2024_SAAE_f4a69.pdf" TargetMode="External"/><Relationship Id="rId23" Type="http://schemas.openxmlformats.org/officeDocument/2006/relationships/hyperlink" Target="https://www.mpam.mp.br/images/NFS_3150_2024_G_REFRIGERA%C3%87%C3%83O_dbe4b.pdf" TargetMode="External"/><Relationship Id="rId28" Type="http://schemas.openxmlformats.org/officeDocument/2006/relationships/hyperlink" Target="https://www.mpam.mp.br/images/NFS_43582_2024_LOGIC_PRO_a7aeb.pdf" TargetMode="External"/><Relationship Id="rId49" Type="http://schemas.openxmlformats.org/officeDocument/2006/relationships/hyperlink" Target="https://www.mpam.mp.br/images/CT_04-2024_-_MP-PGJ_9c22c.pdf" TargetMode="External"/><Relationship Id="rId114" Type="http://schemas.openxmlformats.org/officeDocument/2006/relationships/hyperlink" Target="https://www.mpam.mp.br/images/NFS_718338_2024_SOFTPLAN_e7172.pdf" TargetMode="External"/><Relationship Id="rId119" Type="http://schemas.openxmlformats.org/officeDocument/2006/relationships/hyperlink" Target="https://www.mpam.mp.br/images/NFS_2319305_2024_TRIVALE_3da4a.pdf" TargetMode="External"/><Relationship Id="rId44" Type="http://schemas.openxmlformats.org/officeDocument/2006/relationships/hyperlink" Target="https://www.mpam.mp.br/images/FATURA_091104138_2024_AMAZONAS_ENERGIA_1552a.pdf" TargetMode="External"/><Relationship Id="rId60" Type="http://schemas.openxmlformats.org/officeDocument/2006/relationships/hyperlink" Target="https://www.mpam.mp.br/images/CT_24-2023_-_MP-PGJ_933fa.pdf" TargetMode="External"/><Relationship Id="rId65" Type="http://schemas.openxmlformats.org/officeDocument/2006/relationships/hyperlink" Target="https://www.mpam.mp.br/images/CT_n%C2%BA_32-MP-PGJ_4ec7e.pdf" TargetMode="External"/><Relationship Id="rId81" Type="http://schemas.openxmlformats.org/officeDocument/2006/relationships/hyperlink" Target="https://www.mpam.mp.br/images/CT_n%C2%BA_008-2021-MP-PGJ_077ad.pdf" TargetMode="External"/><Relationship Id="rId86" Type="http://schemas.openxmlformats.org/officeDocument/2006/relationships/hyperlink" Target="https://www.mpam.mp.br/images/CT_16-2023_-_MP-PGJ_8a82c.pdf" TargetMode="External"/><Relationship Id="rId13" Type="http://schemas.openxmlformats.org/officeDocument/2006/relationships/hyperlink" Target="https://www.mpam.mp.br/images/NFS_2441362_2024_PRIME_c7803.pdf" TargetMode="External"/><Relationship Id="rId18" Type="http://schemas.openxmlformats.org/officeDocument/2006/relationships/hyperlink" Target="https://www.mpam.mp.br/images/FATURA_74820_2024_CORREIOS_7818a.pdf" TargetMode="External"/><Relationship Id="rId39" Type="http://schemas.openxmlformats.org/officeDocument/2006/relationships/hyperlink" Target="https://www.mpam.mp.br/images/FATURA_9186124_2024_PREVILEMOS_a04dd.pdf" TargetMode="External"/><Relationship Id="rId109" Type="http://schemas.openxmlformats.org/officeDocument/2006/relationships/hyperlink" Target="https://www.mpam.mp.br/images/FATURA_220980820249_2024_COSAMA_AUTAZES_4e7fb.pdf" TargetMode="External"/><Relationship Id="rId34" Type="http://schemas.openxmlformats.org/officeDocument/2006/relationships/hyperlink" Target="https://www.mpam.mp.br/images/NFS_2611_2024_EYES_NWHERE_1c4a6.pdf" TargetMode="External"/><Relationship Id="rId50" Type="http://schemas.openxmlformats.org/officeDocument/2006/relationships/hyperlink" Target="https://www.mpam.mp.br/images/CT_n%C2%BA_015-2020-MP-PGJ_4610e.pdf" TargetMode="External"/><Relationship Id="rId55" Type="http://schemas.openxmlformats.org/officeDocument/2006/relationships/hyperlink" Target="https://www.mpam.mp.br/images/CT_08-2024_-_MP-PGJ_976bb.pdf" TargetMode="External"/><Relationship Id="rId76" Type="http://schemas.openxmlformats.org/officeDocument/2006/relationships/hyperlink" Target="https://www.mpam.mp.br/images/CT_18-2023_-MP-PGJ_367f2.pdf" TargetMode="External"/><Relationship Id="rId97" Type="http://schemas.openxmlformats.org/officeDocument/2006/relationships/hyperlink" Target="https://www.mpam.mp.br/images/CT_30-2022_-_MP-PGJ_e7dc4.pdf" TargetMode="External"/><Relationship Id="rId104" Type="http://schemas.openxmlformats.org/officeDocument/2006/relationships/hyperlink" Target="https://www.mpam.mp.br/images/NFS_405_2024_2KS_AGENCIA_d4807.pdf" TargetMode="External"/><Relationship Id="rId120" Type="http://schemas.openxmlformats.org/officeDocument/2006/relationships/hyperlink" Target="https://www.mpam.mp.br/images/FATURA_240889920_2024_COHASB_eda41.pdf" TargetMode="External"/><Relationship Id="rId125" Type="http://schemas.openxmlformats.org/officeDocument/2006/relationships/hyperlink" Target="https://www.mpam.mp.br/images/NFS_9519_2024_SENCINET_4c938.pdf" TargetMode="External"/><Relationship Id="rId7" Type="http://schemas.openxmlformats.org/officeDocument/2006/relationships/hyperlink" Target="https://www.mpam.mp.br/images/NFS_21625_2024_WITEC_IT_SOLUTIONS_f2bdf.pdf" TargetMode="External"/><Relationship Id="rId71" Type="http://schemas.openxmlformats.org/officeDocument/2006/relationships/hyperlink" Target="https://www.mpam.mp.br/images/CT_16-2023_-_MP-PGJ_8a82c.pdf" TargetMode="External"/><Relationship Id="rId92" Type="http://schemas.openxmlformats.org/officeDocument/2006/relationships/hyperlink" Target="https://www.mpam.mp.br/images/CT_n_019-2021-MP-PGJ_60243.pdf" TargetMode="External"/><Relationship Id="rId2" Type="http://schemas.openxmlformats.org/officeDocument/2006/relationships/hyperlink" Target="https://www.mpam.mp.br/images/NFS_62_2024_SERVIX_b9734.pdf" TargetMode="External"/><Relationship Id="rId29" Type="http://schemas.openxmlformats.org/officeDocument/2006/relationships/hyperlink" Target="https://www.mpam.mp.br/images/NFS_166_2024_A_S_PINTO_96ade.pdf" TargetMode="External"/><Relationship Id="rId24" Type="http://schemas.openxmlformats.org/officeDocument/2006/relationships/hyperlink" Target="https://www.mpam.mp.br/images/NFS_544_2024_MOVLEADS_0ac12.pdf" TargetMode="External"/><Relationship Id="rId40" Type="http://schemas.openxmlformats.org/officeDocument/2006/relationships/hyperlink" Target="https://www.mpam.mp.br/images/NF_692_2024_QUALY_NUTRI_e3368.pdf" TargetMode="External"/><Relationship Id="rId45" Type="http://schemas.openxmlformats.org/officeDocument/2006/relationships/hyperlink" Target="https://www.mpam.mp.br/images/FATURA_0345991343_2024_TELEFONICA_BRASIL_3ac3d.pdf" TargetMode="External"/><Relationship Id="rId66" Type="http://schemas.openxmlformats.org/officeDocument/2006/relationships/hyperlink" Target="https://www.mpam.mp.br/images/CT_n%C2%BA_035-2021-MP-PGJ_8bef6.pdf" TargetMode="External"/><Relationship Id="rId87" Type="http://schemas.openxmlformats.org/officeDocument/2006/relationships/hyperlink" Target="https://www.mpam.mp.br/images/CCT_06-2022_-_MP-PGJ_b19f3.pdf" TargetMode="External"/><Relationship Id="rId110" Type="http://schemas.openxmlformats.org/officeDocument/2006/relationships/hyperlink" Target="https://www.mpam.mp.br/images/FATURA_284870820248_2024_COSAMA_CODAJAS_43b94.pdf" TargetMode="External"/><Relationship Id="rId115" Type="http://schemas.openxmlformats.org/officeDocument/2006/relationships/hyperlink" Target="https://www.mpam.mp.br/images/NFS_718337_2024_SOFTPLAN_4bcea.pdf" TargetMode="External"/><Relationship Id="rId61" Type="http://schemas.openxmlformats.org/officeDocument/2006/relationships/hyperlink" Target="https://www.mpam.mp.br/images/CT_30-2022_-_MP-PGJ_e7dc4.pdf" TargetMode="External"/><Relationship Id="rId82" Type="http://schemas.openxmlformats.org/officeDocument/2006/relationships/hyperlink" Target="https://www.mpam.mp.br/images/Contratos/2023/Contrato/CT_04-2023_-_MP-PGJ.pdf_ee471.pdf" TargetMode="External"/><Relationship Id="rId19" Type="http://schemas.openxmlformats.org/officeDocument/2006/relationships/hyperlink" Target="https://www.mpam.mp.br/images/NFS_320_2024_TEIXEIRA_efc38.pdf" TargetMode="External"/><Relationship Id="rId14" Type="http://schemas.openxmlformats.org/officeDocument/2006/relationships/hyperlink" Target="https://www.mpam.mp.br/images/FATURA_90981579_2024_AMAZONAS_ENERGIA_a6b0e.pdf" TargetMode="External"/><Relationship Id="rId30" Type="http://schemas.openxmlformats.org/officeDocument/2006/relationships/hyperlink" Target="https://www.mpam.mp.br/images/NFS_1808_2024_FIOS_TECNOLOGIA_692a2.pdf" TargetMode="External"/><Relationship Id="rId35" Type="http://schemas.openxmlformats.org/officeDocument/2006/relationships/hyperlink" Target="https://www.mpam.mp.br/images/NFS_2299141_2024_TRIVALE_4cc6a.pdf" TargetMode="External"/><Relationship Id="rId56" Type="http://schemas.openxmlformats.org/officeDocument/2006/relationships/hyperlink" Target="https://www.mpam.mp.br/images/CT_17-2024_-_MP-PGJ_5fa2a.pdf" TargetMode="External"/><Relationship Id="rId77" Type="http://schemas.openxmlformats.org/officeDocument/2006/relationships/hyperlink" Target="https://www.mpam.mp.br/images/CT_07-2024_-_MP-PGJ_aa585.pdf" TargetMode="External"/><Relationship Id="rId100" Type="http://schemas.openxmlformats.org/officeDocument/2006/relationships/hyperlink" Target="https://www.mpam.mp.br/images/CC_N%C2%BA_010.2021_-_MP-PGJ_88af6.pdf" TargetMode="External"/><Relationship Id="rId105" Type="http://schemas.openxmlformats.org/officeDocument/2006/relationships/hyperlink" Target="https://www.mpam.mp.br/images/FATURA_0345991343_07_2024_TELEFONICA_BRASIL_5f699.pdf" TargetMode="External"/><Relationship Id="rId126" Type="http://schemas.openxmlformats.org/officeDocument/2006/relationships/hyperlink" Target="https://www.mpam.mp.br/images/NFS_13894_2024_SENCINET_8af3f.pdf" TargetMode="External"/><Relationship Id="rId8" Type="http://schemas.openxmlformats.org/officeDocument/2006/relationships/hyperlink" Target="https://www.mpam.mp.br/images/NFS_5936_2024_PIRONTI_71b48.pdf" TargetMode="External"/><Relationship Id="rId51" Type="http://schemas.openxmlformats.org/officeDocument/2006/relationships/hyperlink" Target="https://www.mpam.mp.br/images/Carta_Contrato_n%C2%BA_07-PGJ_-_MP-PGJ_7e36e.pdf" TargetMode="External"/><Relationship Id="rId72" Type="http://schemas.openxmlformats.org/officeDocument/2006/relationships/hyperlink" Target="https://www.mpam.mp.br/images/CT_07-2023_-_MP-PGJ_fb5b5.pdf" TargetMode="External"/><Relationship Id="rId93" Type="http://schemas.openxmlformats.org/officeDocument/2006/relationships/hyperlink" Target="https://www.mpam.mp.br/images/CT_n_019-2021-MP-PGJ_60243.pdf" TargetMode="External"/><Relationship Id="rId98" Type="http://schemas.openxmlformats.org/officeDocument/2006/relationships/hyperlink" Target="https://www.mpam.mp.br/images/CT_19-2023_-_MP-PGJ_9ff27.pdf" TargetMode="External"/><Relationship Id="rId121" Type="http://schemas.openxmlformats.org/officeDocument/2006/relationships/hyperlink" Target="https://www.mpam.mp.br/images/NFS_428_2024_2KS_AGENCIA_243ff.pdf" TargetMode="External"/><Relationship Id="rId3" Type="http://schemas.openxmlformats.org/officeDocument/2006/relationships/hyperlink" Target="https://www.mpam.mp.br/images/FATURA_091104138_2024_AMAZONAS_ENERGIA_1552a.pdf" TargetMode="External"/><Relationship Id="rId25" Type="http://schemas.openxmlformats.org/officeDocument/2006/relationships/hyperlink" Target="https://www.mpam.mp.br/images/NFS_3820_2024_ALFAMA_db9d1.pdf" TargetMode="External"/><Relationship Id="rId46" Type="http://schemas.openxmlformats.org/officeDocument/2006/relationships/hyperlink" Target="https://www.mpam.mp.br/images/FATURA_0345991343_2024_TELEFONICA_BRASIL_3ac3d.pdf" TargetMode="External"/><Relationship Id="rId67" Type="http://schemas.openxmlformats.org/officeDocument/2006/relationships/hyperlink" Target="https://www.mpam.mp.br/images/CT_24-2024_-_MP-PGJ_0cc23.pdf" TargetMode="External"/><Relationship Id="rId116" Type="http://schemas.openxmlformats.org/officeDocument/2006/relationships/hyperlink" Target="https://www.mpam.mp.br/images/NFS_502_2024_MOVX_7430c.pdf" TargetMode="External"/><Relationship Id="rId20" Type="http://schemas.openxmlformats.org/officeDocument/2006/relationships/hyperlink" Target="https://www.mpam.mp.br/images/FATURA_0300039364158_2024_OI_d360b.pdf" TargetMode="External"/><Relationship Id="rId41" Type="http://schemas.openxmlformats.org/officeDocument/2006/relationships/hyperlink" Target="https://www.mpam.mp.br/images/NFS_2305095_2024_TRIVALE_b420e.pdf" TargetMode="External"/><Relationship Id="rId62" Type="http://schemas.openxmlformats.org/officeDocument/2006/relationships/hyperlink" Target="https://www.mpam.mp.br/images/Contratos/2022/Contrato/CT_25-2022_-_MP-PGJ_8363e.pdf" TargetMode="External"/><Relationship Id="rId83" Type="http://schemas.openxmlformats.org/officeDocument/2006/relationships/hyperlink" Target="https://www.mpam.mp.br/images/Contratos/2023/Contrato/CT_04-2023_-_MP-PGJ.pdf_ee471.pdf" TargetMode="External"/><Relationship Id="rId88" Type="http://schemas.openxmlformats.org/officeDocument/2006/relationships/hyperlink" Target="https://www.mpam.mp.br/images/CCT_06-2022_-_MP-PGJ_b19f3.pdf" TargetMode="External"/><Relationship Id="rId111" Type="http://schemas.openxmlformats.org/officeDocument/2006/relationships/hyperlink" Target="https://www.mpam.mp.br/images/NFS_718336_2024_SOFTPLAN_59b59.pdf" TargetMode="External"/><Relationship Id="rId15" Type="http://schemas.openxmlformats.org/officeDocument/2006/relationships/hyperlink" Target="https://www.mpam.mp.br/images/NFS_1246014_2024_LINK_CARD_42ad3.pdf" TargetMode="External"/><Relationship Id="rId36" Type="http://schemas.openxmlformats.org/officeDocument/2006/relationships/hyperlink" Target="https://www.mpam.mp.br/images/FATURA_240822718_2024_SAAE_d5873.pdf" TargetMode="External"/><Relationship Id="rId57" Type="http://schemas.openxmlformats.org/officeDocument/2006/relationships/hyperlink" Target="https://www.mpam.mp.br/images/CT_08-2023_-_MP-PGJ_dc9c9.pdf" TargetMode="External"/><Relationship Id="rId106" Type="http://schemas.openxmlformats.org/officeDocument/2006/relationships/hyperlink" Target="https://www.mpam.mp.br/images/FATURA_049430820248_2024_COSAMA_TABATINGA_217cb.pdf" TargetMode="External"/><Relationship Id="rId127" Type="http://schemas.openxmlformats.org/officeDocument/2006/relationships/printerSettings" Target="../printerSettings/printerSettings1.bin"/><Relationship Id="rId10" Type="http://schemas.openxmlformats.org/officeDocument/2006/relationships/hyperlink" Target="https://www.mpam.mp.br/images/NFS_6662_2024_JF_ENGENHARIA_65ecb.pdf" TargetMode="External"/><Relationship Id="rId31" Type="http://schemas.openxmlformats.org/officeDocument/2006/relationships/hyperlink" Target="https://www.mpam.mp.br/images/NFS_1809_2024_FIOS_TECNOLOGIA_a9e81.pdf" TargetMode="External"/><Relationship Id="rId52" Type="http://schemas.openxmlformats.org/officeDocument/2006/relationships/hyperlink" Target="https://www.mpam.mp.br/images/CT_13-2024_-_MP-PGJ_95dae.pdf" TargetMode="External"/><Relationship Id="rId73" Type="http://schemas.openxmlformats.org/officeDocument/2006/relationships/hyperlink" Target="https://www.mpam.mp.br/images/CT_07-2023_-_MP-PGJ_fb5b5.pdf" TargetMode="External"/><Relationship Id="rId78" Type="http://schemas.openxmlformats.org/officeDocument/2006/relationships/hyperlink" Target="https://www.mpam.mp.br/images/CCT_n%C2%BA_08-2024-MP-PGJ_3633d.pdf" TargetMode="External"/><Relationship Id="rId94" Type="http://schemas.openxmlformats.org/officeDocument/2006/relationships/hyperlink" Target="https://www.mpam.mp.br/images/CT_n_019-2021-MP-PGJ_60243.pdf" TargetMode="External"/><Relationship Id="rId99" Type="http://schemas.openxmlformats.org/officeDocument/2006/relationships/hyperlink" Target="https://www.mpam.mp.br/images/CT_n%C2%BA_015-2020-MP-PGJ_4610e.pdf" TargetMode="External"/><Relationship Id="rId101" Type="http://schemas.openxmlformats.org/officeDocument/2006/relationships/hyperlink" Target="https://www.mpam.mp.br/images/CT_19-2024_-_MP-PGJ_419d8.pdf" TargetMode="External"/><Relationship Id="rId122" Type="http://schemas.openxmlformats.org/officeDocument/2006/relationships/hyperlink" Target="https://www.mpam.mp.br/images/NFS_9520_2024_SENCINET_43652.pdf" TargetMode="External"/><Relationship Id="rId4" Type="http://schemas.openxmlformats.org/officeDocument/2006/relationships/hyperlink" Target="https://www.mpam.mp.br/images/NFS_386_2024_CASA_NOVA_fe989.pdf" TargetMode="External"/><Relationship Id="rId9" Type="http://schemas.openxmlformats.org/officeDocument/2006/relationships/hyperlink" Target="https://www.mpam.mp.br/images/NFS_23594_2024_GIBBOR_014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2"/>
  <sheetViews>
    <sheetView tabSelected="1" zoomScale="70" zoomScaleNormal="70" zoomScaleSheetLayoutView="80" workbookViewId="0">
      <selection activeCell="E89" sqref="E89"/>
    </sheetView>
  </sheetViews>
  <sheetFormatPr defaultRowHeight="15"/>
  <cols>
    <col min="1" max="1" width="13.7109375" customWidth="1"/>
    <col min="2" max="2" width="14.7109375" customWidth="1"/>
    <col min="3" max="3" width="21.7109375" bestFit="1" customWidth="1"/>
    <col min="4" max="4" width="35.5703125" customWidth="1"/>
    <col min="5" max="5" width="33.140625" style="2" customWidth="1"/>
    <col min="6" max="6" width="34.5703125" style="3" customWidth="1"/>
    <col min="7" max="7" width="17.140625" customWidth="1"/>
    <col min="8" max="8" width="11.7109375" hidden="1" customWidth="1"/>
    <col min="9" max="9" width="17.7109375" hidden="1" customWidth="1"/>
    <col min="10" max="10" width="20.85546875" customWidth="1"/>
    <col min="11" max="11" width="14.85546875" customWidth="1"/>
    <col min="12" max="12" width="21.5703125" customWidth="1"/>
    <col min="13" max="13" width="19" customWidth="1"/>
    <col min="14" max="14" width="14.42578125" customWidth="1"/>
    <col min="16" max="16" width="10.85546875" bestFit="1" customWidth="1"/>
    <col min="17" max="17" width="10.5703125" bestFit="1" customWidth="1"/>
  </cols>
  <sheetData>
    <row r="1" spans="1:13" ht="77.099999999999994" customHeight="1">
      <c r="C1" s="1"/>
      <c r="D1" s="1"/>
      <c r="G1" s="4"/>
      <c r="H1" s="4"/>
      <c r="I1" s="4"/>
      <c r="J1" s="1"/>
    </row>
    <row r="2" spans="1:13" ht="18" customHeight="1">
      <c r="A2" s="5" t="str">
        <f>[1]Bens!A2</f>
        <v>SETEMBRO/2024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0.25" customHeight="1">
      <c r="A3" s="6" t="s">
        <v>0</v>
      </c>
      <c r="B3" s="6"/>
      <c r="C3" s="6"/>
      <c r="D3" s="6"/>
      <c r="E3" s="6"/>
      <c r="G3" s="4"/>
      <c r="H3" s="4"/>
      <c r="I3" s="4"/>
      <c r="J3" s="1"/>
    </row>
    <row r="4" spans="1:13" ht="15" customHeight="1"/>
    <row r="5" spans="1:13" ht="18" customHeight="1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3" ht="31.5" customHeight="1">
      <c r="A6" s="8" t="s">
        <v>2</v>
      </c>
      <c r="B6" s="8" t="s">
        <v>3</v>
      </c>
      <c r="C6" s="9" t="s">
        <v>4</v>
      </c>
      <c r="D6" s="9" t="s">
        <v>5</v>
      </c>
      <c r="E6" s="8" t="s">
        <v>6</v>
      </c>
      <c r="F6" s="9" t="s">
        <v>7</v>
      </c>
      <c r="G6" s="8" t="s">
        <v>8</v>
      </c>
      <c r="H6" s="10" t="s">
        <v>9</v>
      </c>
      <c r="I6" s="10" t="s">
        <v>10</v>
      </c>
      <c r="J6" s="9" t="s">
        <v>11</v>
      </c>
      <c r="K6" s="9" t="s">
        <v>12</v>
      </c>
      <c r="L6" s="9" t="s">
        <v>13</v>
      </c>
      <c r="M6" s="9" t="s">
        <v>14</v>
      </c>
    </row>
    <row r="7" spans="1:13" s="19" customFormat="1" ht="120">
      <c r="A7" s="11" t="s">
        <v>15</v>
      </c>
      <c r="B7" s="12">
        <v>1</v>
      </c>
      <c r="C7" s="12">
        <v>9199109000174</v>
      </c>
      <c r="D7" s="13" t="s">
        <v>16</v>
      </c>
      <c r="E7" s="13" t="s">
        <v>17</v>
      </c>
      <c r="F7" s="14" t="s">
        <v>18</v>
      </c>
      <c r="G7" s="15">
        <v>45537</v>
      </c>
      <c r="H7" s="16" t="s">
        <v>19</v>
      </c>
      <c r="I7" s="17">
        <v>66637</v>
      </c>
      <c r="J7" s="18">
        <v>45537</v>
      </c>
      <c r="K7" s="13" t="s">
        <v>20</v>
      </c>
      <c r="L7" s="17">
        <f>3331.85+63305.15</f>
        <v>66637</v>
      </c>
      <c r="M7" s="16" t="s">
        <v>21</v>
      </c>
    </row>
    <row r="8" spans="1:13" s="19" customFormat="1" ht="141.75">
      <c r="A8" s="11" t="s">
        <v>15</v>
      </c>
      <c r="B8" s="12">
        <v>2</v>
      </c>
      <c r="C8" s="12">
        <v>604122000197</v>
      </c>
      <c r="D8" s="13" t="s">
        <v>22</v>
      </c>
      <c r="E8" s="20" t="s">
        <v>23</v>
      </c>
      <c r="F8" s="14" t="s">
        <v>24</v>
      </c>
      <c r="G8" s="15">
        <v>45538</v>
      </c>
      <c r="H8" s="16" t="s">
        <v>25</v>
      </c>
      <c r="I8" s="17">
        <v>41850.879999999997</v>
      </c>
      <c r="J8" s="18">
        <v>45538</v>
      </c>
      <c r="K8" s="13" t="s">
        <v>20</v>
      </c>
      <c r="L8" s="17">
        <v>41850.879999999997</v>
      </c>
      <c r="M8" s="16" t="s">
        <v>26</v>
      </c>
    </row>
    <row r="9" spans="1:13" s="19" customFormat="1" ht="142.5" customHeight="1">
      <c r="A9" s="11" t="s">
        <v>15</v>
      </c>
      <c r="B9" s="12">
        <v>3</v>
      </c>
      <c r="C9" s="12">
        <v>604122000197</v>
      </c>
      <c r="D9" s="13" t="s">
        <v>22</v>
      </c>
      <c r="E9" s="20" t="s">
        <v>27</v>
      </c>
      <c r="F9" s="14" t="s">
        <v>24</v>
      </c>
      <c r="G9" s="15">
        <v>45538</v>
      </c>
      <c r="H9" s="16" t="s">
        <v>28</v>
      </c>
      <c r="I9" s="17">
        <v>327697.84999999998</v>
      </c>
      <c r="J9" s="18">
        <v>45538</v>
      </c>
      <c r="K9" s="13" t="s">
        <v>20</v>
      </c>
      <c r="L9" s="17">
        <v>327697.84999999998</v>
      </c>
      <c r="M9" s="16" t="s">
        <v>26</v>
      </c>
    </row>
    <row r="10" spans="1:13" s="19" customFormat="1" ht="90">
      <c r="A10" s="11" t="s">
        <v>15</v>
      </c>
      <c r="B10" s="12">
        <v>4</v>
      </c>
      <c r="C10" s="12">
        <v>11699529000161</v>
      </c>
      <c r="D10" s="13" t="s">
        <v>29</v>
      </c>
      <c r="E10" s="13" t="s">
        <v>30</v>
      </c>
      <c r="F10" s="14" t="s">
        <v>31</v>
      </c>
      <c r="G10" s="15">
        <v>45538</v>
      </c>
      <c r="H10" s="16" t="s">
        <v>32</v>
      </c>
      <c r="I10" s="17">
        <v>4306.8</v>
      </c>
      <c r="J10" s="18">
        <v>45538</v>
      </c>
      <c r="K10" s="13" t="s">
        <v>20</v>
      </c>
      <c r="L10" s="17">
        <v>4306.8</v>
      </c>
      <c r="M10" s="16" t="s">
        <v>33</v>
      </c>
    </row>
    <row r="11" spans="1:13" s="19" customFormat="1" ht="140.25" customHeight="1">
      <c r="A11" s="11" t="s">
        <v>15</v>
      </c>
      <c r="B11" s="12">
        <v>5</v>
      </c>
      <c r="C11" s="12">
        <v>2341467000120</v>
      </c>
      <c r="D11" s="13" t="s">
        <v>34</v>
      </c>
      <c r="E11" s="20" t="s">
        <v>35</v>
      </c>
      <c r="F11" s="14" t="s">
        <v>36</v>
      </c>
      <c r="G11" s="15">
        <v>45538</v>
      </c>
      <c r="H11" s="16" t="s">
        <v>37</v>
      </c>
      <c r="I11" s="17">
        <v>13241.64</v>
      </c>
      <c r="J11" s="18">
        <v>45538</v>
      </c>
      <c r="K11" s="13" t="s">
        <v>20</v>
      </c>
      <c r="L11" s="17">
        <f>315.38+12926.26</f>
        <v>13241.64</v>
      </c>
      <c r="M11" s="16" t="s">
        <v>38</v>
      </c>
    </row>
    <row r="12" spans="1:13" s="19" customFormat="1" ht="126">
      <c r="A12" s="11" t="s">
        <v>15</v>
      </c>
      <c r="B12" s="12">
        <v>6</v>
      </c>
      <c r="C12" s="12">
        <v>17398132000116</v>
      </c>
      <c r="D12" s="13" t="s">
        <v>39</v>
      </c>
      <c r="E12" s="20" t="s">
        <v>40</v>
      </c>
      <c r="F12" s="14" t="s">
        <v>41</v>
      </c>
      <c r="G12" s="15">
        <v>45544</v>
      </c>
      <c r="H12" s="16" t="s">
        <v>42</v>
      </c>
      <c r="I12" s="17">
        <v>94.64</v>
      </c>
      <c r="J12" s="18">
        <v>45544</v>
      </c>
      <c r="K12" s="13" t="s">
        <v>20</v>
      </c>
      <c r="L12" s="17">
        <v>94.64</v>
      </c>
      <c r="M12" s="16" t="s">
        <v>43</v>
      </c>
    </row>
    <row r="13" spans="1:13" s="19" customFormat="1" ht="135">
      <c r="A13" s="11" t="s">
        <v>15</v>
      </c>
      <c r="B13" s="12">
        <v>7</v>
      </c>
      <c r="C13" s="12">
        <v>26605545000115</v>
      </c>
      <c r="D13" s="13" t="s">
        <v>44</v>
      </c>
      <c r="E13" s="21" t="s">
        <v>45</v>
      </c>
      <c r="F13" s="14" t="s">
        <v>46</v>
      </c>
      <c r="G13" s="15">
        <v>45544</v>
      </c>
      <c r="H13" s="16" t="s">
        <v>47</v>
      </c>
      <c r="I13" s="17">
        <v>43000</v>
      </c>
      <c r="J13" s="18">
        <v>45544</v>
      </c>
      <c r="K13" s="13" t="s">
        <v>20</v>
      </c>
      <c r="L13" s="17">
        <f>2236.8+40763.2</f>
        <v>43000</v>
      </c>
      <c r="M13" s="16" t="s">
        <v>48</v>
      </c>
    </row>
    <row r="14" spans="1:13" s="19" customFormat="1" ht="141.75" customHeight="1">
      <c r="A14" s="11" t="s">
        <v>15</v>
      </c>
      <c r="B14" s="12">
        <v>8</v>
      </c>
      <c r="C14" s="12">
        <v>2724428000102</v>
      </c>
      <c r="D14" s="13" t="s">
        <v>49</v>
      </c>
      <c r="E14" s="13" t="s">
        <v>50</v>
      </c>
      <c r="F14" s="14" t="s">
        <v>51</v>
      </c>
      <c r="G14" s="15">
        <v>45544</v>
      </c>
      <c r="H14" s="16" t="s">
        <v>52</v>
      </c>
      <c r="I14" s="17">
        <v>38.31</v>
      </c>
      <c r="J14" s="18" t="s">
        <v>20</v>
      </c>
      <c r="K14" s="13" t="s">
        <v>53</v>
      </c>
      <c r="L14" s="22" t="s">
        <v>20</v>
      </c>
      <c r="M14" s="16" t="s">
        <v>54</v>
      </c>
    </row>
    <row r="15" spans="1:13" s="19" customFormat="1" ht="126">
      <c r="A15" s="11" t="s">
        <v>15</v>
      </c>
      <c r="B15" s="12">
        <v>9</v>
      </c>
      <c r="C15" s="12">
        <v>604122000197</v>
      </c>
      <c r="D15" s="13" t="s">
        <v>55</v>
      </c>
      <c r="E15" s="20" t="s">
        <v>56</v>
      </c>
      <c r="F15" s="14" t="s">
        <v>57</v>
      </c>
      <c r="G15" s="15">
        <v>45544</v>
      </c>
      <c r="H15" s="16" t="s">
        <v>58</v>
      </c>
      <c r="I15" s="17">
        <v>1091.73</v>
      </c>
      <c r="J15" s="18">
        <v>45544</v>
      </c>
      <c r="K15" s="13" t="s">
        <v>20</v>
      </c>
      <c r="L15" s="17">
        <v>1091.73</v>
      </c>
      <c r="M15" s="16" t="s">
        <v>59</v>
      </c>
    </row>
    <row r="16" spans="1:13" s="19" customFormat="1" ht="141.75">
      <c r="A16" s="11" t="s">
        <v>15</v>
      </c>
      <c r="B16" s="12">
        <v>10</v>
      </c>
      <c r="C16" s="12">
        <v>7244008000223</v>
      </c>
      <c r="D16" s="13" t="s">
        <v>60</v>
      </c>
      <c r="E16" s="20" t="s">
        <v>61</v>
      </c>
      <c r="F16" s="14" t="s">
        <v>62</v>
      </c>
      <c r="G16" s="15">
        <v>45545</v>
      </c>
      <c r="H16" s="16" t="s">
        <v>63</v>
      </c>
      <c r="I16" s="17">
        <v>9000</v>
      </c>
      <c r="J16" s="18">
        <v>45545</v>
      </c>
      <c r="K16" s="13" t="s">
        <v>20</v>
      </c>
      <c r="L16" s="17">
        <f>432+8568</f>
        <v>9000</v>
      </c>
      <c r="M16" s="16" t="s">
        <v>64</v>
      </c>
    </row>
    <row r="17" spans="1:16" s="19" customFormat="1" ht="120">
      <c r="A17" s="11" t="s">
        <v>15</v>
      </c>
      <c r="B17" s="12">
        <v>11</v>
      </c>
      <c r="C17" s="12">
        <v>17615848000128</v>
      </c>
      <c r="D17" s="13" t="s">
        <v>65</v>
      </c>
      <c r="E17" s="13" t="s">
        <v>66</v>
      </c>
      <c r="F17" s="14" t="s">
        <v>67</v>
      </c>
      <c r="G17" s="15">
        <v>45545</v>
      </c>
      <c r="H17" s="16" t="s">
        <v>68</v>
      </c>
      <c r="I17" s="17">
        <v>26650</v>
      </c>
      <c r="J17" s="18">
        <v>45545</v>
      </c>
      <c r="K17" s="13" t="s">
        <v>20</v>
      </c>
      <c r="L17" s="17">
        <v>26650</v>
      </c>
      <c r="M17" s="16" t="s">
        <v>69</v>
      </c>
    </row>
    <row r="18" spans="1:16" s="19" customFormat="1" ht="120">
      <c r="A18" s="11" t="s">
        <v>15</v>
      </c>
      <c r="B18" s="12">
        <v>12</v>
      </c>
      <c r="C18" s="12">
        <v>17615848000128</v>
      </c>
      <c r="D18" s="13" t="s">
        <v>65</v>
      </c>
      <c r="E18" s="23" t="s">
        <v>70</v>
      </c>
      <c r="F18" s="14" t="s">
        <v>71</v>
      </c>
      <c r="G18" s="15">
        <v>45545</v>
      </c>
      <c r="H18" s="16" t="s">
        <v>72</v>
      </c>
      <c r="I18" s="17">
        <v>26650</v>
      </c>
      <c r="J18" s="18">
        <v>45545</v>
      </c>
      <c r="K18" s="13" t="s">
        <v>20</v>
      </c>
      <c r="L18" s="24">
        <v>26650</v>
      </c>
      <c r="M18" s="16" t="s">
        <v>69</v>
      </c>
    </row>
    <row r="19" spans="1:16" s="19" customFormat="1" ht="138" customHeight="1">
      <c r="A19" s="11" t="s">
        <v>15</v>
      </c>
      <c r="B19" s="12">
        <v>13</v>
      </c>
      <c r="C19" s="12">
        <v>25125064000140</v>
      </c>
      <c r="D19" s="13" t="s">
        <v>73</v>
      </c>
      <c r="E19" s="20" t="s">
        <v>74</v>
      </c>
      <c r="F19" s="14" t="s">
        <v>75</v>
      </c>
      <c r="G19" s="15">
        <v>45545</v>
      </c>
      <c r="H19" s="16" t="s">
        <v>76</v>
      </c>
      <c r="I19" s="17">
        <v>5497.42</v>
      </c>
      <c r="J19" s="18">
        <v>45545</v>
      </c>
      <c r="K19" s="13" t="s">
        <v>20</v>
      </c>
      <c r="L19" s="17">
        <f>263.88+5233.54</f>
        <v>5497.42</v>
      </c>
      <c r="M19" s="16" t="s">
        <v>77</v>
      </c>
    </row>
    <row r="20" spans="1:16" s="19" customFormat="1" ht="145.5" customHeight="1">
      <c r="A20" s="11" t="s">
        <v>15</v>
      </c>
      <c r="B20" s="12">
        <v>14</v>
      </c>
      <c r="C20" s="12">
        <v>25125064000140</v>
      </c>
      <c r="D20" s="13" t="s">
        <v>73</v>
      </c>
      <c r="E20" s="20" t="s">
        <v>78</v>
      </c>
      <c r="F20" s="25" t="s">
        <v>79</v>
      </c>
      <c r="G20" s="15">
        <v>45545</v>
      </c>
      <c r="H20" s="16" t="s">
        <v>80</v>
      </c>
      <c r="I20" s="17">
        <v>6227.55</v>
      </c>
      <c r="J20" s="18">
        <v>45545</v>
      </c>
      <c r="K20" s="13" t="s">
        <v>20</v>
      </c>
      <c r="L20" s="17">
        <f>298.92+5928.63</f>
        <v>6227.55</v>
      </c>
      <c r="M20" s="16" t="s">
        <v>77</v>
      </c>
    </row>
    <row r="21" spans="1:16" s="19" customFormat="1" ht="126">
      <c r="A21" s="11" t="s">
        <v>15</v>
      </c>
      <c r="B21" s="12">
        <v>15</v>
      </c>
      <c r="C21" s="12">
        <v>22865751000103</v>
      </c>
      <c r="D21" s="13" t="s">
        <v>81</v>
      </c>
      <c r="E21" s="20" t="s">
        <v>82</v>
      </c>
      <c r="F21" s="14" t="s">
        <v>83</v>
      </c>
      <c r="G21" s="15">
        <v>45545</v>
      </c>
      <c r="H21" s="16" t="s">
        <v>84</v>
      </c>
      <c r="I21" s="17">
        <v>7029.2</v>
      </c>
      <c r="J21" s="26">
        <v>45545</v>
      </c>
      <c r="K21" s="13" t="s">
        <v>20</v>
      </c>
      <c r="L21" s="17">
        <v>7029.2</v>
      </c>
      <c r="M21" s="16" t="s">
        <v>85</v>
      </c>
    </row>
    <row r="22" spans="1:16" s="19" customFormat="1" ht="110.25">
      <c r="A22" s="11" t="s">
        <v>15</v>
      </c>
      <c r="B22" s="12">
        <v>16</v>
      </c>
      <c r="C22" s="12">
        <v>18422603000147</v>
      </c>
      <c r="D22" s="13" t="s">
        <v>86</v>
      </c>
      <c r="E22" s="20" t="s">
        <v>87</v>
      </c>
      <c r="F22" s="14" t="s">
        <v>88</v>
      </c>
      <c r="G22" s="15">
        <v>45545</v>
      </c>
      <c r="H22" s="16" t="s">
        <v>89</v>
      </c>
      <c r="I22" s="17">
        <v>6200</v>
      </c>
      <c r="J22" s="26">
        <v>45545</v>
      </c>
      <c r="K22" s="13" t="s">
        <v>20</v>
      </c>
      <c r="L22" s="17">
        <f>297.6+5902.4</f>
        <v>6200</v>
      </c>
      <c r="M22" s="16" t="s">
        <v>90</v>
      </c>
    </row>
    <row r="23" spans="1:16" s="19" customFormat="1" ht="119.25" customHeight="1">
      <c r="A23" s="11" t="s">
        <v>15</v>
      </c>
      <c r="B23" s="12">
        <v>17</v>
      </c>
      <c r="C23" s="12">
        <v>18876112000176</v>
      </c>
      <c r="D23" s="13" t="s">
        <v>91</v>
      </c>
      <c r="E23" s="20" t="s">
        <v>92</v>
      </c>
      <c r="F23" s="14" t="s">
        <v>93</v>
      </c>
      <c r="G23" s="15">
        <v>45545</v>
      </c>
      <c r="H23" s="16" t="s">
        <v>94</v>
      </c>
      <c r="I23" s="17">
        <v>1209.3800000000001</v>
      </c>
      <c r="J23" s="26">
        <v>45545</v>
      </c>
      <c r="K23" s="13" t="s">
        <v>20</v>
      </c>
      <c r="L23" s="17">
        <v>1209.3800000000001</v>
      </c>
      <c r="M23" s="16" t="s">
        <v>95</v>
      </c>
    </row>
    <row r="24" spans="1:16" s="19" customFormat="1" ht="126">
      <c r="A24" s="11" t="s">
        <v>15</v>
      </c>
      <c r="B24" s="12">
        <v>18</v>
      </c>
      <c r="C24" s="12">
        <v>8938273000193</v>
      </c>
      <c r="D24" s="13" t="s">
        <v>96</v>
      </c>
      <c r="E24" s="20" t="s">
        <v>97</v>
      </c>
      <c r="F24" s="14" t="s">
        <v>98</v>
      </c>
      <c r="G24" s="15">
        <v>45545</v>
      </c>
      <c r="H24" s="16" t="s">
        <v>99</v>
      </c>
      <c r="I24" s="17">
        <v>96000</v>
      </c>
      <c r="J24" s="26">
        <v>45545</v>
      </c>
      <c r="K24" s="13" t="s">
        <v>20</v>
      </c>
      <c r="L24" s="17">
        <f>4800+85920+5280</f>
        <v>96000</v>
      </c>
      <c r="M24" s="16" t="s">
        <v>100</v>
      </c>
      <c r="P24" s="27"/>
    </row>
    <row r="25" spans="1:16" s="19" customFormat="1" ht="117.75" customHeight="1">
      <c r="A25" s="11" t="s">
        <v>15</v>
      </c>
      <c r="B25" s="12">
        <v>19</v>
      </c>
      <c r="C25" s="12">
        <v>4824261000187</v>
      </c>
      <c r="D25" s="13" t="s">
        <v>101</v>
      </c>
      <c r="E25" s="20" t="s">
        <v>102</v>
      </c>
      <c r="F25" s="14" t="s">
        <v>103</v>
      </c>
      <c r="G25" s="15">
        <v>45546</v>
      </c>
      <c r="H25" s="16" t="s">
        <v>104</v>
      </c>
      <c r="I25" s="17">
        <v>9000</v>
      </c>
      <c r="J25" s="26">
        <v>45546</v>
      </c>
      <c r="K25" s="13" t="s">
        <v>20</v>
      </c>
      <c r="L25" s="17">
        <f>450+8550</f>
        <v>9000</v>
      </c>
      <c r="M25" s="16" t="s">
        <v>105</v>
      </c>
    </row>
    <row r="26" spans="1:16" s="19" customFormat="1" ht="141.75">
      <c r="A26" s="11" t="s">
        <v>15</v>
      </c>
      <c r="B26" s="12">
        <v>20</v>
      </c>
      <c r="C26" s="12">
        <v>35486862000150</v>
      </c>
      <c r="D26" s="13" t="s">
        <v>106</v>
      </c>
      <c r="E26" s="20" t="s">
        <v>107</v>
      </c>
      <c r="F26" s="14" t="s">
        <v>108</v>
      </c>
      <c r="G26" s="15">
        <v>45546</v>
      </c>
      <c r="H26" s="16" t="s">
        <v>109</v>
      </c>
      <c r="I26" s="17">
        <v>4619.97</v>
      </c>
      <c r="J26" s="26">
        <v>45546</v>
      </c>
      <c r="K26" s="13" t="s">
        <v>20</v>
      </c>
      <c r="L26" s="17">
        <f>221.76+231+4167.21</f>
        <v>4619.97</v>
      </c>
      <c r="M26" s="16" t="s">
        <v>110</v>
      </c>
    </row>
    <row r="27" spans="1:16" s="19" customFormat="1" ht="141.75">
      <c r="A27" s="11" t="s">
        <v>15</v>
      </c>
      <c r="B27" s="12">
        <v>21</v>
      </c>
      <c r="C27" s="12">
        <v>2037069000115</v>
      </c>
      <c r="D27" s="13" t="s">
        <v>111</v>
      </c>
      <c r="E27" s="20" t="s">
        <v>112</v>
      </c>
      <c r="F27" s="14" t="s">
        <v>113</v>
      </c>
      <c r="G27" s="15">
        <v>45546</v>
      </c>
      <c r="H27" s="16" t="s">
        <v>114</v>
      </c>
      <c r="I27" s="17">
        <v>63842.97</v>
      </c>
      <c r="J27" s="26">
        <v>45546</v>
      </c>
      <c r="K27" s="13" t="s">
        <v>20</v>
      </c>
      <c r="L27" s="17">
        <f>766.12+3192.15+52861.97</f>
        <v>56820.24</v>
      </c>
      <c r="M27" s="16" t="s">
        <v>115</v>
      </c>
    </row>
    <row r="28" spans="1:16" s="19" customFormat="1" ht="141.75">
      <c r="A28" s="11" t="s">
        <v>15</v>
      </c>
      <c r="B28" s="12">
        <v>22</v>
      </c>
      <c r="C28" s="12">
        <v>87883807000106</v>
      </c>
      <c r="D28" s="13" t="s">
        <v>116</v>
      </c>
      <c r="E28" s="20" t="s">
        <v>117</v>
      </c>
      <c r="F28" s="14" t="s">
        <v>118</v>
      </c>
      <c r="G28" s="15">
        <v>45548</v>
      </c>
      <c r="H28" s="16" t="s">
        <v>119</v>
      </c>
      <c r="I28" s="17">
        <v>157.5</v>
      </c>
      <c r="J28" s="26">
        <v>45548</v>
      </c>
      <c r="K28" s="13" t="s">
        <v>20</v>
      </c>
      <c r="L28" s="17">
        <f>3.78+153.72</f>
        <v>157.5</v>
      </c>
      <c r="M28" s="16" t="s">
        <v>120</v>
      </c>
    </row>
    <row r="29" spans="1:16" s="19" customFormat="1" ht="168.75" customHeight="1">
      <c r="A29" s="11" t="s">
        <v>15</v>
      </c>
      <c r="B29" s="12">
        <v>23</v>
      </c>
      <c r="C29" s="12">
        <v>8584308000133</v>
      </c>
      <c r="D29" s="13" t="s">
        <v>121</v>
      </c>
      <c r="E29" s="20" t="s">
        <v>122</v>
      </c>
      <c r="F29" s="14" t="s">
        <v>123</v>
      </c>
      <c r="G29" s="15">
        <v>45548</v>
      </c>
      <c r="H29" s="16" t="s">
        <v>124</v>
      </c>
      <c r="I29" s="17">
        <v>1100</v>
      </c>
      <c r="J29" s="26">
        <v>45548</v>
      </c>
      <c r="K29" s="13" t="s">
        <v>20</v>
      </c>
      <c r="L29" s="17">
        <f>55+1045</f>
        <v>1100</v>
      </c>
      <c r="M29" s="16" t="s">
        <v>125</v>
      </c>
    </row>
    <row r="30" spans="1:16" ht="165.75" customHeight="1">
      <c r="A30" s="11" t="s">
        <v>15</v>
      </c>
      <c r="B30" s="12">
        <v>24</v>
      </c>
      <c r="C30" s="12">
        <v>76535764000143</v>
      </c>
      <c r="D30" s="13" t="s">
        <v>126</v>
      </c>
      <c r="E30" s="20" t="s">
        <v>127</v>
      </c>
      <c r="F30" s="14" t="s">
        <v>128</v>
      </c>
      <c r="G30" s="15">
        <v>45551</v>
      </c>
      <c r="H30" s="16" t="s">
        <v>129</v>
      </c>
      <c r="I30" s="17">
        <v>13681.21</v>
      </c>
      <c r="J30" s="26">
        <v>45551</v>
      </c>
      <c r="K30" s="13" t="s">
        <v>20</v>
      </c>
      <c r="L30" s="17">
        <f>656.7+13024.51</f>
        <v>13681.210000000001</v>
      </c>
      <c r="M30" s="16" t="s">
        <v>130</v>
      </c>
    </row>
    <row r="31" spans="1:16" s="19" customFormat="1" ht="161.25" customHeight="1">
      <c r="A31" s="11" t="s">
        <v>15</v>
      </c>
      <c r="B31" s="12">
        <v>25</v>
      </c>
      <c r="C31" s="12">
        <v>17615848000128</v>
      </c>
      <c r="D31" s="13" t="s">
        <v>65</v>
      </c>
      <c r="E31" s="13" t="s">
        <v>131</v>
      </c>
      <c r="F31" s="14" t="s">
        <v>132</v>
      </c>
      <c r="G31" s="15">
        <v>45551</v>
      </c>
      <c r="H31" s="16" t="s">
        <v>133</v>
      </c>
      <c r="I31" s="17">
        <v>4485</v>
      </c>
      <c r="J31" s="26">
        <v>45551</v>
      </c>
      <c r="K31" s="13" t="s">
        <v>20</v>
      </c>
      <c r="L31" s="17">
        <v>4485</v>
      </c>
      <c r="M31" s="16" t="s">
        <v>134</v>
      </c>
    </row>
    <row r="32" spans="1:16" s="19" customFormat="1" ht="128.25" customHeight="1">
      <c r="A32" s="11" t="s">
        <v>15</v>
      </c>
      <c r="B32" s="12">
        <v>26</v>
      </c>
      <c r="C32" s="12">
        <v>34028316000375</v>
      </c>
      <c r="D32" s="13" t="s">
        <v>135</v>
      </c>
      <c r="E32" s="20" t="s">
        <v>136</v>
      </c>
      <c r="F32" s="14" t="s">
        <v>137</v>
      </c>
      <c r="G32" s="15">
        <v>45551</v>
      </c>
      <c r="H32" s="16" t="s">
        <v>138</v>
      </c>
      <c r="I32" s="17">
        <v>6934.34</v>
      </c>
      <c r="J32" s="26">
        <v>45551</v>
      </c>
      <c r="K32" s="13" t="s">
        <v>20</v>
      </c>
      <c r="L32" s="17">
        <v>6934.34</v>
      </c>
      <c r="M32" s="16" t="s">
        <v>139</v>
      </c>
      <c r="N32" s="28"/>
    </row>
    <row r="33" spans="1:17" s="19" customFormat="1" ht="159.75" customHeight="1">
      <c r="A33" s="11" t="s">
        <v>15</v>
      </c>
      <c r="B33" s="12">
        <v>27</v>
      </c>
      <c r="C33" s="12">
        <v>27816603000112</v>
      </c>
      <c r="D33" s="13" t="s">
        <v>140</v>
      </c>
      <c r="E33" s="20" t="s">
        <v>141</v>
      </c>
      <c r="F33" s="14" t="s">
        <v>142</v>
      </c>
      <c r="G33" s="15">
        <v>45551</v>
      </c>
      <c r="H33" s="16" t="s">
        <v>143</v>
      </c>
      <c r="I33" s="17">
        <v>57123.59</v>
      </c>
      <c r="J33" s="26">
        <v>45551</v>
      </c>
      <c r="K33" s="13" t="s">
        <v>20</v>
      </c>
      <c r="L33" s="17">
        <f>1142.47+685.48+52153.84</f>
        <v>53981.789999999994</v>
      </c>
      <c r="M33" s="16" t="s">
        <v>144</v>
      </c>
    </row>
    <row r="34" spans="1:17" s="19" customFormat="1" ht="126">
      <c r="A34" s="11" t="s">
        <v>15</v>
      </c>
      <c r="B34" s="12">
        <v>28</v>
      </c>
      <c r="C34" s="12">
        <v>12039966000111</v>
      </c>
      <c r="D34" s="13" t="s">
        <v>145</v>
      </c>
      <c r="E34" s="20" t="s">
        <v>146</v>
      </c>
      <c r="F34" s="14" t="s">
        <v>147</v>
      </c>
      <c r="G34" s="15">
        <v>45551</v>
      </c>
      <c r="H34" s="16" t="s">
        <v>148</v>
      </c>
      <c r="I34" s="17">
        <v>27904</v>
      </c>
      <c r="J34" s="26">
        <v>45551</v>
      </c>
      <c r="K34" s="13" t="s">
        <v>20</v>
      </c>
      <c r="L34" s="17">
        <v>27904</v>
      </c>
      <c r="M34" s="16" t="s">
        <v>149</v>
      </c>
    </row>
    <row r="35" spans="1:17" s="19" customFormat="1" ht="126">
      <c r="A35" s="11" t="s">
        <v>15</v>
      </c>
      <c r="B35" s="12">
        <v>29</v>
      </c>
      <c r="C35" s="12">
        <v>12039966000111</v>
      </c>
      <c r="D35" s="13" t="s">
        <v>145</v>
      </c>
      <c r="E35" s="20" t="s">
        <v>150</v>
      </c>
      <c r="F35" s="14" t="s">
        <v>147</v>
      </c>
      <c r="G35" s="15">
        <v>45551</v>
      </c>
      <c r="H35" s="16" t="s">
        <v>151</v>
      </c>
      <c r="I35" s="17">
        <v>4303.68</v>
      </c>
      <c r="J35" s="26">
        <v>45551</v>
      </c>
      <c r="K35" s="13" t="s">
        <v>20</v>
      </c>
      <c r="L35" s="17">
        <v>4303.68</v>
      </c>
      <c r="M35" s="16" t="s">
        <v>149</v>
      </c>
    </row>
    <row r="36" spans="1:17" s="19" customFormat="1" ht="110.25">
      <c r="A36" s="11" t="s">
        <v>15</v>
      </c>
      <c r="B36" s="12">
        <v>30</v>
      </c>
      <c r="C36" s="12">
        <v>2558157000162</v>
      </c>
      <c r="D36" s="13" t="s">
        <v>152</v>
      </c>
      <c r="E36" s="20" t="s">
        <v>153</v>
      </c>
      <c r="F36" s="14" t="s">
        <v>154</v>
      </c>
      <c r="G36" s="15">
        <v>45551</v>
      </c>
      <c r="H36" s="16" t="s">
        <v>155</v>
      </c>
      <c r="I36" s="17">
        <v>14745.17</v>
      </c>
      <c r="J36" s="26">
        <v>45551</v>
      </c>
      <c r="K36" s="13" t="s">
        <v>20</v>
      </c>
      <c r="L36" s="17">
        <f>14745.17</f>
        <v>14745.17</v>
      </c>
      <c r="M36" s="16" t="s">
        <v>156</v>
      </c>
      <c r="Q36" s="19" t="s">
        <v>157</v>
      </c>
    </row>
    <row r="37" spans="1:17" s="19" customFormat="1" ht="117.75" customHeight="1">
      <c r="A37" s="11" t="s">
        <v>15</v>
      </c>
      <c r="B37" s="12">
        <v>31</v>
      </c>
      <c r="C37" s="12">
        <v>2558157000162</v>
      </c>
      <c r="D37" s="13" t="s">
        <v>152</v>
      </c>
      <c r="E37" s="20" t="s">
        <v>158</v>
      </c>
      <c r="F37" s="14" t="s">
        <v>159</v>
      </c>
      <c r="G37" s="15">
        <v>45551</v>
      </c>
      <c r="H37" s="16" t="s">
        <v>160</v>
      </c>
      <c r="I37" s="17">
        <v>6935.75</v>
      </c>
      <c r="J37" s="26">
        <v>45551</v>
      </c>
      <c r="K37" s="13" t="s">
        <v>20</v>
      </c>
      <c r="L37" s="17">
        <f>1040.68+5895.07</f>
        <v>6935.75</v>
      </c>
      <c r="M37" s="16" t="s">
        <v>156</v>
      </c>
    </row>
    <row r="38" spans="1:17" s="19" customFormat="1" ht="166.5" customHeight="1">
      <c r="A38" s="11" t="s">
        <v>15</v>
      </c>
      <c r="B38" s="12">
        <v>32</v>
      </c>
      <c r="C38" s="12">
        <v>2341467000120</v>
      </c>
      <c r="D38" s="13" t="s">
        <v>34</v>
      </c>
      <c r="E38" s="13" t="s">
        <v>161</v>
      </c>
      <c r="F38" s="14" t="s">
        <v>162</v>
      </c>
      <c r="G38" s="15">
        <v>45551</v>
      </c>
      <c r="H38" s="16" t="s">
        <v>163</v>
      </c>
      <c r="I38" s="17">
        <v>1430.42</v>
      </c>
      <c r="J38" s="26">
        <v>45551</v>
      </c>
      <c r="K38" s="13" t="s">
        <v>20</v>
      </c>
      <c r="L38" s="17">
        <v>1430.42</v>
      </c>
      <c r="M38" s="16" t="s">
        <v>164</v>
      </c>
      <c r="N38" s="29"/>
    </row>
    <row r="39" spans="1:17" s="19" customFormat="1" ht="126">
      <c r="A39" s="11" t="s">
        <v>15</v>
      </c>
      <c r="B39" s="12">
        <v>33</v>
      </c>
      <c r="C39" s="12">
        <v>5340639000130</v>
      </c>
      <c r="D39" s="13" t="s">
        <v>165</v>
      </c>
      <c r="E39" s="20" t="s">
        <v>166</v>
      </c>
      <c r="F39" s="14" t="s">
        <v>167</v>
      </c>
      <c r="G39" s="15">
        <v>45552</v>
      </c>
      <c r="H39" s="16" t="s">
        <v>168</v>
      </c>
      <c r="I39" s="17">
        <v>2691.24</v>
      </c>
      <c r="J39" s="26">
        <v>45552</v>
      </c>
      <c r="K39" s="13" t="s">
        <v>20</v>
      </c>
      <c r="L39" s="17">
        <v>2691.24</v>
      </c>
      <c r="M39" s="16" t="s">
        <v>169</v>
      </c>
    </row>
    <row r="40" spans="1:17" s="19" customFormat="1" ht="141.75">
      <c r="A40" s="11" t="s">
        <v>15</v>
      </c>
      <c r="B40" s="12">
        <v>34</v>
      </c>
      <c r="C40" s="12">
        <v>5340639000130</v>
      </c>
      <c r="D40" s="13" t="s">
        <v>170</v>
      </c>
      <c r="E40" s="20" t="s">
        <v>171</v>
      </c>
      <c r="F40" s="14" t="s">
        <v>172</v>
      </c>
      <c r="G40" s="15">
        <v>45552</v>
      </c>
      <c r="H40" s="16" t="s">
        <v>173</v>
      </c>
      <c r="I40" s="17">
        <v>2783.31</v>
      </c>
      <c r="J40" s="26">
        <v>45552</v>
      </c>
      <c r="K40" s="13" t="s">
        <v>20</v>
      </c>
      <c r="L40" s="17">
        <v>2783.31</v>
      </c>
      <c r="M40" s="16" t="s">
        <v>169</v>
      </c>
    </row>
    <row r="41" spans="1:17" s="19" customFormat="1" ht="162.75" customHeight="1">
      <c r="A41" s="11" t="s">
        <v>15</v>
      </c>
      <c r="B41" s="12">
        <v>35</v>
      </c>
      <c r="C41" s="12">
        <v>5926726000173</v>
      </c>
      <c r="D41" s="13" t="s">
        <v>174</v>
      </c>
      <c r="E41" s="20" t="s">
        <v>175</v>
      </c>
      <c r="F41" s="14" t="s">
        <v>176</v>
      </c>
      <c r="G41" s="15">
        <v>45553</v>
      </c>
      <c r="H41" s="16" t="s">
        <v>177</v>
      </c>
      <c r="I41" s="17">
        <v>11214.67</v>
      </c>
      <c r="J41" s="26">
        <v>45553</v>
      </c>
      <c r="K41" s="13" t="s">
        <v>20</v>
      </c>
      <c r="L41" s="17">
        <f>538.3+10676.37</f>
        <v>11214.67</v>
      </c>
      <c r="M41" s="16" t="s">
        <v>178</v>
      </c>
    </row>
    <row r="42" spans="1:17" s="19" customFormat="1" ht="110.25">
      <c r="A42" s="11" t="s">
        <v>15</v>
      </c>
      <c r="B42" s="12">
        <v>36</v>
      </c>
      <c r="C42" s="12">
        <v>12891300000197</v>
      </c>
      <c r="D42" s="13" t="s">
        <v>179</v>
      </c>
      <c r="E42" s="20" t="s">
        <v>180</v>
      </c>
      <c r="F42" s="14" t="s">
        <v>181</v>
      </c>
      <c r="G42" s="15">
        <v>45553</v>
      </c>
      <c r="H42" s="16" t="s">
        <v>182</v>
      </c>
      <c r="I42" s="17">
        <v>310714.11</v>
      </c>
      <c r="J42" s="26">
        <v>45553</v>
      </c>
      <c r="K42" s="13" t="s">
        <v>20</v>
      </c>
      <c r="L42" s="17">
        <f>3728.57+15535.71+263103.47</f>
        <v>282367.75</v>
      </c>
      <c r="M42" s="16" t="s">
        <v>183</v>
      </c>
    </row>
    <row r="43" spans="1:17" s="19" customFormat="1" ht="141.75">
      <c r="A43" s="11" t="s">
        <v>15</v>
      </c>
      <c r="B43" s="12">
        <v>37</v>
      </c>
      <c r="C43" s="12">
        <v>18876112000176</v>
      </c>
      <c r="D43" s="13" t="s">
        <v>91</v>
      </c>
      <c r="E43" s="20" t="s">
        <v>184</v>
      </c>
      <c r="F43" s="14" t="s">
        <v>185</v>
      </c>
      <c r="G43" s="15">
        <v>45554</v>
      </c>
      <c r="H43" s="16" t="s">
        <v>186</v>
      </c>
      <c r="I43" s="17">
        <v>1814.07</v>
      </c>
      <c r="J43" s="26">
        <v>45554</v>
      </c>
      <c r="K43" s="13" t="s">
        <v>20</v>
      </c>
      <c r="L43" s="17">
        <v>1814.07</v>
      </c>
      <c r="M43" s="16" t="s">
        <v>187</v>
      </c>
    </row>
    <row r="44" spans="1:17" s="19" customFormat="1" ht="158.25" customHeight="1">
      <c r="A44" s="11" t="s">
        <v>15</v>
      </c>
      <c r="B44" s="12">
        <v>38</v>
      </c>
      <c r="C44" s="12">
        <v>8726128000149</v>
      </c>
      <c r="D44" s="13" t="s">
        <v>188</v>
      </c>
      <c r="E44" s="20" t="s">
        <v>189</v>
      </c>
      <c r="F44" s="14" t="s">
        <v>190</v>
      </c>
      <c r="G44" s="15">
        <v>45554</v>
      </c>
      <c r="H44" s="16" t="s">
        <v>191</v>
      </c>
      <c r="I44" s="17">
        <v>34800</v>
      </c>
      <c r="J44" s="26">
        <v>45554</v>
      </c>
      <c r="K44" s="13" t="s">
        <v>20</v>
      </c>
      <c r="L44" s="17">
        <f>1670.4+33129.6</f>
        <v>34800</v>
      </c>
      <c r="M44" s="16" t="s">
        <v>192</v>
      </c>
    </row>
    <row r="45" spans="1:17" s="19" customFormat="1" ht="142.5" customHeight="1">
      <c r="A45" s="11" t="s">
        <v>15</v>
      </c>
      <c r="B45" s="12">
        <v>39</v>
      </c>
      <c r="C45" s="12">
        <v>8280681000109</v>
      </c>
      <c r="D45" s="13" t="s">
        <v>193</v>
      </c>
      <c r="E45" s="30" t="s">
        <v>194</v>
      </c>
      <c r="F45" s="14" t="s">
        <v>195</v>
      </c>
      <c r="G45" s="15">
        <v>45554</v>
      </c>
      <c r="H45" s="16" t="s">
        <v>196</v>
      </c>
      <c r="I45" s="17">
        <v>47752.2</v>
      </c>
      <c r="J45" s="26">
        <v>45554</v>
      </c>
      <c r="K45" s="13" t="s">
        <v>20</v>
      </c>
      <c r="L45" s="17">
        <v>47752.2</v>
      </c>
      <c r="M45" s="16" t="s">
        <v>197</v>
      </c>
    </row>
    <row r="46" spans="1:17" s="19" customFormat="1" ht="155.25" customHeight="1">
      <c r="A46" s="11" t="s">
        <v>15</v>
      </c>
      <c r="B46" s="12">
        <v>40</v>
      </c>
      <c r="C46" s="31">
        <v>4320180000140</v>
      </c>
      <c r="D46" s="13" t="s">
        <v>198</v>
      </c>
      <c r="E46" s="20" t="s">
        <v>199</v>
      </c>
      <c r="F46" s="14" t="s">
        <v>200</v>
      </c>
      <c r="G46" s="15">
        <v>45554</v>
      </c>
      <c r="H46" s="16" t="s">
        <v>201</v>
      </c>
      <c r="I46" s="32">
        <v>127</v>
      </c>
      <c r="J46" s="26">
        <v>45554</v>
      </c>
      <c r="K46" s="13" t="s">
        <v>20</v>
      </c>
      <c r="L46" s="17">
        <v>127</v>
      </c>
      <c r="M46" s="16" t="s">
        <v>202</v>
      </c>
    </row>
    <row r="47" spans="1:17" s="19" customFormat="1" ht="163.5" customHeight="1">
      <c r="A47" s="11" t="s">
        <v>15</v>
      </c>
      <c r="B47" s="12">
        <v>41</v>
      </c>
      <c r="C47" s="12">
        <v>2593165000140</v>
      </c>
      <c r="D47" s="13" t="s">
        <v>203</v>
      </c>
      <c r="E47" s="20" t="s">
        <v>204</v>
      </c>
      <c r="F47" s="14" t="s">
        <v>205</v>
      </c>
      <c r="G47" s="15">
        <v>45555</v>
      </c>
      <c r="H47" s="16" t="s">
        <v>206</v>
      </c>
      <c r="I47" s="17">
        <v>37117.24</v>
      </c>
      <c r="J47" s="26">
        <v>45555</v>
      </c>
      <c r="K47" s="13" t="s">
        <v>20</v>
      </c>
      <c r="L47" s="17">
        <f>1781.62+35335.62</f>
        <v>37117.240000000005</v>
      </c>
      <c r="M47" s="16" t="s">
        <v>207</v>
      </c>
    </row>
    <row r="48" spans="1:17" s="19" customFormat="1" ht="126">
      <c r="A48" s="11" t="s">
        <v>15</v>
      </c>
      <c r="B48" s="12">
        <v>42</v>
      </c>
      <c r="C48" s="12">
        <v>12715889000172</v>
      </c>
      <c r="D48" s="13" t="s">
        <v>208</v>
      </c>
      <c r="E48" s="20" t="s">
        <v>209</v>
      </c>
      <c r="F48" s="14" t="s">
        <v>210</v>
      </c>
      <c r="G48" s="15">
        <v>45555</v>
      </c>
      <c r="H48" s="16" t="s">
        <v>211</v>
      </c>
      <c r="I48" s="17">
        <v>4589.45</v>
      </c>
      <c r="J48" s="26">
        <v>45555</v>
      </c>
      <c r="K48" s="13" t="s">
        <v>20</v>
      </c>
      <c r="L48" s="17">
        <f>229.47+4359.98</f>
        <v>4589.45</v>
      </c>
      <c r="M48" s="16" t="s">
        <v>212</v>
      </c>
    </row>
    <row r="49" spans="1:13" s="19" customFormat="1" ht="147" customHeight="1">
      <c r="A49" s="11" t="s">
        <v>15</v>
      </c>
      <c r="B49" s="12">
        <v>43</v>
      </c>
      <c r="C49" s="12">
        <v>2341467000120</v>
      </c>
      <c r="D49" s="13" t="s">
        <v>34</v>
      </c>
      <c r="E49" s="13" t="s">
        <v>213</v>
      </c>
      <c r="F49" s="14" t="s">
        <v>214</v>
      </c>
      <c r="G49" s="15">
        <v>45555</v>
      </c>
      <c r="H49" s="16" t="s">
        <v>215</v>
      </c>
      <c r="I49" s="17">
        <v>5.22</v>
      </c>
      <c r="J49" s="26">
        <v>45555</v>
      </c>
      <c r="K49" s="13" t="s">
        <v>20</v>
      </c>
      <c r="L49" s="17">
        <v>5.22</v>
      </c>
      <c r="M49" s="16" t="s">
        <v>216</v>
      </c>
    </row>
    <row r="50" spans="1:13" s="19" customFormat="1" ht="148.5" customHeight="1">
      <c r="A50" s="11" t="s">
        <v>15</v>
      </c>
      <c r="B50" s="12">
        <v>44</v>
      </c>
      <c r="C50" s="12">
        <v>2341467000120</v>
      </c>
      <c r="D50" s="13" t="s">
        <v>34</v>
      </c>
      <c r="E50" s="13" t="s">
        <v>217</v>
      </c>
      <c r="F50" s="14" t="s">
        <v>214</v>
      </c>
      <c r="G50" s="15">
        <v>45555</v>
      </c>
      <c r="H50" s="16" t="s">
        <v>218</v>
      </c>
      <c r="I50" s="17">
        <v>430.28</v>
      </c>
      <c r="J50" s="26">
        <v>45555</v>
      </c>
      <c r="K50" s="13" t="s">
        <v>20</v>
      </c>
      <c r="L50" s="17">
        <v>430.28</v>
      </c>
      <c r="M50" s="16" t="s">
        <v>216</v>
      </c>
    </row>
    <row r="51" spans="1:13" s="19" customFormat="1" ht="126">
      <c r="A51" s="11" t="s">
        <v>15</v>
      </c>
      <c r="B51" s="12">
        <v>45</v>
      </c>
      <c r="C51" s="12">
        <v>1134191000732</v>
      </c>
      <c r="D51" s="13" t="s">
        <v>219</v>
      </c>
      <c r="E51" s="20" t="s">
        <v>220</v>
      </c>
      <c r="F51" s="14" t="s">
        <v>221</v>
      </c>
      <c r="G51" s="15">
        <v>45558</v>
      </c>
      <c r="H51" s="16" t="s">
        <v>222</v>
      </c>
      <c r="I51" s="17">
        <v>2916</v>
      </c>
      <c r="J51" s="18">
        <v>45558</v>
      </c>
      <c r="K51" s="13" t="s">
        <v>20</v>
      </c>
      <c r="L51" s="17">
        <f>139.97+2776.03</f>
        <v>2916</v>
      </c>
      <c r="M51" s="16" t="s">
        <v>223</v>
      </c>
    </row>
    <row r="52" spans="1:13" s="19" customFormat="1" ht="126">
      <c r="A52" s="11" t="s">
        <v>15</v>
      </c>
      <c r="B52" s="12">
        <v>46</v>
      </c>
      <c r="C52" s="12">
        <v>1134191000732</v>
      </c>
      <c r="D52" s="13" t="s">
        <v>219</v>
      </c>
      <c r="E52" s="20" t="s">
        <v>224</v>
      </c>
      <c r="F52" s="14" t="s">
        <v>225</v>
      </c>
      <c r="G52" s="15">
        <v>45558</v>
      </c>
      <c r="H52" s="16" t="s">
        <v>226</v>
      </c>
      <c r="I52" s="17">
        <v>55208</v>
      </c>
      <c r="J52" s="18">
        <v>45558</v>
      </c>
      <c r="K52" s="13" t="s">
        <v>20</v>
      </c>
      <c r="L52" s="17">
        <f>2649.98+52558.02</f>
        <v>55208</v>
      </c>
      <c r="M52" s="16" t="s">
        <v>223</v>
      </c>
    </row>
    <row r="53" spans="1:13" s="19" customFormat="1" ht="124.5" customHeight="1">
      <c r="A53" s="11" t="s">
        <v>15</v>
      </c>
      <c r="B53" s="12">
        <v>47</v>
      </c>
      <c r="C53" s="12">
        <v>82845322000104</v>
      </c>
      <c r="D53" s="13" t="s">
        <v>227</v>
      </c>
      <c r="E53" s="20" t="s">
        <v>228</v>
      </c>
      <c r="F53" s="14" t="s">
        <v>229</v>
      </c>
      <c r="G53" s="15">
        <v>45559</v>
      </c>
      <c r="H53" s="16" t="s">
        <v>230</v>
      </c>
      <c r="I53" s="17">
        <v>101982.59</v>
      </c>
      <c r="J53" s="26">
        <v>45559</v>
      </c>
      <c r="K53" s="13" t="s">
        <v>20</v>
      </c>
      <c r="L53" s="17">
        <f>4895.16+97087.43</f>
        <v>101982.59</v>
      </c>
      <c r="M53" s="16" t="s">
        <v>231</v>
      </c>
    </row>
    <row r="54" spans="1:13" s="19" customFormat="1" ht="126">
      <c r="A54" s="11" t="s">
        <v>15</v>
      </c>
      <c r="B54" s="12">
        <v>48</v>
      </c>
      <c r="C54" s="12">
        <v>27441006000150</v>
      </c>
      <c r="D54" s="13" t="s">
        <v>232</v>
      </c>
      <c r="E54" s="20" t="s">
        <v>233</v>
      </c>
      <c r="F54" s="14" t="s">
        <v>234</v>
      </c>
      <c r="G54" s="15">
        <v>45559</v>
      </c>
      <c r="H54" s="16" t="s">
        <v>235</v>
      </c>
      <c r="I54" s="17">
        <v>3900</v>
      </c>
      <c r="J54" s="26">
        <v>45559</v>
      </c>
      <c r="K54" s="13" t="s">
        <v>20</v>
      </c>
      <c r="L54" s="17">
        <v>3900</v>
      </c>
      <c r="M54" s="16" t="s">
        <v>236</v>
      </c>
    </row>
    <row r="55" spans="1:13" s="19" customFormat="1" ht="110.25">
      <c r="A55" s="11" t="s">
        <v>15</v>
      </c>
      <c r="B55" s="12">
        <v>49</v>
      </c>
      <c r="C55" s="12">
        <v>2558157000162</v>
      </c>
      <c r="D55" s="13" t="s">
        <v>237</v>
      </c>
      <c r="E55" s="20" t="s">
        <v>238</v>
      </c>
      <c r="F55" s="25" t="s">
        <v>239</v>
      </c>
      <c r="G55" s="15">
        <v>45559</v>
      </c>
      <c r="H55" s="16" t="s">
        <v>240</v>
      </c>
      <c r="I55" s="17">
        <v>21048.63</v>
      </c>
      <c r="J55" s="26">
        <v>45559</v>
      </c>
      <c r="K55" s="13" t="s">
        <v>20</v>
      </c>
      <c r="L55" s="17">
        <f>1010.33+20038.3</f>
        <v>21048.63</v>
      </c>
      <c r="M55" s="16" t="s">
        <v>241</v>
      </c>
    </row>
    <row r="56" spans="1:13" s="19" customFormat="1" ht="126">
      <c r="A56" s="11" t="s">
        <v>15</v>
      </c>
      <c r="B56" s="12">
        <v>50</v>
      </c>
      <c r="C56" s="12">
        <v>4406195000125</v>
      </c>
      <c r="D56" s="13" t="s">
        <v>242</v>
      </c>
      <c r="E56" s="20" t="s">
        <v>243</v>
      </c>
      <c r="F56" s="14" t="s">
        <v>244</v>
      </c>
      <c r="G56" s="15">
        <v>45559</v>
      </c>
      <c r="H56" s="16" t="s">
        <v>245</v>
      </c>
      <c r="I56" s="17">
        <v>200.75</v>
      </c>
      <c r="J56" s="26">
        <v>45559</v>
      </c>
      <c r="K56" s="13" t="s">
        <v>20</v>
      </c>
      <c r="L56" s="17">
        <f>9.64+191.11</f>
        <v>200.75</v>
      </c>
      <c r="M56" s="16" t="s">
        <v>246</v>
      </c>
    </row>
    <row r="57" spans="1:13" s="19" customFormat="1" ht="126">
      <c r="A57" s="11" t="s">
        <v>15</v>
      </c>
      <c r="B57" s="12">
        <v>51</v>
      </c>
      <c r="C57" s="12">
        <v>4406195000125</v>
      </c>
      <c r="D57" s="13" t="s">
        <v>242</v>
      </c>
      <c r="E57" s="20" t="s">
        <v>247</v>
      </c>
      <c r="F57" s="14" t="s">
        <v>248</v>
      </c>
      <c r="G57" s="15">
        <v>45559</v>
      </c>
      <c r="H57" s="16" t="s">
        <v>249</v>
      </c>
      <c r="I57" s="17">
        <v>378.86</v>
      </c>
      <c r="J57" s="26">
        <v>45559</v>
      </c>
      <c r="K57" s="13" t="s">
        <v>20</v>
      </c>
      <c r="L57" s="17">
        <f>18.19+360.67</f>
        <v>378.86</v>
      </c>
      <c r="M57" s="16" t="s">
        <v>246</v>
      </c>
    </row>
    <row r="58" spans="1:13" s="19" customFormat="1" ht="126">
      <c r="A58" s="11" t="s">
        <v>15</v>
      </c>
      <c r="B58" s="12">
        <v>52</v>
      </c>
      <c r="C58" s="12">
        <v>4406195000125</v>
      </c>
      <c r="D58" s="13" t="s">
        <v>242</v>
      </c>
      <c r="E58" s="20" t="s">
        <v>250</v>
      </c>
      <c r="F58" s="14" t="s">
        <v>251</v>
      </c>
      <c r="G58" s="15">
        <v>45559</v>
      </c>
      <c r="H58" s="16" t="s">
        <v>252</v>
      </c>
      <c r="I58" s="17">
        <v>153.24</v>
      </c>
      <c r="J58" s="26">
        <v>45559</v>
      </c>
      <c r="K58" s="13" t="s">
        <v>20</v>
      </c>
      <c r="L58" s="17">
        <f>7.36+145.88</f>
        <v>153.24</v>
      </c>
      <c r="M58" s="16" t="s">
        <v>246</v>
      </c>
    </row>
    <row r="59" spans="1:13" s="19" customFormat="1" ht="126">
      <c r="A59" s="11" t="s">
        <v>15</v>
      </c>
      <c r="B59" s="12">
        <v>53</v>
      </c>
      <c r="C59" s="12">
        <v>4406195000125</v>
      </c>
      <c r="D59" s="13" t="s">
        <v>242</v>
      </c>
      <c r="E59" s="20" t="s">
        <v>253</v>
      </c>
      <c r="F59" s="14" t="s">
        <v>254</v>
      </c>
      <c r="G59" s="15">
        <v>45559</v>
      </c>
      <c r="H59" s="16" t="s">
        <v>255</v>
      </c>
      <c r="I59" s="17">
        <v>105.72</v>
      </c>
      <c r="J59" s="26">
        <v>45559</v>
      </c>
      <c r="K59" s="13" t="s">
        <v>20</v>
      </c>
      <c r="L59" s="17">
        <f>5.07+100.65</f>
        <v>105.72</v>
      </c>
      <c r="M59" s="16" t="s">
        <v>246</v>
      </c>
    </row>
    <row r="60" spans="1:13" s="19" customFormat="1" ht="162" customHeight="1">
      <c r="A60" s="11" t="s">
        <v>15</v>
      </c>
      <c r="B60" s="12">
        <v>54</v>
      </c>
      <c r="C60" s="12">
        <v>4406195000125</v>
      </c>
      <c r="D60" s="13" t="s">
        <v>242</v>
      </c>
      <c r="E60" s="20" t="s">
        <v>256</v>
      </c>
      <c r="F60" s="14" t="s">
        <v>257</v>
      </c>
      <c r="G60" s="15">
        <v>45559</v>
      </c>
      <c r="H60" s="16" t="s">
        <v>258</v>
      </c>
      <c r="I60" s="17">
        <v>319.5</v>
      </c>
      <c r="J60" s="26">
        <v>45559</v>
      </c>
      <c r="K60" s="13" t="s">
        <v>20</v>
      </c>
      <c r="L60" s="17">
        <f>304.16+15.34</f>
        <v>319.5</v>
      </c>
      <c r="M60" s="16" t="s">
        <v>246</v>
      </c>
    </row>
    <row r="61" spans="1:13" s="19" customFormat="1" ht="126">
      <c r="A61" s="11" t="s">
        <v>15</v>
      </c>
      <c r="B61" s="12">
        <v>55</v>
      </c>
      <c r="C61" s="12">
        <v>82845322000104</v>
      </c>
      <c r="D61" s="13" t="s">
        <v>227</v>
      </c>
      <c r="E61" s="20" t="s">
        <v>259</v>
      </c>
      <c r="F61" s="14" t="s">
        <v>260</v>
      </c>
      <c r="G61" s="15">
        <v>45560</v>
      </c>
      <c r="H61" s="16" t="s">
        <v>261</v>
      </c>
      <c r="I61" s="17">
        <v>54929.37</v>
      </c>
      <c r="J61" s="26">
        <v>45560</v>
      </c>
      <c r="K61" s="13" t="s">
        <v>20</v>
      </c>
      <c r="L61" s="17">
        <f>2636.61+52292.76</f>
        <v>54929.37</v>
      </c>
      <c r="M61" s="16" t="s">
        <v>262</v>
      </c>
    </row>
    <row r="62" spans="1:13" s="19" customFormat="1" ht="141.75">
      <c r="A62" s="11" t="s">
        <v>15</v>
      </c>
      <c r="B62" s="12">
        <v>56</v>
      </c>
      <c r="C62" s="12">
        <v>82845322000104</v>
      </c>
      <c r="D62" s="13" t="s">
        <v>227</v>
      </c>
      <c r="E62" s="20" t="s">
        <v>263</v>
      </c>
      <c r="F62" s="14" t="s">
        <v>264</v>
      </c>
      <c r="G62" s="15">
        <v>45560</v>
      </c>
      <c r="H62" s="16" t="s">
        <v>265</v>
      </c>
      <c r="I62" s="17">
        <v>66539.91</v>
      </c>
      <c r="J62" s="26">
        <v>45560</v>
      </c>
      <c r="K62" s="13" t="s">
        <v>20</v>
      </c>
      <c r="L62" s="17">
        <f>3193.92+63345.99</f>
        <v>66539.91</v>
      </c>
      <c r="M62" s="16" t="s">
        <v>266</v>
      </c>
    </row>
    <row r="63" spans="1:13" s="19" customFormat="1" ht="129.75" customHeight="1">
      <c r="A63" s="11" t="s">
        <v>15</v>
      </c>
      <c r="B63" s="12">
        <v>57</v>
      </c>
      <c r="C63" s="12">
        <v>82845322000104</v>
      </c>
      <c r="D63" s="13" t="s">
        <v>227</v>
      </c>
      <c r="E63" s="20" t="s">
        <v>267</v>
      </c>
      <c r="F63" s="14" t="s">
        <v>268</v>
      </c>
      <c r="G63" s="15">
        <v>45560</v>
      </c>
      <c r="H63" s="16" t="s">
        <v>269</v>
      </c>
      <c r="I63" s="17">
        <v>108407.34</v>
      </c>
      <c r="J63" s="26">
        <v>45560</v>
      </c>
      <c r="K63" s="13" t="s">
        <v>20</v>
      </c>
      <c r="L63" s="17">
        <f>108407.34</f>
        <v>108407.34</v>
      </c>
      <c r="M63" s="16" t="s">
        <v>270</v>
      </c>
    </row>
    <row r="64" spans="1:13" s="19" customFormat="1" ht="110.25">
      <c r="A64" s="11" t="s">
        <v>15</v>
      </c>
      <c r="B64" s="12">
        <v>58</v>
      </c>
      <c r="C64" s="12">
        <v>82845322000104</v>
      </c>
      <c r="D64" s="13" t="s">
        <v>227</v>
      </c>
      <c r="E64" s="20" t="s">
        <v>271</v>
      </c>
      <c r="F64" s="14" t="s">
        <v>268</v>
      </c>
      <c r="G64" s="15">
        <v>45560</v>
      </c>
      <c r="H64" s="16" t="s">
        <v>272</v>
      </c>
      <c r="I64" s="17">
        <v>9008.48</v>
      </c>
      <c r="J64" s="26">
        <v>45560</v>
      </c>
      <c r="K64" s="13" t="s">
        <v>20</v>
      </c>
      <c r="L64" s="17">
        <f>5635.96+3372.52</f>
        <v>9008.48</v>
      </c>
      <c r="M64" s="16" t="s">
        <v>270</v>
      </c>
    </row>
    <row r="65" spans="1:13" s="19" customFormat="1" ht="157.5">
      <c r="A65" s="11" t="s">
        <v>15</v>
      </c>
      <c r="B65" s="12">
        <v>59</v>
      </c>
      <c r="C65" s="12">
        <v>82845322000104</v>
      </c>
      <c r="D65" s="13" t="s">
        <v>227</v>
      </c>
      <c r="E65" s="20" t="s">
        <v>273</v>
      </c>
      <c r="F65" s="14" t="s">
        <v>274</v>
      </c>
      <c r="G65" s="15">
        <v>45560</v>
      </c>
      <c r="H65" s="16" t="s">
        <v>275</v>
      </c>
      <c r="I65" s="17">
        <v>101982.59</v>
      </c>
      <c r="J65" s="26">
        <v>45560</v>
      </c>
      <c r="K65" s="13" t="s">
        <v>20</v>
      </c>
      <c r="L65" s="17">
        <f>4895.16+97087.43</f>
        <v>101982.59</v>
      </c>
      <c r="M65" s="16" t="s">
        <v>276</v>
      </c>
    </row>
    <row r="66" spans="1:13" s="19" customFormat="1" ht="141.75">
      <c r="A66" s="11" t="s">
        <v>15</v>
      </c>
      <c r="B66" s="12">
        <v>60</v>
      </c>
      <c r="C66" s="12">
        <v>35486862000150</v>
      </c>
      <c r="D66" s="13" t="s">
        <v>277</v>
      </c>
      <c r="E66" s="20" t="s">
        <v>278</v>
      </c>
      <c r="F66" s="14" t="s">
        <v>279</v>
      </c>
      <c r="G66" s="15">
        <v>45560</v>
      </c>
      <c r="H66" s="16" t="s">
        <v>280</v>
      </c>
      <c r="I66" s="17">
        <v>4619.97</v>
      </c>
      <c r="J66" s="26">
        <v>45560</v>
      </c>
      <c r="K66" s="13" t="s">
        <v>20</v>
      </c>
      <c r="L66" s="17">
        <f>4167.21+231+221.76</f>
        <v>4619.97</v>
      </c>
      <c r="M66" s="16" t="s">
        <v>281</v>
      </c>
    </row>
    <row r="67" spans="1:13" s="19" customFormat="1" ht="75">
      <c r="A67" s="11" t="s">
        <v>15</v>
      </c>
      <c r="B67" s="12">
        <v>61</v>
      </c>
      <c r="C67" s="12">
        <v>27985750000116</v>
      </c>
      <c r="D67" s="13" t="s">
        <v>282</v>
      </c>
      <c r="E67" s="13" t="s">
        <v>283</v>
      </c>
      <c r="F67" s="14" t="s">
        <v>284</v>
      </c>
      <c r="G67" s="15">
        <v>45560</v>
      </c>
      <c r="H67" s="16" t="s">
        <v>285</v>
      </c>
      <c r="I67" s="17">
        <v>750</v>
      </c>
      <c r="J67" s="26">
        <v>45560</v>
      </c>
      <c r="K67" s="33" t="s">
        <v>20</v>
      </c>
      <c r="L67" s="17">
        <f>16.88+733.12</f>
        <v>750</v>
      </c>
      <c r="M67" s="16" t="s">
        <v>286</v>
      </c>
    </row>
    <row r="68" spans="1:13" s="19" customFormat="1" ht="126">
      <c r="A68" s="11" t="s">
        <v>15</v>
      </c>
      <c r="B68" s="12">
        <v>62</v>
      </c>
      <c r="C68" s="12">
        <v>26722189000110</v>
      </c>
      <c r="D68" s="13" t="s">
        <v>287</v>
      </c>
      <c r="E68" s="20" t="s">
        <v>288</v>
      </c>
      <c r="F68" s="14" t="s">
        <v>289</v>
      </c>
      <c r="G68" s="15">
        <v>45560</v>
      </c>
      <c r="H68" s="16" t="s">
        <v>290</v>
      </c>
      <c r="I68" s="17">
        <v>38458.300000000003</v>
      </c>
      <c r="J68" s="26">
        <v>45561</v>
      </c>
      <c r="K68" s="13" t="s">
        <v>20</v>
      </c>
      <c r="L68" s="17">
        <f>371.35+86.48+588.57+1.35+15.99+1.08+1.48+0.76+6.18+1.61+0.75+37382.7</f>
        <v>38458.299999999996</v>
      </c>
      <c r="M68" s="16" t="s">
        <v>291</v>
      </c>
    </row>
    <row r="69" spans="1:13" s="19" customFormat="1" ht="157.5">
      <c r="A69" s="11" t="s">
        <v>15</v>
      </c>
      <c r="B69" s="12">
        <v>63</v>
      </c>
      <c r="C69" s="12">
        <v>604122000197</v>
      </c>
      <c r="D69" s="13" t="s">
        <v>22</v>
      </c>
      <c r="E69" s="20" t="s">
        <v>292</v>
      </c>
      <c r="F69" s="14" t="s">
        <v>293</v>
      </c>
      <c r="G69" s="15">
        <v>45562</v>
      </c>
      <c r="H69" s="16" t="s">
        <v>294</v>
      </c>
      <c r="I69" s="17">
        <v>383086.12</v>
      </c>
      <c r="J69" s="26">
        <v>45562</v>
      </c>
      <c r="K69" s="13" t="s">
        <v>20</v>
      </c>
      <c r="L69" s="17">
        <v>383086.12</v>
      </c>
      <c r="M69" s="16" t="s">
        <v>295</v>
      </c>
    </row>
    <row r="70" spans="1:13" s="19" customFormat="1" ht="157.5">
      <c r="A70" s="11" t="s">
        <v>15</v>
      </c>
      <c r="B70" s="12">
        <v>64</v>
      </c>
      <c r="C70" s="12">
        <v>5610079000196</v>
      </c>
      <c r="D70" s="13" t="s">
        <v>296</v>
      </c>
      <c r="E70" s="20" t="s">
        <v>297</v>
      </c>
      <c r="F70" s="14" t="s">
        <v>298</v>
      </c>
      <c r="G70" s="15">
        <v>45562</v>
      </c>
      <c r="H70" s="16" t="s">
        <v>299</v>
      </c>
      <c r="I70" s="17">
        <v>186.23</v>
      </c>
      <c r="J70" s="26">
        <v>45562</v>
      </c>
      <c r="K70" s="13" t="s">
        <v>20</v>
      </c>
      <c r="L70" s="17">
        <v>186.23</v>
      </c>
      <c r="M70" s="16" t="s">
        <v>300</v>
      </c>
    </row>
    <row r="71" spans="1:13" s="19" customFormat="1" ht="126">
      <c r="A71" s="11" t="s">
        <v>15</v>
      </c>
      <c r="B71" s="12">
        <v>65</v>
      </c>
      <c r="C71" s="12">
        <v>27441006000150</v>
      </c>
      <c r="D71" s="13" t="s">
        <v>232</v>
      </c>
      <c r="E71" s="20" t="s">
        <v>301</v>
      </c>
      <c r="F71" s="14" t="s">
        <v>302</v>
      </c>
      <c r="G71" s="15">
        <v>45562</v>
      </c>
      <c r="H71" s="16" t="s">
        <v>303</v>
      </c>
      <c r="I71" s="17">
        <v>3900</v>
      </c>
      <c r="J71" s="26">
        <v>45562</v>
      </c>
      <c r="K71" s="13" t="s">
        <v>20</v>
      </c>
      <c r="L71" s="17">
        <v>3900</v>
      </c>
      <c r="M71" s="16" t="s">
        <v>304</v>
      </c>
    </row>
    <row r="72" spans="1:13" s="19" customFormat="1" ht="126">
      <c r="A72" s="11" t="s">
        <v>15</v>
      </c>
      <c r="B72" s="12">
        <v>66</v>
      </c>
      <c r="C72" s="12">
        <v>33179565000137</v>
      </c>
      <c r="D72" s="13" t="s">
        <v>305</v>
      </c>
      <c r="E72" s="20" t="s">
        <v>306</v>
      </c>
      <c r="F72" s="14" t="s">
        <v>307</v>
      </c>
      <c r="G72" s="15">
        <v>45565</v>
      </c>
      <c r="H72" s="16" t="s">
        <v>308</v>
      </c>
      <c r="I72" s="17">
        <v>76993.289999999994</v>
      </c>
      <c r="J72" s="26">
        <v>45565</v>
      </c>
      <c r="K72" s="13" t="s">
        <v>20</v>
      </c>
      <c r="L72" s="17">
        <f>3695.68+73297.61</f>
        <v>76993.289999999994</v>
      </c>
      <c r="M72" s="16" t="s">
        <v>309</v>
      </c>
    </row>
    <row r="73" spans="1:13" s="19" customFormat="1" ht="120">
      <c r="A73" s="11" t="s">
        <v>15</v>
      </c>
      <c r="B73" s="12">
        <v>67</v>
      </c>
      <c r="C73" s="12">
        <v>33179565000137</v>
      </c>
      <c r="D73" s="13" t="s">
        <v>305</v>
      </c>
      <c r="E73" s="21" t="s">
        <v>310</v>
      </c>
      <c r="F73" s="14" t="s">
        <v>311</v>
      </c>
      <c r="G73" s="15">
        <v>45565</v>
      </c>
      <c r="H73" s="16" t="s">
        <v>312</v>
      </c>
      <c r="I73" s="17">
        <v>33394.99</v>
      </c>
      <c r="J73" s="26" t="s">
        <v>313</v>
      </c>
      <c r="K73" s="13" t="s">
        <v>20</v>
      </c>
      <c r="L73" s="17">
        <f>1602.96+31792.03</f>
        <v>33394.99</v>
      </c>
      <c r="M73" s="16" t="s">
        <v>314</v>
      </c>
    </row>
    <row r="74" spans="1:13" s="19" customFormat="1" ht="120">
      <c r="A74" s="11" t="s">
        <v>15</v>
      </c>
      <c r="B74" s="12">
        <v>68</v>
      </c>
      <c r="C74" s="12">
        <v>33179565000137</v>
      </c>
      <c r="D74" s="13" t="s">
        <v>305</v>
      </c>
      <c r="E74" s="21" t="s">
        <v>315</v>
      </c>
      <c r="F74" s="14" t="s">
        <v>316</v>
      </c>
      <c r="G74" s="15">
        <v>45565</v>
      </c>
      <c r="H74" s="16" t="s">
        <v>317</v>
      </c>
      <c r="I74" s="17">
        <v>258.39999999999998</v>
      </c>
      <c r="J74" s="26" t="s">
        <v>313</v>
      </c>
      <c r="K74" s="13" t="s">
        <v>20</v>
      </c>
      <c r="L74" s="17">
        <f>246+12.4</f>
        <v>258.39999999999998</v>
      </c>
      <c r="M74" s="16" t="s">
        <v>314</v>
      </c>
    </row>
    <row r="75" spans="1:13" s="19" customFormat="1" ht="15.75">
      <c r="A75" s="34"/>
      <c r="B75" s="35"/>
      <c r="C75" s="35"/>
      <c r="D75" s="36"/>
      <c r="E75" s="37"/>
      <c r="F75" s="38"/>
      <c r="G75" s="39"/>
      <c r="H75" s="40"/>
      <c r="I75" s="41"/>
      <c r="J75" s="42"/>
      <c r="K75" s="36"/>
      <c r="L75" s="41"/>
      <c r="M75" s="40"/>
    </row>
    <row r="76" spans="1:13" ht="15" customHeight="1">
      <c r="A76" s="43" t="s">
        <v>318</v>
      </c>
      <c r="B76" s="43"/>
      <c r="C76" s="43"/>
      <c r="D76" s="4"/>
      <c r="K76" s="44"/>
    </row>
    <row r="77" spans="1:13" ht="15" customHeight="1">
      <c r="A77" s="45" t="str">
        <f>[1]Bens!A24</f>
        <v>Data da última atualização:01/10/2024</v>
      </c>
      <c r="B77" s="46"/>
      <c r="C77" s="4"/>
      <c r="D77" s="1"/>
    </row>
    <row r="78" spans="1:13" ht="15" customHeight="1">
      <c r="A78" s="47" t="s">
        <v>319</v>
      </c>
      <c r="B78" s="47"/>
      <c r="C78" s="47"/>
      <c r="D78" s="47"/>
    </row>
    <row r="79" spans="1:13" ht="15" customHeight="1">
      <c r="A79" s="47" t="s">
        <v>320</v>
      </c>
      <c r="B79" s="47"/>
      <c r="C79" s="47"/>
      <c r="D79" s="47"/>
    </row>
    <row r="80" spans="1:13" ht="15" customHeight="1">
      <c r="A80" s="48" t="s">
        <v>321</v>
      </c>
      <c r="B80" s="48"/>
      <c r="C80" s="48"/>
      <c r="D80" s="1"/>
    </row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</sheetData>
  <mergeCells count="5">
    <mergeCell ref="A2:M2"/>
    <mergeCell ref="A3:E3"/>
    <mergeCell ref="A5:L5"/>
    <mergeCell ref="A78:D78"/>
    <mergeCell ref="A79:D79"/>
  </mergeCells>
  <conditionalFormatting sqref="C39:C43 C21 C53:C55 C66:C67 C23:C25 C28:C29 C45 C47 C69 C49 C71:C72 C75">
    <cfRule type="cellIs" dxfId="67" priority="67" operator="between">
      <formula>111111111</formula>
      <formula>99999999999</formula>
    </cfRule>
    <cfRule type="cellIs" dxfId="66" priority="68" operator="between">
      <formula>111111111111</formula>
      <formula>99999999999999</formula>
    </cfRule>
  </conditionalFormatting>
  <conditionalFormatting sqref="C35">
    <cfRule type="cellIs" dxfId="65" priority="65" operator="between">
      <formula>111111111</formula>
      <formula>99999999999</formula>
    </cfRule>
    <cfRule type="cellIs" dxfId="64" priority="66" operator="between">
      <formula>111111111111</formula>
      <formula>99999999999999</formula>
    </cfRule>
  </conditionalFormatting>
  <conditionalFormatting sqref="C36">
    <cfRule type="cellIs" dxfId="63" priority="63" operator="between">
      <formula>111111111</formula>
      <formula>99999999999</formula>
    </cfRule>
    <cfRule type="cellIs" dxfId="62" priority="64" operator="between">
      <formula>111111111111</formula>
      <formula>99999999999999</formula>
    </cfRule>
  </conditionalFormatting>
  <conditionalFormatting sqref="C37">
    <cfRule type="cellIs" dxfId="61" priority="61" operator="between">
      <formula>111111111</formula>
      <formula>99999999999</formula>
    </cfRule>
    <cfRule type="cellIs" dxfId="60" priority="62" operator="between">
      <formula>111111111111</formula>
      <formula>99999999999999</formula>
    </cfRule>
  </conditionalFormatting>
  <conditionalFormatting sqref="C38">
    <cfRule type="cellIs" dxfId="59" priority="59" operator="between">
      <formula>111111111</formula>
      <formula>99999999999</formula>
    </cfRule>
    <cfRule type="cellIs" dxfId="58" priority="60" operator="between">
      <formula>111111111111</formula>
      <formula>99999999999999</formula>
    </cfRule>
  </conditionalFormatting>
  <conditionalFormatting sqref="C33">
    <cfRule type="cellIs" dxfId="57" priority="57" operator="between">
      <formula>111111111</formula>
      <formula>99999999999</formula>
    </cfRule>
    <cfRule type="cellIs" dxfId="56" priority="58" operator="between">
      <formula>111111111111</formula>
      <formula>99999999999999</formula>
    </cfRule>
  </conditionalFormatting>
  <conditionalFormatting sqref="C34">
    <cfRule type="cellIs" dxfId="55" priority="55" operator="between">
      <formula>111111111</formula>
      <formula>99999999999</formula>
    </cfRule>
    <cfRule type="cellIs" dxfId="54" priority="56" operator="between">
      <formula>111111111111</formula>
      <formula>99999999999999</formula>
    </cfRule>
  </conditionalFormatting>
  <conditionalFormatting sqref="C61">
    <cfRule type="cellIs" dxfId="53" priority="53" operator="between">
      <formula>111111111</formula>
      <formula>99999999999</formula>
    </cfRule>
    <cfRule type="cellIs" dxfId="52" priority="54" operator="between">
      <formula>111111111111</formula>
      <formula>99999999999999</formula>
    </cfRule>
  </conditionalFormatting>
  <conditionalFormatting sqref="C7 C9:C13 C19:C20 C16:C17">
    <cfRule type="cellIs" dxfId="51" priority="51" operator="between">
      <formula>111111111</formula>
      <formula>99999999999</formula>
    </cfRule>
    <cfRule type="cellIs" dxfId="50" priority="52" operator="between">
      <formula>111111111111</formula>
      <formula>99999999999999</formula>
    </cfRule>
  </conditionalFormatting>
  <conditionalFormatting sqref="C8">
    <cfRule type="cellIs" dxfId="49" priority="49" operator="between">
      <formula>111111111</formula>
      <formula>99999999999</formula>
    </cfRule>
    <cfRule type="cellIs" dxfId="48" priority="50" operator="between">
      <formula>111111111111</formula>
      <formula>99999999999999</formula>
    </cfRule>
  </conditionalFormatting>
  <conditionalFormatting sqref="C22">
    <cfRule type="cellIs" dxfId="47" priority="47" operator="between">
      <formula>111111111</formula>
      <formula>99999999999</formula>
    </cfRule>
    <cfRule type="cellIs" dxfId="46" priority="48" operator="between">
      <formula>111111111111</formula>
      <formula>99999999999999</formula>
    </cfRule>
  </conditionalFormatting>
  <conditionalFormatting sqref="C26">
    <cfRule type="cellIs" dxfId="45" priority="45" operator="between">
      <formula>111111111</formula>
      <formula>99999999999</formula>
    </cfRule>
    <cfRule type="cellIs" dxfId="44" priority="46" operator="between">
      <formula>111111111111</formula>
      <formula>99999999999999</formula>
    </cfRule>
  </conditionalFormatting>
  <conditionalFormatting sqref="C30">
    <cfRule type="cellIs" dxfId="43" priority="43" operator="between">
      <formula>111111111</formula>
      <formula>99999999999</formula>
    </cfRule>
    <cfRule type="cellIs" dxfId="42" priority="44" operator="between">
      <formula>111111111111</formula>
      <formula>99999999999999</formula>
    </cfRule>
  </conditionalFormatting>
  <conditionalFormatting sqref="C31">
    <cfRule type="cellIs" dxfId="41" priority="41" operator="between">
      <formula>111111111</formula>
      <formula>99999999999</formula>
    </cfRule>
    <cfRule type="cellIs" dxfId="40" priority="42" operator="between">
      <formula>111111111111</formula>
      <formula>99999999999999</formula>
    </cfRule>
  </conditionalFormatting>
  <conditionalFormatting sqref="C32">
    <cfRule type="cellIs" dxfId="39" priority="39" operator="between">
      <formula>111111111</formula>
      <formula>99999999999</formula>
    </cfRule>
    <cfRule type="cellIs" dxfId="38" priority="40" operator="between">
      <formula>111111111111</formula>
      <formula>99999999999999</formula>
    </cfRule>
  </conditionalFormatting>
  <conditionalFormatting sqref="C27">
    <cfRule type="cellIs" dxfId="37" priority="37" operator="between">
      <formula>111111111</formula>
      <formula>99999999999</formula>
    </cfRule>
    <cfRule type="cellIs" dxfId="36" priority="38" operator="between">
      <formula>111111111111</formula>
      <formula>99999999999999</formula>
    </cfRule>
  </conditionalFormatting>
  <conditionalFormatting sqref="C44">
    <cfRule type="cellIs" dxfId="35" priority="35" operator="between">
      <formula>111111111</formula>
      <formula>99999999999</formula>
    </cfRule>
    <cfRule type="cellIs" dxfId="34" priority="36" operator="between">
      <formula>111111111111</formula>
      <formula>99999999999999</formula>
    </cfRule>
  </conditionalFormatting>
  <conditionalFormatting sqref="C46">
    <cfRule type="cellIs" dxfId="33" priority="33" operator="between">
      <formula>111111111</formula>
      <formula>99999999999</formula>
    </cfRule>
    <cfRule type="cellIs" dxfId="32" priority="34" operator="between">
      <formula>111111111111</formula>
      <formula>99999999999999</formula>
    </cfRule>
  </conditionalFormatting>
  <conditionalFormatting sqref="C56">
    <cfRule type="cellIs" dxfId="31" priority="31" operator="between">
      <formula>111111111</formula>
      <formula>99999999999</formula>
    </cfRule>
    <cfRule type="cellIs" dxfId="30" priority="32" operator="between">
      <formula>111111111111</formula>
      <formula>99999999999999</formula>
    </cfRule>
  </conditionalFormatting>
  <conditionalFormatting sqref="C68">
    <cfRule type="cellIs" dxfId="29" priority="29" operator="between">
      <formula>111111111</formula>
      <formula>99999999999</formula>
    </cfRule>
    <cfRule type="cellIs" dxfId="28" priority="30" operator="between">
      <formula>111111111111</formula>
      <formula>99999999999999</formula>
    </cfRule>
  </conditionalFormatting>
  <conditionalFormatting sqref="C14">
    <cfRule type="cellIs" dxfId="27" priority="27" operator="between">
      <formula>111111111</formula>
      <formula>99999999999</formula>
    </cfRule>
    <cfRule type="cellIs" dxfId="26" priority="28" operator="between">
      <formula>111111111111</formula>
      <formula>99999999999999</formula>
    </cfRule>
  </conditionalFormatting>
  <conditionalFormatting sqref="C15">
    <cfRule type="cellIs" dxfId="25" priority="25" operator="between">
      <formula>111111111</formula>
      <formula>99999999999</formula>
    </cfRule>
    <cfRule type="cellIs" dxfId="24" priority="26" operator="between">
      <formula>111111111111</formula>
      <formula>99999999999999</formula>
    </cfRule>
  </conditionalFormatting>
  <conditionalFormatting sqref="C18">
    <cfRule type="cellIs" dxfId="23" priority="23" operator="between">
      <formula>111111111</formula>
      <formula>99999999999</formula>
    </cfRule>
    <cfRule type="cellIs" dxfId="22" priority="24" operator="between">
      <formula>111111111111</formula>
      <formula>99999999999999</formula>
    </cfRule>
  </conditionalFormatting>
  <conditionalFormatting sqref="C48">
    <cfRule type="cellIs" dxfId="21" priority="21" operator="between">
      <formula>111111111</formula>
      <formula>99999999999</formula>
    </cfRule>
    <cfRule type="cellIs" dxfId="20" priority="22" operator="between">
      <formula>111111111111</formula>
      <formula>99999999999999</formula>
    </cfRule>
  </conditionalFormatting>
  <conditionalFormatting sqref="C50">
    <cfRule type="cellIs" dxfId="19" priority="19" operator="between">
      <formula>111111111</formula>
      <formula>99999999999</formula>
    </cfRule>
    <cfRule type="cellIs" dxfId="18" priority="20" operator="between">
      <formula>111111111111</formula>
      <formula>99999999999999</formula>
    </cfRule>
  </conditionalFormatting>
  <conditionalFormatting sqref="C51:C52">
    <cfRule type="cellIs" dxfId="17" priority="17" operator="between">
      <formula>111111111</formula>
      <formula>99999999999</formula>
    </cfRule>
    <cfRule type="cellIs" dxfId="16" priority="18" operator="between">
      <formula>111111111111</formula>
      <formula>99999999999999</formula>
    </cfRule>
  </conditionalFormatting>
  <conditionalFormatting sqref="C57:C60">
    <cfRule type="cellIs" dxfId="15" priority="15" operator="between">
      <formula>111111111</formula>
      <formula>99999999999</formula>
    </cfRule>
    <cfRule type="cellIs" dxfId="14" priority="16" operator="between">
      <formula>111111111111</formula>
      <formula>99999999999999</formula>
    </cfRule>
  </conditionalFormatting>
  <conditionalFormatting sqref="C62">
    <cfRule type="cellIs" dxfId="13" priority="13" operator="between">
      <formula>111111111</formula>
      <formula>99999999999</formula>
    </cfRule>
    <cfRule type="cellIs" dxfId="12" priority="14" operator="between">
      <formula>111111111111</formula>
      <formula>99999999999999</formula>
    </cfRule>
  </conditionalFormatting>
  <conditionalFormatting sqref="C63">
    <cfRule type="cellIs" dxfId="11" priority="11" operator="between">
      <formula>111111111</formula>
      <formula>99999999999</formula>
    </cfRule>
    <cfRule type="cellIs" dxfId="10" priority="12" operator="between">
      <formula>111111111111</formula>
      <formula>99999999999999</formula>
    </cfRule>
  </conditionalFormatting>
  <conditionalFormatting sqref="C65">
    <cfRule type="cellIs" dxfId="9" priority="9" operator="between">
      <formula>111111111</formula>
      <formula>99999999999</formula>
    </cfRule>
    <cfRule type="cellIs" dxfId="8" priority="10" operator="between">
      <formula>111111111111</formula>
      <formula>99999999999999</formula>
    </cfRule>
  </conditionalFormatting>
  <conditionalFormatting sqref="C64">
    <cfRule type="cellIs" dxfId="7" priority="7" operator="between">
      <formula>111111111</formula>
      <formula>99999999999</formula>
    </cfRule>
    <cfRule type="cellIs" dxfId="6" priority="8" operator="between">
      <formula>111111111111</formula>
      <formula>99999999999999</formula>
    </cfRule>
  </conditionalFormatting>
  <conditionalFormatting sqref="C70">
    <cfRule type="cellIs" dxfId="5" priority="5" operator="between">
      <formula>111111111</formula>
      <formula>99999999999</formula>
    </cfRule>
    <cfRule type="cellIs" dxfId="4" priority="6" operator="between">
      <formula>111111111111</formula>
      <formula>99999999999999</formula>
    </cfRule>
  </conditionalFormatting>
  <conditionalFormatting sqref="C73">
    <cfRule type="cellIs" dxfId="3" priority="3" operator="between">
      <formula>111111111</formula>
      <formula>99999999999</formula>
    </cfRule>
    <cfRule type="cellIs" dxfId="2" priority="4" operator="between">
      <formula>111111111111</formula>
      <formula>99999999999999</formula>
    </cfRule>
  </conditionalFormatting>
  <conditionalFormatting sqref="C74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F52" r:id="rId1"/>
    <hyperlink ref="F51" r:id="rId2"/>
    <hyperlink ref="F50" r:id="rId3"/>
    <hyperlink ref="F48" r:id="rId4"/>
    <hyperlink ref="F47" r:id="rId5"/>
    <hyperlink ref="F46" r:id="rId6"/>
    <hyperlink ref="F45" r:id="rId7"/>
    <hyperlink ref="F44" r:id="rId8"/>
    <hyperlink ref="F43" r:id="rId9"/>
    <hyperlink ref="F42" r:id="rId10"/>
    <hyperlink ref="F41" r:id="rId11"/>
    <hyperlink ref="F40" r:id="rId12"/>
    <hyperlink ref="F39" r:id="rId13"/>
    <hyperlink ref="F38" r:id="rId14"/>
    <hyperlink ref="F34" r:id="rId15"/>
    <hyperlink ref="F35" r:id="rId16"/>
    <hyperlink ref="F33" r:id="rId17"/>
    <hyperlink ref="F32" r:id="rId18"/>
    <hyperlink ref="F31" r:id="rId19"/>
    <hyperlink ref="F30" r:id="rId20"/>
    <hyperlink ref="F29" r:id="rId21"/>
    <hyperlink ref="F28" r:id="rId22"/>
    <hyperlink ref="F27" r:id="rId23"/>
    <hyperlink ref="F26" r:id="rId24"/>
    <hyperlink ref="F25" r:id="rId25"/>
    <hyperlink ref="F24" r:id="rId26"/>
    <hyperlink ref="F23" r:id="rId27"/>
    <hyperlink ref="F22" r:id="rId28"/>
    <hyperlink ref="F21" r:id="rId29"/>
    <hyperlink ref="F19" r:id="rId30"/>
    <hyperlink ref="F20" r:id="rId31"/>
    <hyperlink ref="F18" r:id="rId32"/>
    <hyperlink ref="F17" r:id="rId33"/>
    <hyperlink ref="F16" r:id="rId34"/>
    <hyperlink ref="F15" r:id="rId35"/>
    <hyperlink ref="F14" r:id="rId36"/>
    <hyperlink ref="F13" r:id="rId37"/>
    <hyperlink ref="F11" r:id="rId38"/>
    <hyperlink ref="F12" r:id="rId39"/>
    <hyperlink ref="F10" r:id="rId40"/>
    <hyperlink ref="F9" r:id="rId41"/>
    <hyperlink ref="F8" r:id="rId42"/>
    <hyperlink ref="F7" r:id="rId43"/>
    <hyperlink ref="F49" r:id="rId44"/>
    <hyperlink ref="F36" r:id="rId45"/>
    <hyperlink ref="F37" r:id="rId46"/>
    <hyperlink ref="E8" r:id="rId47"/>
    <hyperlink ref="E9" r:id="rId48"/>
    <hyperlink ref="E11" r:id="rId49"/>
    <hyperlink ref="E15" r:id="rId50"/>
    <hyperlink ref="E12" r:id="rId51"/>
    <hyperlink ref="E13" r:id="rId52"/>
    <hyperlink ref="E16" r:id="rId53"/>
    <hyperlink ref="E19" r:id="rId54"/>
    <hyperlink ref="E20" r:id="rId55"/>
    <hyperlink ref="E21" r:id="rId56"/>
    <hyperlink ref="E22" r:id="rId57"/>
    <hyperlink ref="E23" r:id="rId58"/>
    <hyperlink ref="E24" r:id="rId59" display="https://www.mpam.mp.br/images/CT_28-2024_-_MP-PGJ_5c9f9.pdf"/>
    <hyperlink ref="E25" r:id="rId60"/>
    <hyperlink ref="E26" r:id="rId61"/>
    <hyperlink ref="E27" r:id="rId62"/>
    <hyperlink ref="E28" r:id="rId63"/>
    <hyperlink ref="E29" r:id="rId64"/>
    <hyperlink ref="E30" r:id="rId65"/>
    <hyperlink ref="E32" r:id="rId66"/>
    <hyperlink ref="E33" r:id="rId67"/>
    <hyperlink ref="E34" r:id="rId68"/>
    <hyperlink ref="E35" r:id="rId69"/>
    <hyperlink ref="E36" r:id="rId70"/>
    <hyperlink ref="E37" r:id="rId71"/>
    <hyperlink ref="E39" r:id="rId72"/>
    <hyperlink ref="E40" r:id="rId73"/>
    <hyperlink ref="E41" r:id="rId74"/>
    <hyperlink ref="E42" r:id="rId75"/>
    <hyperlink ref="E43" r:id="rId76"/>
    <hyperlink ref="E44" r:id="rId77"/>
    <hyperlink ref="E45" r:id="rId78"/>
    <hyperlink ref="E46" r:id="rId79"/>
    <hyperlink ref="E47" r:id="rId80"/>
    <hyperlink ref="E48" r:id="rId81"/>
    <hyperlink ref="E51" r:id="rId82"/>
    <hyperlink ref="E52" r:id="rId83"/>
    <hyperlink ref="E53" r:id="rId84"/>
    <hyperlink ref="E54" r:id="rId85"/>
    <hyperlink ref="E55" r:id="rId86"/>
    <hyperlink ref="E56" r:id="rId87"/>
    <hyperlink ref="E57" r:id="rId88"/>
    <hyperlink ref="E58" r:id="rId89"/>
    <hyperlink ref="E59" r:id="rId90"/>
    <hyperlink ref="E60" r:id="rId91"/>
    <hyperlink ref="E61" r:id="rId92"/>
    <hyperlink ref="E62" r:id="rId93" display="https://www.mpam.mp.br/images/CT_n_019-2021-MP-PGJ_60243.pdf"/>
    <hyperlink ref="E63" r:id="rId94" display="https://www.mpam.mp.br/images/CT_n_019-2021-MP-PGJ_60243.pdf"/>
    <hyperlink ref="E64" r:id="rId95"/>
    <hyperlink ref="E65" r:id="rId96" display="https://www.mpam.mp.br/images/CT_n_019-2021-MP-PGJ_60243.pdf"/>
    <hyperlink ref="E66" r:id="rId97"/>
    <hyperlink ref="E68" r:id="rId98"/>
    <hyperlink ref="E69" r:id="rId99"/>
    <hyperlink ref="E70" r:id="rId100"/>
    <hyperlink ref="E71" r:id="rId101"/>
    <hyperlink ref="E72" r:id="rId102"/>
    <hyperlink ref="F53" r:id="rId103"/>
    <hyperlink ref="F54" r:id="rId104"/>
    <hyperlink ref="F55" r:id="rId105"/>
    <hyperlink ref="F56" r:id="rId106"/>
    <hyperlink ref="F57" r:id="rId107"/>
    <hyperlink ref="F58" r:id="rId108"/>
    <hyperlink ref="F59" r:id="rId109"/>
    <hyperlink ref="F60" r:id="rId110"/>
    <hyperlink ref="F61" r:id="rId111"/>
    <hyperlink ref="F62" r:id="rId112"/>
    <hyperlink ref="F63" r:id="rId113"/>
    <hyperlink ref="F64" r:id="rId114"/>
    <hyperlink ref="F65" r:id="rId115"/>
    <hyperlink ref="F66" r:id="rId116"/>
    <hyperlink ref="F67" r:id="rId117"/>
    <hyperlink ref="F68" r:id="rId118"/>
    <hyperlink ref="F69" r:id="rId119"/>
    <hyperlink ref="F70" r:id="rId120"/>
    <hyperlink ref="F71" r:id="rId121"/>
    <hyperlink ref="F72" r:id="rId122"/>
    <hyperlink ref="E73" r:id="rId123"/>
    <hyperlink ref="E74" r:id="rId124"/>
    <hyperlink ref="F73" r:id="rId125"/>
    <hyperlink ref="F74" r:id="rId126"/>
  </hyperlinks>
  <pageMargins left="0.511811024" right="0.511811024" top="0.78740157499999996" bottom="0.78740157499999996" header="0.31496062000000002" footer="0.31496062000000002"/>
  <pageSetup scale="36" orientation="portrait" r:id="rId127"/>
  <drawing r:id="rId12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8534A7A0B96B4C83348FD15B6D0298" ma:contentTypeVersion="14" ma:contentTypeDescription="Crie um novo documento." ma:contentTypeScope="" ma:versionID="0b78b3a58f8f142d6dfbe79b6e8f0d3c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3299662619c46e63515e35de349219e5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E0E102-81D4-427D-9620-28AC392702DF}"/>
</file>

<file path=customXml/itemProps2.xml><?xml version="1.0" encoding="utf-8"?>
<ds:datastoreItem xmlns:ds="http://schemas.openxmlformats.org/officeDocument/2006/customXml" ds:itemID="{1772A14C-4016-407E-9889-D5E06667C4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Serviços</vt:lpstr>
      <vt:lpstr>Serviços!Area_de_impressao</vt:lpstr>
    </vt:vector>
  </TitlesOfParts>
  <Company>PGJ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dcterms:created xsi:type="dcterms:W3CDTF">2024-10-01T15:58:59Z</dcterms:created>
  <dcterms:modified xsi:type="dcterms:W3CDTF">2024-10-01T15:59:16Z</dcterms:modified>
</cp:coreProperties>
</file>