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1.Novembro/"/>
    </mc:Choice>
  </mc:AlternateContent>
  <xr:revisionPtr revIDLastSave="0" documentId="8_{7FE2E4B2-A025-428F-87C1-BE99ABE7F006}" xr6:coauthVersionLast="47" xr6:coauthVersionMax="47" xr10:uidLastSave="{00000000-0000-0000-0000-000000000000}"/>
  <bookViews>
    <workbookView xWindow="-120" yWindow="-120" windowWidth="29040" windowHeight="15720" xr2:uid="{223E6970-E89C-414C-8DD9-BB75F55A69FB}"/>
  </bookViews>
  <sheets>
    <sheet name="Serviços" sheetId="1" r:id="rId1"/>
  </sheets>
  <externalReferences>
    <externalReference r:id="rId2"/>
  </externalReferences>
  <definedNames>
    <definedName name="_xlnm._FilterDatabase" localSheetId="0" hidden="1">Serviços!$D$1:$D$165</definedName>
    <definedName name="_xlnm.Print_Area" localSheetId="0">Serviços!$A$1:$M$74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L66" i="1"/>
  <c r="L64" i="1"/>
  <c r="L63" i="1"/>
  <c r="L62" i="1"/>
  <c r="L61" i="1"/>
  <c r="L59" i="1"/>
  <c r="L58" i="1"/>
  <c r="L57" i="1"/>
  <c r="L56" i="1"/>
  <c r="L55" i="1"/>
  <c r="L54" i="1"/>
  <c r="L46" i="1"/>
  <c r="L45" i="1"/>
  <c r="L44" i="1"/>
  <c r="L43" i="1"/>
  <c r="L42" i="1"/>
  <c r="L41" i="1"/>
  <c r="L40" i="1"/>
  <c r="L39" i="1"/>
  <c r="L38" i="1"/>
  <c r="L36" i="1"/>
  <c r="L35" i="1"/>
  <c r="L34" i="1"/>
  <c r="L33" i="1"/>
  <c r="L32" i="1"/>
  <c r="L31" i="1"/>
  <c r="L30" i="1"/>
  <c r="L28" i="1"/>
  <c r="L27" i="1"/>
  <c r="L26" i="1"/>
  <c r="L24" i="1"/>
  <c r="L22" i="1"/>
  <c r="L18" i="1"/>
  <c r="L17" i="1"/>
  <c r="L16" i="1"/>
  <c r="L15" i="1"/>
  <c r="L14" i="1"/>
  <c r="L13" i="1"/>
  <c r="L10" i="1"/>
  <c r="L9" i="1"/>
  <c r="A2" i="1"/>
</calcChain>
</file>

<file path=xl/sharedStrings.xml><?xml version="1.0" encoding="utf-8"?>
<sst xmlns="http://schemas.openxmlformats.org/spreadsheetml/2006/main" count="454" uniqueCount="277">
  <si>
    <t>ORDEM CRONOLÓGICA DE PAGAMENTOS – PGJ/AM</t>
  </si>
  <si>
    <r>
      <t xml:space="preserve">ORDEM CRONOLÓGICA DE PAGAMENTOS DE </t>
    </r>
    <r>
      <rPr>
        <b/>
        <sz val="14"/>
        <color theme="4" tint="-0.249977111117893"/>
        <rFont val="Arial"/>
        <family val="2"/>
      </rPr>
      <t>PRESTAÇÃO DE SERVIÇOS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</si>
  <si>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</si>
  <si>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</si>
  <si>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</si>
  <si>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</si>
  <si>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</si>
  <si>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</si>
  <si>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</si>
  <si>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</si>
  <si>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</si>
  <si>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</si>
  <si>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</si>
  <si>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</si>
  <si>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</si>
  <si>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Novembro</t>
  </si>
  <si>
    <t>PRODAM PROCESSAMENTO DE DADOS AMAZONAS S A</t>
  </si>
  <si>
    <t>Liquidação da NE nº 2025NE0000983 - Ref. serviço de execução do Sistema AJURI (CA 012/2021 - MP/PGJ - 4ºT.A.), referente ao mês de SETEMBRO/2025, conforme NF-nº 58220 e documentos no SEI 2025.023443.</t>
  </si>
  <si>
    <t>58220/2025</t>
  </si>
  <si>
    <t>3423/2025</t>
  </si>
  <si>
    <t>-</t>
  </si>
  <si>
    <t>2025.023443</t>
  </si>
  <si>
    <t xml:space="preserve"> TRIVALE INSTITUICAO DE PAGAMENTO LTDA</t>
  </si>
  <si>
    <t>Liquidação da NE nº 2025NE0001582 - Ref. prestação de serviço de administração, gerenciamento e fornecimento de vale-alimentação (CA 015/2020 - MP/PGJ - 5ºT.A.) relativo a OUTUBRO, conforme NF-nº 2508682 e documentos no SEI 2025.022680.</t>
  </si>
  <si>
    <t>2508682/2025</t>
  </si>
  <si>
    <t>3461/2025</t>
  </si>
  <si>
    <t>2025.022680</t>
  </si>
  <si>
    <t>EYES NWHERE SISTEMAS INTELIGENTES DE IMAGEM LTDA</t>
  </si>
  <si>
    <t>Liquidação da NE nº 2025NE0001655 - Ref. a serviço de acesso dedicado a internet (Anti-DDoS) (033/2021-MP/PGJ - 3ºT.A.) no mês de AGOSTO/2025, conforme NF-nº 3150 e demais documentos no SEI 2025.019625.</t>
  </si>
  <si>
    <t>3150/2025</t>
  </si>
  <si>
    <t>3462/2025</t>
  </si>
  <si>
    <t>2025.019625</t>
  </si>
  <si>
    <t>07.244.008/0002-23</t>
  </si>
  <si>
    <t>Liquidação da NE nº 2025NE0001655 - Ref. a serviço de acesso dedicado a internet (Anti-DDoS) (033/2021-MP/PGJ - 3ºT.A.) no mês de SETEMBRO/2025, conforme NF-nº 3486 e demais documentos no SEI 2025.022195.</t>
  </si>
  <si>
    <t>3486/2025</t>
  </si>
  <si>
    <t>3463/2025</t>
  </si>
  <si>
    <t>2025.022195</t>
  </si>
  <si>
    <t>QUALY NUTRI SERVICOS DE ALIMENTACAO LTDA</t>
  </si>
  <si>
    <t>Liquidação da NE nº 2025NE0002150 - - Ref. a serviço de Bufê para fornecimento de 60 unidades de Coffee break para atender a demanda do evento “Oficina - ENAP Aqui: Mudanças Climáticas”, conf. NF-N° 772 e documentos no SEI 2025.023887.</t>
  </si>
  <si>
    <t>772/2025</t>
  </si>
  <si>
    <t>3464/2025</t>
  </si>
  <si>
    <t>2025.023887</t>
  </si>
  <si>
    <t>GIBBOR PUBLICIDADE E PUBLICACOES DE EDITAIS LTDA</t>
  </si>
  <si>
    <t>Liquidação da NE nº 2025NE0000017 - Ref. prestação de serviços de publicação de atos oficiais e notas de interesse público desta Procuradoria-Geral de Justiça/MPAM em jornal diário de grande circulação no Estado do Amazonas, referente aos serviços prestados no período de OUTUBRO/2025, descritos na NF nº 28450 e demais documentos no SEI 2025.023414.</t>
  </si>
  <si>
    <t>28450/2025</t>
  </si>
  <si>
    <t>3465/2025</t>
  </si>
  <si>
    <t>2025.023414</t>
  </si>
  <si>
    <t>CREDENCIAL ENGENHARIA LTDA ME</t>
  </si>
  <si>
    <t>Liquidação da NE nº 2025NE0001949 - Ref.  ao serviço de reforma da sala da Ouvidoria-Geral do Ministério Público do Estado do Amazonas, situada na Avenida Coronel Teixeira, nº 7995, Nova Esperança, Manaus/AM. , conf. NF-n° 230 e documentos no SEI 2025.023182.</t>
  </si>
  <si>
    <t>230/2025</t>
  </si>
  <si>
    <t>3467/2025</t>
  </si>
  <si>
    <t>2025.023182</t>
  </si>
  <si>
    <t>LOGIC PRO SERVICOS DE TECNOLOGIA DA INFORMACAO LTDA</t>
  </si>
  <si>
    <t>Liquidação da NE nº 2025NE0000524 - Ref. serviço de conectividade ponto a ponto em fibra óptica (CA 008/2023-MP/PGJ - 2ºT.A), ref. a SETEMBRO/2025, conforme NF-nº 53373 e documentos no SEI 2025.021937.</t>
  </si>
  <si>
    <t>53373/2025</t>
  </si>
  <si>
    <t>3469/2025</t>
  </si>
  <si>
    <t>2025.021937</t>
  </si>
  <si>
    <t>MÓDULO ENGENHARIA CONSULTORIA E GERENCIA PREDIAL LTDA</t>
  </si>
  <si>
    <t>Liquidação da NE nº 2025NE0000010 - Ref. a prestação de serviços de manutenção preventiva e corretiva de elevadores (CA 015/2023 - MP/PGJ) referente a MAIO/2024, conforme NF- n° 23196 e documentos no SEI 2024.013181.</t>
  </si>
  <si>
    <t>23196/2025</t>
  </si>
  <si>
    <t>3470/2025</t>
  </si>
  <si>
    <t>2024.013181</t>
  </si>
  <si>
    <t>INSPECT INTELIGENCIA E TECNOLOGIA LTDA</t>
  </si>
  <si>
    <t>Liquidação da NE nº 2025NE0002080 - Ref. ao pagamento da licença do software de reconhecimento facial Clearview versão "Professional" (C.A. 024/2025 - MP/PGJ), conf. NF-Nº 66 e demais documentos contidos no SEI 2025.024093.</t>
  </si>
  <si>
    <t>66/2025</t>
  </si>
  <si>
    <t>3471/2025</t>
  </si>
  <si>
    <t>2025.024093</t>
  </si>
  <si>
    <t>WITEC - IT SOLUTIONS SERVICOS DE INFORMATICA LTDA</t>
  </si>
  <si>
    <t>Liquidação da NE nº 2025NE0002111 - Ref. a prestação de serviços de Capacitação no sistema PABX VOIP 3CX ENTERPRISE, com carga horária mínima de 20 (vinte) horas (CA 008/2024 - MP/PGJ) conforme NFS-e n° 21626 e demais documentos no PI-SEI 2025.020494</t>
  </si>
  <si>
    <t>21626/2025</t>
  </si>
  <si>
    <t>3472/2025</t>
  </si>
  <si>
    <t>2025.020494</t>
  </si>
  <si>
    <t>A S PINTO</t>
  </si>
  <si>
    <t>Liquidação da NE nº 2025NE0000018 - Ref. a prestação serviço de operação de equipamentos de som e vídeo com gravação e transmissão via canal no youtube nas sessões ordinária e extraordinária dos Órgãos Colegiados, ref. a OUTUBRO/2025, conforme NF-nº 84 e demais documentos no SEI 2025.024345.</t>
  </si>
  <si>
    <t>84/2025</t>
  </si>
  <si>
    <t>3474/2025</t>
  </si>
  <si>
    <t>2025.024345</t>
  </si>
  <si>
    <t>Liquidação da NE nº 2025NE0000881 - Ref. a prestação serviço de operação de equipamentos de som e vídeo com gravação e transmissão via canal no youtube nas sessões ordinária e extraordinária dos Órgãos Colegiados, ref. a OUTUBRO/2025, conforme NF-nº 84 e demais documentos no SEI 2025.024345.</t>
  </si>
  <si>
    <t>3475/2025</t>
  </si>
  <si>
    <t xml:space="preserve"> PREVILEMOS LTDA - ADMINISTRADORA E CORRETORA DE SEGUROS</t>
  </si>
  <si>
    <t>Liquidação da NE nº 2024NE0001817 - Ref. a prestação de seguro coletivo contra acidentes pessoais de estagiários (CA 007/2023-MP/PGJ) referente ao período de 01/10/2025 à 01/11/2025,  conforme Fatura nº 26 e demais documentos no SEI 2025.024425.</t>
  </si>
  <si>
    <t>Fatura nº 26/2025</t>
  </si>
  <si>
    <t>3476/2025</t>
  </si>
  <si>
    <t>2025.024425</t>
  </si>
  <si>
    <t>Liquidação da NE nº 2025NE0000983 - Ref. serviço de execução do Sistema AJURI (CA 012/2021 - MP/PGJ - 4ºT.A.), referente ao mês de OUTUBRO/2025, conforme NF-nº 58996 e documentos no SEI 2025.024521.</t>
  </si>
  <si>
    <t>58996/2025</t>
  </si>
  <si>
    <t>3481/2025</t>
  </si>
  <si>
    <t>2025.024521</t>
  </si>
  <si>
    <t>COMPANHIA DE SANEAMENTO DO AMAZONAS S/A</t>
  </si>
  <si>
    <t xml:space="preserve">Liquidação da NE nº 2025NE0000511  - Ref. fornecimento de água potável aos prédios das Promotorias de Justiça de Careiro da Várzea (CA 006/2022-MPAM/PGJ) relativo a FEVEREIRO/2025 conf. documentos no PI-SEI 2025.017429. </t>
  </si>
  <si>
    <t>Fatura nº 647040220251/2025</t>
  </si>
  <si>
    <t>3539/2025</t>
  </si>
  <si>
    <t>2025.017429</t>
  </si>
  <si>
    <t>COMPANHIA BRASILEIRA DE SOLUÇOES E SERVIÇOS</t>
  </si>
  <si>
    <t>Liquidação da NE nº 2025NE0001944 - Ref. a prestação de serviço de administração, gerenciamento e fornecimento de vale-alimentação no mês de NOVEMBRO/2025, conf. NF-N° 171093 e documentos no SEI 2025.025000.</t>
  </si>
  <si>
    <t>171093/2025</t>
  </si>
  <si>
    <t>3548/2025</t>
  </si>
  <si>
    <t>2025.025000</t>
  </si>
  <si>
    <t>G REFRIGERAÇAO COM E SERV DE REFRIGERAÇAO LTDA  ME</t>
  </si>
  <si>
    <t>Liquidação da NE nº 2025NE0002296 - Ref. Diferença entre os valores mensais referentes a janeiro, fevereiro, março, abril, maio, junho, julho, agosto, setembro e diferença proporcional ao mês de outubro/2025(CA 025/2022 MP/PGJ  3º TA) conforme NFS-nº 3274 e documentos no SEI 2025.024254.</t>
  </si>
  <si>
    <t>3274/2025</t>
  </si>
  <si>
    <t>3558/2025</t>
  </si>
  <si>
    <t>2025.024254</t>
  </si>
  <si>
    <t>Liquidação da NE nº 2025NE0002151 - Serviço de Bufê para fornecimento de 30 unidades de Coquetel, para atender a demanda do evento: “Cerimônia de Encerramento do Curso de Vitaliciamento dos Promotores de Justiça Substitutos do Ministério Público do Estado do Amazonas”, conf. NF-N° 775 e documentos no SEI 2025.024349.</t>
  </si>
  <si>
    <t>775/2025</t>
  </si>
  <si>
    <t>3560/2025</t>
  </si>
  <si>
    <t>2025.024349</t>
  </si>
  <si>
    <t>CASA NOVA ENGENHARIA E CONSULTORIA LTDA  ME</t>
  </si>
  <si>
    <t>Liquidação da NE nº 2025NE0000717 - Ref. a serviço de manutenção preventiva e corretiva da ETE, 6ª Medição, no período de 27/09/2025 - 27/10/2025, conforme NFS-e n° 12 e documentos no SEI 2025.024765.</t>
  </si>
  <si>
    <t>012/2025</t>
  </si>
  <si>
    <t>3561/2025</t>
  </si>
  <si>
    <t>2025.024765</t>
  </si>
  <si>
    <t>VR BENEFICIOS E SERVICOS DE PROCESSAMENTO S.A</t>
  </si>
  <si>
    <t>Liquidação da NE nº 2025NE0001210 - Ref. a prestação de serviço do sistema informatizado de registro e controle de ponto eletrônico, em ambiente web, para a Procuradoria-Geral de Justiça (CA 008/2025 - MP/PGJ - 1ºT.A.). NF-n° 149820, competência de OUTUBRO/2025 e demais documentos no SEI 2025.024490.</t>
  </si>
  <si>
    <t>149820/2025</t>
  </si>
  <si>
    <t>3563/2025</t>
  </si>
  <si>
    <t>2025.024490</t>
  </si>
  <si>
    <t>Liquidação da NE nº 2025NE0001650 - Ref. serv. manutenção preventiva e corretiva no sistema de refrigeração (CA 025/2022 MP/PGJ  3º TA) relativo a OUTUBRO/2025 conforme NFS-nº 3275 e documentos no SEI 2025.024385.</t>
  </si>
  <si>
    <t>3275/2025</t>
  </si>
  <si>
    <t>3568/2025</t>
  </si>
  <si>
    <t>2025.024385</t>
  </si>
  <si>
    <t>Liquidação da NE nº 2025NE0002296 - Ref. serv. manutenção preventiva e corretiva no sistema de refrigeração (CA 025/2022 MP/PGJ  3º TA) relativo a OUTUBRO/2025 conforme NFS-nº 3275 e documentos no SEI 2025.024385.</t>
  </si>
  <si>
    <t>3569/2025</t>
  </si>
  <si>
    <t>2025.02485</t>
  </si>
  <si>
    <t>EMPRESA BRASILEIRA DE CORREIOS E TELEGRAFOS</t>
  </si>
  <si>
    <t>Liquidação da NE nº 2025NE0000899 - Ref. serviços e venda de produtos postais (CA 035/2021/MP/PGJ) conforme Fatura nº 81994 e documentos no SEI 2025.025400.</t>
  </si>
  <si>
    <t>81994/2025</t>
  </si>
  <si>
    <t>3601/2025</t>
  </si>
  <si>
    <t>2025.025400</t>
  </si>
  <si>
    <t>Liquidação da NE nº 2025NE0001652 - Ref. serviços e venda de produtos postais (CA 035/2021/MP/PGJ) conforme Fatura nº 81994 e documentos no SEI 2025.025400.</t>
  </si>
  <si>
    <t>3602/2025</t>
  </si>
  <si>
    <t>JF ENGENHARIA E SERVICOS ESPECIALIZADOS LTDA</t>
  </si>
  <si>
    <t>Liquidação da NE nº 2025NE0001844 - Ref. a prestação de serviços continuados relativos a 02 postos de Assistentes de Cerimonial (CA 010/2020 - MP/PGJ), ref. ao mês de OUTUBRO/2025, conf. NF-nº 8514 e documentos no SEI 2025.025231</t>
  </si>
  <si>
    <t>8514/2025</t>
  </si>
  <si>
    <t>3611/2025</t>
  </si>
  <si>
    <t>2025.025231</t>
  </si>
  <si>
    <t>Liquidação da NE nº 2025NE0001841 - Ref. serviço de limpeza e conservação nas instalações da PGJ/AM (CA 010/2020-MP/PGJ) relativo a OUTUBRO/2025, conforme NFS-nº 8524 e documentos no SEI 2025.024888.</t>
  </si>
  <si>
    <t>8524/2025</t>
  </si>
  <si>
    <t>3612/2025</t>
  </si>
  <si>
    <t>2025.024888</t>
  </si>
  <si>
    <t>CERRADO VIAGENS LTDA</t>
  </si>
  <si>
    <t>Liquidação da NE nº 2025NE0001187 - Ref. a prestação de serviço de emissão, reserva e remarcação de bilhetes para voos nacionais e internacionais (C.A. N° 019/2023 - MP/PGJ - 3ºT.A.) referente a OUTUBRO/2025, conforme Fatura N° 14843 e SEI 2025.024613.</t>
  </si>
  <si>
    <t>Fatura nº 14843/2025</t>
  </si>
  <si>
    <t>3618/2025</t>
  </si>
  <si>
    <t xml:space="preserve"> Aguardando pagamento, pendência com OB (R$ 808,50)</t>
  </si>
  <si>
    <t>2025.024613</t>
  </si>
  <si>
    <t xml:space="preserve"> RECHE GALDEANO &amp; CIA LTDA</t>
  </si>
  <si>
    <t>Liquidação da NE nº 2025NE0000304 - Ref. a prestação do serviço de locação de bens móveis sem mão de obra (CA N° 003/2024 - MP/PGJ) referente a OUTUBRO/2025, conforme Fatura N° 117575 e docuementos no PI-SEI 2025.024491.</t>
  </si>
  <si>
    <t>Fatura nº 117575/2025</t>
  </si>
  <si>
    <t>3641/2025</t>
  </si>
  <si>
    <t>2025.024491</t>
  </si>
  <si>
    <t>Liquidação da NE nº 2025NE0000717 - Ref. a serviço de manutenção preventiva e corretiva da ETE ref OUTUBRO/2025, conforme NFS-e n° 24 e documentos no SEI 2025.025025.</t>
  </si>
  <si>
    <t>24/2025</t>
  </si>
  <si>
    <t>3642/2025</t>
  </si>
  <si>
    <t>2025.025025</t>
  </si>
  <si>
    <t>FUNDO DE MODERNIZACAO E REAPARELHAMENTO DO PODER JUDICIARIO ESTADUAL - FUNJEAM - MANAUS</t>
  </si>
  <si>
    <t>Liquidação da NE nº 2025NE0001157 - Ref. a  CESSÃO ONEROSA DE USO DE BEM IMÓVEL N° 001/2021-TJ, referente a OUTUBRO/2025, conforme documentos do SEI 2025.024845.</t>
  </si>
  <si>
    <t>MEMORANDO Nº 226/2025</t>
  </si>
  <si>
    <t>3643/2025</t>
  </si>
  <si>
    <t>2025.024845</t>
  </si>
  <si>
    <t>MBM SEGURADORA S.A.</t>
  </si>
  <si>
    <t>Liquidação da NE nº 2025NE0001182 - Ref. serviço de seguro coletivo contra acidentes pessoais para Estagiários da PGJ/MPAM no período 10/08/25 a 09/09/25 (CA 007/2024 - MP/PGJ) conforme Fatura n° 009/2025 e documentos no PI-SEI 2025.025301.</t>
  </si>
  <si>
    <t>Fatura nº 009/2025</t>
  </si>
  <si>
    <t>3644/2025</t>
  </si>
  <si>
    <t>2025.025301</t>
  </si>
  <si>
    <t>AMAZONAS ENERGIA S.A</t>
  </si>
  <si>
    <t>Liquidação da NE nº 2025NE0001644 - Ref. serviço de fornecimento de energia elétrica dos Prédios Sede, Anexo Administrativo e Unidade da Belo Horizonte (CA 004/2024-MP/PGJ) relativo a OUTUBRO/2025, conforme Fatura nº 869937.10/2025.002 e documentos no SEI 2025.024912.</t>
  </si>
  <si>
    <t>Fatura nº 869937.10/2025.002</t>
  </si>
  <si>
    <t>3655/2025</t>
  </si>
  <si>
    <t>2025.024912</t>
  </si>
  <si>
    <t>Liquidação da NE nº 2025NE0000925 - Ref. serviço de fornecimento de energia elétrica nas  unidades consumidoras da Procuradoria-Geral de Justiça do Estado do Amazonas (CA 027/2024-MP/PGJ) relativo a OUTUBRO/2025, conforme Fatura nº 869937.10/2025.01&amp;#8203; e documentos no SEI 2025.024914.</t>
  </si>
  <si>
    <t>Fatura nº 869937.10/2025.01</t>
  </si>
  <si>
    <t>3656/2025</t>
  </si>
  <si>
    <t>2025.024914</t>
  </si>
  <si>
    <t>Liquidação da NE nº 2025NE0000914 - Ref. fornecimento de água potável aos prédios das Promotorias de Justiça de Juruá conf. fatura 10918102025-5 (CA 006/2022-MPAM/PGJ) relativo a OUTUBRO/2025 conf. documentos no PI-SEI 2025.024895.</t>
  </si>
  <si>
    <t>Fatura nº 109181020255/2025</t>
  </si>
  <si>
    <t>3657/2025</t>
  </si>
  <si>
    <t>2025.024895</t>
  </si>
  <si>
    <t>Liquidação da NE nº 2025NE0000914 - Ref. fornecimento de água potável aos prédios das Promotorias de Justiça de Autazes conf. fatura 22098102025-2 (CA 006/2022-MPAM/PGJ) relativo a OUTUBRO/2025 conf. documentos no PI-SEI 2025.024895.</t>
  </si>
  <si>
    <t>Fatura nº 220981020252/2025</t>
  </si>
  <si>
    <t>3658/2025</t>
  </si>
  <si>
    <t>Liquidação da NE nº 2025NE0000914 - Ref. fornecimento de água potável aos prédios das Promotorias de Justiça de Carauari conf. fatura 17246102025-4 (CA 006/2022-MPAM/PGJ) relativo a OUTUBRO/2025 conf. documentos no PI-SEI 2025.024895.</t>
  </si>
  <si>
    <t>Fatura nº 172461020254/2025</t>
  </si>
  <si>
    <t>3659/2025</t>
  </si>
  <si>
    <t>Liquidação da NE nº 2025NE0000914 - Ref. fornecimento de água potável aos prédios das Promotorias de Justiça de Codajás conf. fatura 28487102025-1 (CA 006/2022-MPAM/PGJ) relativo a OUTUBRO/2025 conf. documentos no PI-SEI 2025.024895.</t>
  </si>
  <si>
    <t>Fatura nº 284871020251/2025</t>
  </si>
  <si>
    <t>3661/2025</t>
  </si>
  <si>
    <t>Liquidação da NE nº 2025NE0000914 - Ref. fornecimento de água potável aos prédios das Promotorias de Justiça de Tabatinga conf. fatura 04943102025-1  (CA 006/2022-MPAM/PGJ) relativo a OUTUBRO/2025 conf. documentos no PI-SEI 2025.024895.</t>
  </si>
  <si>
    <t>Fatura nº 049431020251/2025</t>
  </si>
  <si>
    <t>3662/2025</t>
  </si>
  <si>
    <t>Liquidação da NE nº 2025NE0000511 - Ref. fornecimento de água potável aos prédios das Promotorias de Justiça de Careiro da Várzea conf. fatura 64704102025-4 (CA 006/2022-MPAM/PGJ) relativo a OUTUBRO/2025 conf. documentos no PI-SEI 2025.024895.</t>
  </si>
  <si>
    <t>Fatura n° 647041020254/2025</t>
  </si>
  <si>
    <t>3663/2025</t>
  </si>
  <si>
    <t>Liquidação da NE nº 2025NE0000914 - Ref. fornecimento de água potável aos prédios das Promotorias de Justiça de Careiro da Várzea conf. fatura 64704102025-4 (CA 006/2022-MPAM/PGJ) relativo a OUTUBRO/2025 conf. documentos no PI-SEI 2025.024895.</t>
  </si>
  <si>
    <t>Fatura nº 647041020254/2025</t>
  </si>
  <si>
    <t>3664/2025</t>
  </si>
  <si>
    <t>Liquidação da NE nº 2025NE0002147	 - Ref. a contratação de serviço de Bufê para fornecimento de 200 unidades de Coquetel para atender à demanda da Premiação das escolas participantes do Projeto Juntos Pela Vida, conf. NF-nº 778 e demais documentos contidos no SEI 2025.025459.</t>
  </si>
  <si>
    <t>778/2025</t>
  </si>
  <si>
    <t>3719/2025</t>
  </si>
  <si>
    <t>2025.025459</t>
  </si>
  <si>
    <t xml:space="preserve">Liquidação da NE nº 2025NE0002148 - Ref. Serviço de Bufê para fornecimento de 50 unidades de Coquetel para atender à demanda da “Premiação dos parceiros do Projeto Juntos Pela Vida”, no dia 18.11.2025, conf. NF-N° 780 e documentos no SEI 2025.025700.  </t>
  </si>
  <si>
    <t>780/2025</t>
  </si>
  <si>
    <t>3720/2025</t>
  </si>
  <si>
    <t>2025.025700</t>
  </si>
  <si>
    <t>Liquidação da NE nº 2025NE0002129 - Serviço de Bufê para forn. de 150 unidades de Coquetel para atender à demanda da Premiação das escolas participantes do Projeto juntos Pela vida, no dia 14.11.2025,  conf. NF-N° 777 e documentos no SEI 2025.025458.</t>
  </si>
  <si>
    <t>777/2025</t>
  </si>
  <si>
    <t>3721/2025</t>
  </si>
  <si>
    <t>2025.025458</t>
  </si>
  <si>
    <t>Liquidação da NE nº 2025NE0002409 - Ref. Serviço de Bufê para fornecimento de 30 unidades de Coquetel para atender à demanda da “Encerramento da Semana da Justiça Restaurativa 2025”, conf. NF-N° 783 e documentos no SEI 2025.025721</t>
  </si>
  <si>
    <t>783/2025</t>
  </si>
  <si>
    <t>3722/2025</t>
  </si>
  <si>
    <t>2025.025721</t>
  </si>
  <si>
    <t>Liquidação da NE nº 2025NE0002095 - Ref. Serviço de Bufê para fornecimento de 30 unidades de Coffee break para atender à demanda do Projeto MPAM Acolhe, no dia 10.11.2025,  conf. NF-N° 776 e documentos no SEI 2025.025457.</t>
  </si>
  <si>
    <t>776/2025</t>
  </si>
  <si>
    <t>3723/2025</t>
  </si>
  <si>
    <t>2025.025457</t>
  </si>
  <si>
    <t>Liquidação da NE nº 2025NE0002154 - Serviço de Bufê para fornecimento de 120 unidades de coquetel para atender a demanda do "Encerramento da Semana da Justiça Restaurativa 2025", conf. NF-nº 782 e demais documentos contidos no SEI 2025.025720.</t>
  </si>
  <si>
    <t>782/2025</t>
  </si>
  <si>
    <t>3724/2025</t>
  </si>
  <si>
    <t>2025.025720</t>
  </si>
  <si>
    <t>SOFTPLAN PLANEJAMENTO E SISTEMAS LTDA</t>
  </si>
  <si>
    <t>Liquidação da NE nº 2025NE0001642 - Ref. prestação de serviços de sustentação, ref. a JULHO/2025 (CA 019/2021 - MP/PGJ) conforme NF-nº 886627 e documentos no SEI 2025.024186.</t>
  </si>
  <si>
    <t>886627/2025</t>
  </si>
  <si>
    <t>3730/2025</t>
  </si>
  <si>
    <t>2025.024186</t>
  </si>
  <si>
    <t>Liquidação da NE nº 2025NE0000894 - Ref. serviço de suporte de primeiro nível (CA 019/2021 - MP/PGJ), referente a AGOSTO/2025, conforme NFS-nº 886594 e documentos no SEI 2025.023959.</t>
  </si>
  <si>
    <t>886594/2025</t>
  </si>
  <si>
    <t>3731/2025</t>
  </si>
  <si>
    <t>2025.023959</t>
  </si>
  <si>
    <t>Liquidação da NE nº 2025NE0001642 - Ref. serviço de suporte de primeiro nível (CA 019/2021 - MP/PGJ), referente a AGOSTO/2025, conforme NFS-nº 886594 e documentos no SEI 2025.023959</t>
  </si>
  <si>
    <t>3732/2025</t>
  </si>
  <si>
    <t>Liquidação da NE nº 2025NE0001642 - Ref. a prestação de Prestação de Serviço de Garantia de Evolução Tecnológica e Funcional - GETF (CA 019/2021 - MP/PGJ) relativo a AGOSTO/25, conforme NFS- nº 886593 e documentos no SEI 2025.023955.</t>
  </si>
  <si>
    <t>886593/2025</t>
  </si>
  <si>
    <t>3733/2025</t>
  </si>
  <si>
    <t>2025.023955</t>
  </si>
  <si>
    <t>Liquidação da NE nº 2025NE0001642 - Ref. a prestação de serviço de sustentação (019/2021 - MP/PGJ), no período de AGOSTO/2025, conf. NF-nº 886629 e demais documentos contidos no SEI 2025.024187</t>
  </si>
  <si>
    <t>886629/2025</t>
  </si>
  <si>
    <t>3734/2025</t>
  </si>
  <si>
    <t>2025.024187</t>
  </si>
  <si>
    <t>Liquidação da NE nº 2025NE0000895 - Ref. a Prestação de Serviço sobre Infraestrutura relativo a AGOSTO/2025, conforme NF-nº 886592 e documentos no SEI 2025.023957</t>
  </si>
  <si>
    <t>886592/2025</t>
  </si>
  <si>
    <t>3735/2025</t>
  </si>
  <si>
    <t>2025.023957</t>
  </si>
  <si>
    <t>Liquidação da NE nº 2025NE0001645 - Ref. a Prestação de Serviço sobre Infraestrutura relativo a AGOSTO/2025, conforme NF-nº 886592 e documentos no SEI 2025.023957</t>
  </si>
  <si>
    <t>3736/2025</t>
  </si>
  <si>
    <t>Liquidação da NE nº 2025NE0001645 - Ref. prestação de serviços sobre Infraestrutura, competencia: 01/09/2025 a 11/09/2025 (CA 019/2021 - MP/PGJ) conforme NFS-nº 886607 e documentos no SEI 2025.024184.</t>
  </si>
  <si>
    <t>886607/2025</t>
  </si>
  <si>
    <t>3737/2025</t>
  </si>
  <si>
    <t>2025.024184</t>
  </si>
  <si>
    <t>Liquidação da NE nº 2025NE0000894 - Ref. serviço de suporte de primeiro nível (CA 019/2021 - MP/PGJ), referente ao período de 01/09/2025 a 11/09/2025, conforme NFS-nº 886606 e documentos no SEI 2025.024181</t>
  </si>
  <si>
    <t>886606/2025</t>
  </si>
  <si>
    <t>3738/2025</t>
  </si>
  <si>
    <t>2025.024181</t>
  </si>
  <si>
    <t>Liquidação da NE nº 2025NE0001642 - Ref. a prestação de Prestação de Serviço de Garantia de Evolução Tecnológica e Funcional - GETF (CA 019/2021 - MP/PGJ) relativo ao período de 01/09/2025 a 11/09/2025, conforme NFS-nº 886605 e documentos no SEI 2025.024179</t>
  </si>
  <si>
    <t>886605/2025</t>
  </si>
  <si>
    <t>3739/2025</t>
  </si>
  <si>
    <t>2025.024179</t>
  </si>
  <si>
    <t>Liquidação da NE nº 2025NE0001642 - Ref. prestação de serviços de sustentação, ref. ao período de 01/09/2025 a 11/09/2025 (CA 019/2021 - MP/PGJ) conforme NF-nº 886604 e documentos no SEI 2025.024180.</t>
  </si>
  <si>
    <t>886604/2025</t>
  </si>
  <si>
    <t>3740/2025</t>
  </si>
  <si>
    <t>2025.024180</t>
  </si>
  <si>
    <t>Liquidação da NE nº 2025NE0000233 - Ref. serviço execução de Sistema Prodam RH (CA 002/2025– MP/PGJ), referente ao mês de OUTUBRO/2025, conforme NFS-nº 58993 e documentos no SEI 2025.024513.</t>
  </si>
  <si>
    <t>58993/2025</t>
  </si>
  <si>
    <t>3741/2025</t>
  </si>
  <si>
    <t>2025.024513</t>
  </si>
  <si>
    <t>Liquidação da NE nº 2025NE0001644 - Referente negociação do débito sob responsabilidade desse órgão Procuradoria-Geral de Justiça - PGJ, conforme Nota Fiscal 109313319&amp;#8203; e documentos no SEI 2025.025002.</t>
  </si>
  <si>
    <t>109313319/2025</t>
  </si>
  <si>
    <t>3745/2025</t>
  </si>
  <si>
    <t>2025.025002</t>
  </si>
  <si>
    <t>Liquidação da NE nº 2025NE0001646 - Referente negociação do débito sob responsabilidade desse órgão Procuradoria-Geral de Justiça - PGJ, conforme Nota Fiscal 109313319&amp;#8203; e documentos no SEI 2025.025002.</t>
  </si>
  <si>
    <t>3746/2025</t>
  </si>
  <si>
    <t>Liquidação da NE nº 2025NE0002505 - Referente negociação do débito sob responsabilidade desse órgão Procuradoria-Geral de Justiça - PGJ, conforme Nota Fiscal 109313319&amp;#8203; e documentos no SEI 2025.025002.</t>
  </si>
  <si>
    <t>3747/2025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</si>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</sst>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10" fillId="0" borderId="0" applyBorder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left"/>
    </xf>
    <xf numFmtId="0" fontId="6" fillId="0" borderId="1" xfId="3" applyFont="1" applyBorder="1" applyAlignment="1">
      <alignment horizontal="left"/>
    </xf>
    <xf numFmtId="0" fontId="8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7" fontId="9" fillId="0" borderId="2" xfId="1" applyFont="1" applyBorder="1" applyAlignment="1" applyProtection="1">
      <alignment vertical="center"/>
    </xf>
    <xf numFmtId="166" fontId="9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49" fontId="9" fillId="0" borderId="2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0" fillId="0" borderId="2" xfId="2" quotePrefix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0" borderId="2" xfId="2" applyBorder="1" applyAlignment="1">
      <alignment horizontal="center" vertical="center"/>
    </xf>
    <xf numFmtId="0" fontId="10" fillId="0" borderId="2" xfId="2" applyBorder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0" fontId="10" fillId="0" borderId="3" xfId="2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Hiperlink" xfId="2" builtinId="8"/>
    <cellStyle name="Moeda" xfId="1" builtinId="4"/>
    <cellStyle name="Normal" xfId="0" builtinId="0"/>
    <cellStyle name="Normal 2" xfId="3" xr:uid="{CAA784ED-29F4-463D-9E52-4F853E9D9948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EE311C2D-C630-45C1-B5D2-68DDC3F832F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2285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11.Novembro/11.ORDEM_CRONOL&#211;GICA_%20DE_%20PAGAMENTOS_NOVEMBRO.xlsx" TargetMode="External"/><Relationship Id="rId1" Type="http://schemas.openxmlformats.org/officeDocument/2006/relationships/externalLinkPath" Target="11.ORDEM_CRONOL&#211;GICA_%20DE_%20PAGAMENTOS_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NOVEMBRO/2025</v>
          </cell>
        </row>
        <row r="37">
          <cell r="A37" t="str">
            <v>Data da última atualização: 01/12/2025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pam.mp.br/images/NFS_58996_2025_PRODAM_e25dd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mpam.mp.br/images/CT_024-2025_dfecb.pdf" TargetMode="External"/><Relationship Id="rId42" Type="http://schemas.openxmlformats.org/officeDocument/2006/relationships/hyperlink" Target="https://www.mpam.mp.br/images/CCT_06-2022_-_MP-PGJ_b19f3.pdf" TargetMode="External"/><Relationship Id="rId47" Type="http://schemas.openxmlformats.org/officeDocument/2006/relationships/hyperlink" Target="https://www.mpam.mp.br/images/Contratos/2022/Contrato/CT_25-2022_-_MP-PGJ_8363e.pdf" TargetMode="External"/><Relationship Id="rId63" Type="http://schemas.openxmlformats.org/officeDocument/2006/relationships/hyperlink" Target="https://www.mpam.mp.br/images/CCT_06-2022_-_MP-PGJ_b19f3.pdf" TargetMode="External"/><Relationship Id="rId68" Type="http://schemas.openxmlformats.org/officeDocument/2006/relationships/hyperlink" Target="https://www.mpam.mp.br/images/FATURA_869937_10_2025_02_AMAZONAS_ENERGIA_555f2.pdf" TargetMode="External"/><Relationship Id="rId84" Type="http://schemas.openxmlformats.org/officeDocument/2006/relationships/hyperlink" Target="https://www.mpam.mp.br/images/CT_n_019-2021-MP-PGJ_60243.pdf" TargetMode="External"/><Relationship Id="rId89" Type="http://schemas.openxmlformats.org/officeDocument/2006/relationships/hyperlink" Target="https://www.mpam.mp.br/images/CT_n_019-2021-MP-PGJ_60243.pdf" TargetMode="External"/><Relationship Id="rId112" Type="http://schemas.openxmlformats.org/officeDocument/2006/relationships/hyperlink" Target="https://www.mpam.mp.br/images/NFS_886604_2025_SOFTPLAN_fbfc4.pdf" TargetMode="External"/><Relationship Id="rId16" Type="http://schemas.openxmlformats.org/officeDocument/2006/relationships/hyperlink" Target="https://www.mpam.mp.br/images/NFS_53373_2025_LOGIC_82353.pdf" TargetMode="External"/><Relationship Id="rId107" Type="http://schemas.openxmlformats.org/officeDocument/2006/relationships/hyperlink" Target="https://www.mpam.mp.br/images/NFS_886592_2025_SOFTPLAN_1509c.pdf" TargetMode="External"/><Relationship Id="rId11" Type="http://schemas.openxmlformats.org/officeDocument/2006/relationships/hyperlink" Target="https://www.mpam.mp.br/images/NF_772_2025_QUALY_7a350.pdf" TargetMode="External"/><Relationship Id="rId32" Type="http://schemas.openxmlformats.org/officeDocument/2006/relationships/hyperlink" Target="https://www.mpam.mp.br/images/NF_775_2025_QUALY_d2515.pdf" TargetMode="External"/><Relationship Id="rId37" Type="http://schemas.openxmlformats.org/officeDocument/2006/relationships/hyperlink" Target="https://www.mpam.mp.br/images/NFS_3275_2025_G_REFRIGERA%C3%87%C3%83O_0d801.pdf" TargetMode="External"/><Relationship Id="rId53" Type="http://schemas.openxmlformats.org/officeDocument/2006/relationships/hyperlink" Target="https://www.mpam.mp.br/images/CT_19-2023_-_MP-PGJ_9ff27.pdf" TargetMode="External"/><Relationship Id="rId58" Type="http://schemas.openxmlformats.org/officeDocument/2006/relationships/hyperlink" Target="https://www.mpam.mp.br/images/CCT_06-2022_-_MP-PGJ_b19f3.pdf" TargetMode="External"/><Relationship Id="rId74" Type="http://schemas.openxmlformats.org/officeDocument/2006/relationships/hyperlink" Target="https://www.mpam.mp.br/images/FATURA_049431020251_2025_TABATINGA_COSAMA_a2cb7.pdf" TargetMode="External"/><Relationship Id="rId79" Type="http://schemas.openxmlformats.org/officeDocument/2006/relationships/hyperlink" Target="https://www.mpam.mp.br/images/Contratos/2021/CONVENIOS/Termo_de_Cess%C3%A3o_Onerosa_de_Uso_n%C2%BA_001_2021_TJ_8e094.pdf" TargetMode="External"/><Relationship Id="rId102" Type="http://schemas.openxmlformats.org/officeDocument/2006/relationships/hyperlink" Target="https://www.mpam.mp.br/images/NFS_886627_2025_SOFTPLAN_fd2d4.pdf" TargetMode="External"/><Relationship Id="rId5" Type="http://schemas.openxmlformats.org/officeDocument/2006/relationships/hyperlink" Target="https://www.mpam.mp.br/images/NFS_2508682_2025_TRIVALE_c43de.pdf" TargetMode="External"/><Relationship Id="rId90" Type="http://schemas.openxmlformats.org/officeDocument/2006/relationships/hyperlink" Target="https://www.mpam.mp.br/images/CT_n_019-2021-MP-PGJ_60243.pdf" TargetMode="External"/><Relationship Id="rId95" Type="http://schemas.openxmlformats.org/officeDocument/2006/relationships/hyperlink" Target="https://www.mpam.mp.br/images/CT_04-2024_-_MP-PGJ_9c22c.pdf" TargetMode="External"/><Relationship Id="rId22" Type="http://schemas.openxmlformats.org/officeDocument/2006/relationships/hyperlink" Target="https://www.mpam.mp.br/images/NFS_21626_2025_WITEC_4b25d.pdf" TargetMode="External"/><Relationship Id="rId27" Type="http://schemas.openxmlformats.org/officeDocument/2006/relationships/hyperlink" Target="https://www.mpam.mp.br/images/FATURA_647040220251_2025_COSAMA_CAREIRO_DA_V%C3%81RZEA_255cd.pdf" TargetMode="External"/><Relationship Id="rId43" Type="http://schemas.openxmlformats.org/officeDocument/2006/relationships/hyperlink" Target="https://www.mpam.mp.br/images/FATURA_14843_2025_CERRADO_9c8d5.pdf" TargetMode="External"/><Relationship Id="rId48" Type="http://schemas.openxmlformats.org/officeDocument/2006/relationships/hyperlink" Target="https://www.mpam.mp.br/images/Contratos/2022/Contrato/CT_25-2022_-_MP-PGJ_8363e.pdf" TargetMode="External"/><Relationship Id="rId64" Type="http://schemas.openxmlformats.org/officeDocument/2006/relationships/hyperlink" Target="https://www.mpam.mp.br/images/CCT_06-2022_-_MP-PGJ_b19f3.pdf" TargetMode="External"/><Relationship Id="rId69" Type="http://schemas.openxmlformats.org/officeDocument/2006/relationships/hyperlink" Target="https://www.mpam.mp.br/images/FATURA_869937_10_2025_01_AMAZONAS_ENERGIA_9df78.pdf" TargetMode="External"/><Relationship Id="rId113" Type="http://schemas.openxmlformats.org/officeDocument/2006/relationships/hyperlink" Target="https://www.mpam.mp.br/images/NFS_58993_2025_PRODAM_bbd91.pdf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mpam.mp.br/images/CT_020-2025_b9814.pdf" TargetMode="External"/><Relationship Id="rId85" Type="http://schemas.openxmlformats.org/officeDocument/2006/relationships/hyperlink" Target="https://www.mpam.mp.br/images/CT_n_019-2021-MP-PGJ_60243.pdf" TargetMode="External"/><Relationship Id="rId12" Type="http://schemas.openxmlformats.org/officeDocument/2006/relationships/hyperlink" Target="https://www.mpam.mp.br/images/NFS_28450_2025_GIBBOR_8e285.pdf" TargetMode="External"/><Relationship Id="rId17" Type="http://schemas.openxmlformats.org/officeDocument/2006/relationships/hyperlink" Target="https://www.mpam.mp.br/images/CT_08-2023_-_MP-PGJ_dc9c9.pdf" TargetMode="External"/><Relationship Id="rId33" Type="http://schemas.openxmlformats.org/officeDocument/2006/relationships/hyperlink" Target="https://www.mpam.mp.br/images/NFS_12_2025_CASA_NOVA_a7f4f.pdf" TargetMode="External"/><Relationship Id="rId38" Type="http://schemas.openxmlformats.org/officeDocument/2006/relationships/hyperlink" Target="https://www.mpam.mp.br/images/FATURA_81994_2025_CORREIOS_477db.pdf" TargetMode="External"/><Relationship Id="rId59" Type="http://schemas.openxmlformats.org/officeDocument/2006/relationships/hyperlink" Target="https://www.mpam.mp.br/images/CCT_06-2022_-_MP-PGJ_b19f3.pdf" TargetMode="External"/><Relationship Id="rId103" Type="http://schemas.openxmlformats.org/officeDocument/2006/relationships/hyperlink" Target="https://www.mpam.mp.br/images/NFS_886594_2025_SOFTPLAN_71c20.pdf" TargetMode="External"/><Relationship Id="rId108" Type="http://schemas.openxmlformats.org/officeDocument/2006/relationships/hyperlink" Target="https://www.mpam.mp.br/images/NFS_886592_2025_SOFTPLAN_1509c.pdf" TargetMode="External"/><Relationship Id="rId54" Type="http://schemas.openxmlformats.org/officeDocument/2006/relationships/hyperlink" Target="https://www.mpam.mp.br/images/CT_03-2024_-_MP-PGJ_39380.pdf" TargetMode="External"/><Relationship Id="rId70" Type="http://schemas.openxmlformats.org/officeDocument/2006/relationships/hyperlink" Target="https://www.mpam.mp.br/images/FATURA_109181020255_2025_JURU%C3%81_COSAMA_c4ad9.pdf" TargetMode="External"/><Relationship Id="rId75" Type="http://schemas.openxmlformats.org/officeDocument/2006/relationships/hyperlink" Target="https://www.mpam.mp.br/images/FATURA_647041020254_2025_CAREIRO_COSAMA_9cfcd.pdf" TargetMode="External"/><Relationship Id="rId91" Type="http://schemas.openxmlformats.org/officeDocument/2006/relationships/hyperlink" Target="https://www.mpam.mp.br/images/CT_n_019-2021-MP-PGJ_60243.pdf" TargetMode="External"/><Relationship Id="rId96" Type="http://schemas.openxmlformats.org/officeDocument/2006/relationships/hyperlink" Target="https://www.mpam.mp.br/images/NF_778_2025_QUALY_2736e.pdf" TargetMode="External"/><Relationship Id="rId1" Type="http://schemas.openxmlformats.org/officeDocument/2006/relationships/hyperlink" Target="https://www.mpam.mp.br/images/CT_n%C2%BA_012-2021-MP-PGJ_df72d.pdf" TargetMode="External"/><Relationship Id="rId6" Type="http://schemas.openxmlformats.org/officeDocument/2006/relationships/hyperlink" Target="https://www.mpam.mp.br/images/CT_n%C2%BA_015-2020-MP-PGJ_4610e.pdf" TargetMode="External"/><Relationship Id="rId23" Type="http://schemas.openxmlformats.org/officeDocument/2006/relationships/hyperlink" Target="https://www.mpam.mp.br/images/NFS_84_2025_AS_PINTO_c7df2.pdf" TargetMode="External"/><Relationship Id="rId28" Type="http://schemas.openxmlformats.org/officeDocument/2006/relationships/hyperlink" Target="https://www.mpam.mp.br/images/CCT_n%C2%BA_08-2024-MP-PGJ_3633d.pdf" TargetMode="External"/><Relationship Id="rId49" Type="http://schemas.openxmlformats.org/officeDocument/2006/relationships/hyperlink" Target="https://www.mpam.mp.br/images/CT_n%C2%BA_035-2021-MP-PGJ_8bef6.pdf" TargetMode="External"/><Relationship Id="rId114" Type="http://schemas.openxmlformats.org/officeDocument/2006/relationships/hyperlink" Target="https://www.mpam.mp.br/images/NF_109313319_2025_AMAZONAS_ENERGIA_f07e6.pdf" TargetMode="External"/><Relationship Id="rId10" Type="http://schemas.openxmlformats.org/officeDocument/2006/relationships/hyperlink" Target="https://www.mpam.mp.br/images/NFS_3486_2025_EYES_f2fe6.pdf" TargetMode="External"/><Relationship Id="rId31" Type="http://schemas.openxmlformats.org/officeDocument/2006/relationships/hyperlink" Target="https://www.mpam.mp.br/images/NFS_3274_2025_G_REFRIGERA%C3%87%C3%83O_f4d7a.pdf" TargetMode="External"/><Relationship Id="rId44" Type="http://schemas.openxmlformats.org/officeDocument/2006/relationships/hyperlink" Target="https://www.mpam.mp.br/images/MEMORANDO_226_2025_TJ_ba8c8.pdf%5d%5b" TargetMode="External"/><Relationship Id="rId52" Type="http://schemas.openxmlformats.org/officeDocument/2006/relationships/hyperlink" Target="https://www.mpam.mp.br/images/CT_n%C2%BA_10-2020-MP-PGJ_d98a6.pdf" TargetMode="External"/><Relationship Id="rId60" Type="http://schemas.openxmlformats.org/officeDocument/2006/relationships/hyperlink" Target="https://www.mpam.mp.br/images/CCT_06-2022_-_MP-PGJ_b19f3.pdf" TargetMode="External"/><Relationship Id="rId65" Type="http://schemas.openxmlformats.org/officeDocument/2006/relationships/hyperlink" Target="https://www.mpam.mp.br/images/FATURA_117575_2025_RECHE_54d2f.pdf" TargetMode="External"/><Relationship Id="rId73" Type="http://schemas.openxmlformats.org/officeDocument/2006/relationships/hyperlink" Target="https://www.mpam.mp.br/images/FATURA_284871020251_2025_CODAJAS_COSAMA_fb2cb.pdf" TargetMode="External"/><Relationship Id="rId78" Type="http://schemas.openxmlformats.org/officeDocument/2006/relationships/hyperlink" Target="https://www.mpam.mp.br/images/CT_n%C2%BA_008-2021-MP-PGJ_077ad.pdf" TargetMode="External"/><Relationship Id="rId81" Type="http://schemas.openxmlformats.org/officeDocument/2006/relationships/hyperlink" Target="https://www.mpam.mp.br/images/CT_n_019-2021-MP-PGJ_60243.pdf" TargetMode="External"/><Relationship Id="rId86" Type="http://schemas.openxmlformats.org/officeDocument/2006/relationships/hyperlink" Target="https://www.mpam.mp.br/images/CT_n_019-2021-MP-PGJ_60243.pdf" TargetMode="External"/><Relationship Id="rId94" Type="http://schemas.openxmlformats.org/officeDocument/2006/relationships/hyperlink" Target="https://www.mpam.mp.br/images/CT_04-2024_-_MP-PGJ_9c22c.pdf" TargetMode="External"/><Relationship Id="rId99" Type="http://schemas.openxmlformats.org/officeDocument/2006/relationships/hyperlink" Target="https://www.mpam.mp.br/images/NF_783_2025_QUALY_22a01.pdf" TargetMode="External"/><Relationship Id="rId101" Type="http://schemas.openxmlformats.org/officeDocument/2006/relationships/hyperlink" Target="https://www.mpam.mp.br/images/NF_782_2025_QUALY_dae4d.pdf" TargetMode="External"/><Relationship Id="rId4" Type="http://schemas.openxmlformats.org/officeDocument/2006/relationships/hyperlink" Target="https://www.mpam.mp.br/images/NFS_58220_2025_PRODAM_8732e.pdf" TargetMode="External"/><Relationship Id="rId9" Type="http://schemas.openxmlformats.org/officeDocument/2006/relationships/hyperlink" Target="https://www.mpam.mp.br/images/CT_n%C2%BA_33-MP-PGJ_94190.pdf" TargetMode="External"/><Relationship Id="rId13" Type="http://schemas.openxmlformats.org/officeDocument/2006/relationships/hyperlink" Target="https://www.mpam.mp.br/images/CT_18-2023_-MP-PGJ_367f2.pdf" TargetMode="External"/><Relationship Id="rId18" Type="http://schemas.openxmlformats.org/officeDocument/2006/relationships/hyperlink" Target="https://www.mpam.mp.br/images/CT_15-2023_-_MP-PGJ_777a8.pdf" TargetMode="External"/><Relationship Id="rId39" Type="http://schemas.openxmlformats.org/officeDocument/2006/relationships/hyperlink" Target="https://www.mpam.mp.br/images/FATURA_81994_2025_CORREIOS_477db.pdf" TargetMode="External"/><Relationship Id="rId109" Type="http://schemas.openxmlformats.org/officeDocument/2006/relationships/hyperlink" Target="https://www.mpam.mp.br/images/NFS_886607_2025_SOFTPLAN_1b2ce.pdf" TargetMode="External"/><Relationship Id="rId34" Type="http://schemas.openxmlformats.org/officeDocument/2006/relationships/hyperlink" Target="https://www.mpam.mp.br/images/NFS_149820_2025_VR_9d62a.pdf" TargetMode="External"/><Relationship Id="rId50" Type="http://schemas.openxmlformats.org/officeDocument/2006/relationships/hyperlink" Target="https://www.mpam.mp.br/images/CT_n%C2%BA_035-2021-MP-PGJ_8bef6.pdf" TargetMode="External"/><Relationship Id="rId55" Type="http://schemas.openxmlformats.org/officeDocument/2006/relationships/hyperlink" Target="https://www.mpam.mp.br/images/CCT_n%C2%BA_07-2024-MP-PGJ_2d3d7.pdf" TargetMode="External"/><Relationship Id="rId76" Type="http://schemas.openxmlformats.org/officeDocument/2006/relationships/hyperlink" Target="https://www.mpam.mp.br/images/FATURA_647041020254_2025_CAREIRO_COSAMA_9cfcd.pdf" TargetMode="External"/><Relationship Id="rId97" Type="http://schemas.openxmlformats.org/officeDocument/2006/relationships/hyperlink" Target="https://www.mpam.mp.br/images/NF_780_2025_QUALY_950c1.pdf" TargetMode="External"/><Relationship Id="rId104" Type="http://schemas.openxmlformats.org/officeDocument/2006/relationships/hyperlink" Target="https://www.mpam.mp.br/images/NFS_886594_2025_SOFTPLAN_71c20.pdf" TargetMode="External"/><Relationship Id="rId7" Type="http://schemas.openxmlformats.org/officeDocument/2006/relationships/hyperlink" Target="https://www.mpam.mp.br/images/NFS_3150_2025_EYES_9896f.pdf" TargetMode="External"/><Relationship Id="rId71" Type="http://schemas.openxmlformats.org/officeDocument/2006/relationships/hyperlink" Target="https://www.mpam.mp.br/images/FATURA_220981020252_2025_AUTAZES_COSAMA_f0187.pdf" TargetMode="External"/><Relationship Id="rId92" Type="http://schemas.openxmlformats.org/officeDocument/2006/relationships/hyperlink" Target="https://www.mpam.mp.br/images/CT_n.%C2%BA_002-2025_-_MP-PGJ_aed9a.pdf" TargetMode="External"/><Relationship Id="rId2" Type="http://schemas.openxmlformats.org/officeDocument/2006/relationships/hyperlink" Target="https://www.mpam.mp.br/images/CT_17-2024_-_MP-PGJ_5fa2a.pdf" TargetMode="External"/><Relationship Id="rId29" Type="http://schemas.openxmlformats.org/officeDocument/2006/relationships/hyperlink" Target="https://www.mpam.mp.br/images/NFS_171093_2025_COMPANHIA_BRASILEIRA_11921.pdf" TargetMode="External"/><Relationship Id="rId24" Type="http://schemas.openxmlformats.org/officeDocument/2006/relationships/hyperlink" Target="https://www.mpam.mp.br/images/NFS_84_2025_AS_PINTO_c7df2.pdf" TargetMode="External"/><Relationship Id="rId40" Type="http://schemas.openxmlformats.org/officeDocument/2006/relationships/hyperlink" Target="https://www.mpam.mp.br/images/NFS_8514_2025_JF_ENGENHARIA_9b43e.pdf" TargetMode="External"/><Relationship Id="rId45" Type="http://schemas.openxmlformats.org/officeDocument/2006/relationships/hyperlink" Target="https://www.mpam.mp.br/images/Contratos/2022/Contrato/CT_25-2022_-_MP-PGJ_8363e.pdf" TargetMode="External"/><Relationship Id="rId66" Type="http://schemas.openxmlformats.org/officeDocument/2006/relationships/hyperlink" Target="https://www.mpam.mp.br/images/NFS_24_2025_CASA_NOVA_d104c.pdf" TargetMode="External"/><Relationship Id="rId87" Type="http://schemas.openxmlformats.org/officeDocument/2006/relationships/hyperlink" Target="https://www.mpam.mp.br/images/CT_n_019-2021-MP-PGJ_60243.pdf" TargetMode="External"/><Relationship Id="rId110" Type="http://schemas.openxmlformats.org/officeDocument/2006/relationships/hyperlink" Target="https://www.mpam.mp.br/images/NFS_886606_2025_SOFTPLAN_c085a.pdf" TargetMode="External"/><Relationship Id="rId115" Type="http://schemas.openxmlformats.org/officeDocument/2006/relationships/hyperlink" Target="https://www.mpam.mp.br/images/NF_109313319_2025_AMAZONAS_ENERGIA_f07e6.pdf" TargetMode="External"/><Relationship Id="rId61" Type="http://schemas.openxmlformats.org/officeDocument/2006/relationships/hyperlink" Target="https://www.mpam.mp.br/images/CCT_06-2022_-_MP-PGJ_b19f3.pdf" TargetMode="External"/><Relationship Id="rId82" Type="http://schemas.openxmlformats.org/officeDocument/2006/relationships/hyperlink" Target="https://www.mpam.mp.br/images/CT_n_019-2021-MP-PGJ_60243.pdf" TargetMode="External"/><Relationship Id="rId19" Type="http://schemas.openxmlformats.org/officeDocument/2006/relationships/hyperlink" Target="https://www.mpam.mp.br/images/NFS_23196_2025_M%C3%93DULO_131ec.pdf" TargetMode="External"/><Relationship Id="rId14" Type="http://schemas.openxmlformats.org/officeDocument/2006/relationships/hyperlink" Target="https://www.mpam.mp.br/images/CT_023-2025_4d3d6.pdf" TargetMode="External"/><Relationship Id="rId30" Type="http://schemas.openxmlformats.org/officeDocument/2006/relationships/hyperlink" Target="https://www.mpam.mp.br/images/Carta_Contrato_n%C2%BA_07-PGJ_-_MP-PGJ_7e36e.pdf" TargetMode="External"/><Relationship Id="rId35" Type="http://schemas.openxmlformats.org/officeDocument/2006/relationships/hyperlink" Target="https://www.mpam.mp.br/images/CT_n%C2%BA_012-2021-MP-PGJ_df72d.pdf" TargetMode="External"/><Relationship Id="rId56" Type="http://schemas.openxmlformats.org/officeDocument/2006/relationships/hyperlink" Target="https://www.mpam.mp.br/images/CT_04-2024_-_MP-PGJ_9c22c.pdf" TargetMode="External"/><Relationship Id="rId77" Type="http://schemas.openxmlformats.org/officeDocument/2006/relationships/hyperlink" Target="https://www.mpam.mp.br/images/CT_n%C2%BA_008-2021-MP-PGJ_077ad.pdf" TargetMode="External"/><Relationship Id="rId100" Type="http://schemas.openxmlformats.org/officeDocument/2006/relationships/hyperlink" Target="https://www.mpam.mp.br/images/NF_776_2025_QUALY_05f79.pdf" TargetMode="External"/><Relationship Id="rId105" Type="http://schemas.openxmlformats.org/officeDocument/2006/relationships/hyperlink" Target="https://www.mpam.mp.br/images/NFS_886593_2025_SOFTPLAN_71369.pdf" TargetMode="External"/><Relationship Id="rId8" Type="http://schemas.openxmlformats.org/officeDocument/2006/relationships/hyperlink" Target="https://www.mpam.mp.br/images/CT_n%C2%BA_33-MP-PGJ_94190.pdf" TargetMode="External"/><Relationship Id="rId51" Type="http://schemas.openxmlformats.org/officeDocument/2006/relationships/hyperlink" Target="https://www.mpam.mp.br/images/CT_n%C2%BA_10-2020-MP-PGJ_d98a6.pdf" TargetMode="External"/><Relationship Id="rId72" Type="http://schemas.openxmlformats.org/officeDocument/2006/relationships/hyperlink" Target="https://www.mpam.mp.br/images/FATURA_172461020254_2025_CARAUARI_COSAMA_36424.pdf" TargetMode="External"/><Relationship Id="rId93" Type="http://schemas.openxmlformats.org/officeDocument/2006/relationships/hyperlink" Target="https://www.mpam.mp.br/images/CT_04-2024_-_MP-PGJ_9c22c.pdf" TargetMode="External"/><Relationship Id="rId98" Type="http://schemas.openxmlformats.org/officeDocument/2006/relationships/hyperlink" Target="https://www.mpam.mp.br/images/NF_777_2025_QUALY_a96f1.pdf" TargetMode="External"/><Relationship Id="rId3" Type="http://schemas.openxmlformats.org/officeDocument/2006/relationships/hyperlink" Target="https://www.mpam.mp.br/images/CT_17-2024_-_MP-PGJ_5fa2a.pdf" TargetMode="External"/><Relationship Id="rId25" Type="http://schemas.openxmlformats.org/officeDocument/2006/relationships/hyperlink" Target="https://www.mpam.mp.br/images/FATURA_26_2025_PREVILEMOS_54dd9.pdf" TargetMode="External"/><Relationship Id="rId46" Type="http://schemas.openxmlformats.org/officeDocument/2006/relationships/hyperlink" Target="https://www.mpam.mp.br/images/CT_n%C2%BA_008-2025_-_MP-PGJ_e1a96.pdf" TargetMode="External"/><Relationship Id="rId67" Type="http://schemas.openxmlformats.org/officeDocument/2006/relationships/hyperlink" Target="https://www.mpam.mp.br/images/FATURA_009_2025_MBM_8930c.pdf" TargetMode="External"/><Relationship Id="rId116" Type="http://schemas.openxmlformats.org/officeDocument/2006/relationships/hyperlink" Target="https://www.mpam.mp.br/images/NF_109313319_2025_AMAZONAS_ENERGIA_f07e6.pdf" TargetMode="External"/><Relationship Id="rId20" Type="http://schemas.openxmlformats.org/officeDocument/2006/relationships/hyperlink" Target="https://www.mpam.mp.br/images/NFS_66_2025_INSPECT_bed14.pdf" TargetMode="External"/><Relationship Id="rId41" Type="http://schemas.openxmlformats.org/officeDocument/2006/relationships/hyperlink" Target="https://www.mpam.mp.br/images/NFS_8524_2025_JF_ENGENHARIA_ba8e3.pdf" TargetMode="External"/><Relationship Id="rId62" Type="http://schemas.openxmlformats.org/officeDocument/2006/relationships/hyperlink" Target="https://www.mpam.mp.br/images/CCT_06-2022_-_MP-PGJ_b19f3.pdf" TargetMode="External"/><Relationship Id="rId83" Type="http://schemas.openxmlformats.org/officeDocument/2006/relationships/hyperlink" Target="https://www.mpam.mp.br/images/CT_n_019-2021-MP-PGJ_60243.pdf" TargetMode="External"/><Relationship Id="rId88" Type="http://schemas.openxmlformats.org/officeDocument/2006/relationships/hyperlink" Target="https://www.mpam.mp.br/images/CT_n_019-2021-MP-PGJ_60243.pdf" TargetMode="External"/><Relationship Id="rId111" Type="http://schemas.openxmlformats.org/officeDocument/2006/relationships/hyperlink" Target="https://www.mpam.mp.br/images/NFS_886605_2025_SOFTPLAN_06444.pdf" TargetMode="External"/><Relationship Id="rId15" Type="http://schemas.openxmlformats.org/officeDocument/2006/relationships/hyperlink" Target="https://www.mpam.mp.br/images/NFS_230_2025_CREDENCIAL_1d42f.pdf" TargetMode="External"/><Relationship Id="rId36" Type="http://schemas.openxmlformats.org/officeDocument/2006/relationships/hyperlink" Target="https://www.mpam.mp.br/images/NFS_3275_2025_G_REFRIGERA%C3%87%C3%83O_0d801.pdf" TargetMode="External"/><Relationship Id="rId57" Type="http://schemas.openxmlformats.org/officeDocument/2006/relationships/hyperlink" Target="https://www.mpam.mp.br/images/CT_27-2024_-_MP-PGJ_e0a09.pdf" TargetMode="External"/><Relationship Id="rId106" Type="http://schemas.openxmlformats.org/officeDocument/2006/relationships/hyperlink" Target="https://www.mpam.mp.br/images/NFS_886629_2025_SOFTPLAN_dac4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27D8-DF5F-4242-865F-21F64F49AEA8}">
  <dimension ref="A1:N165"/>
  <sheetViews>
    <sheetView tabSelected="1" topLeftCell="A66" zoomScale="90" zoomScaleNormal="90" zoomScaleSheetLayoutView="80" workbookViewId="0">
      <selection activeCell="B68" sqref="B68"/>
    </sheetView>
  </sheetViews>
  <sheetFormatPr defaultRowHeight="15"/>
  <cols>
    <col min="1" max="1" width="13.7109375" customWidth="1"/>
    <col min="2" max="2" width="14.7109375" customWidth="1"/>
    <col min="3" max="3" width="21.7109375" bestFit="1" customWidth="1"/>
    <col min="4" max="4" width="33.85546875" customWidth="1"/>
    <col min="5" max="5" width="33.140625" style="2" customWidth="1"/>
    <col min="6" max="6" width="25.7109375" style="3" bestFit="1" customWidth="1"/>
    <col min="7" max="7" width="15.5703125" bestFit="1" customWidth="1"/>
    <col min="8" max="8" width="10.7109375" hidden="1" customWidth="1"/>
    <col min="9" max="9" width="15" hidden="1" customWidth="1"/>
    <col min="10" max="10" width="16" bestFit="1" customWidth="1"/>
    <col min="11" max="11" width="14.7109375" bestFit="1" customWidth="1"/>
    <col min="12" max="12" width="16.7109375" bestFit="1" customWidth="1"/>
    <col min="13" max="14" width="12.7109375" bestFit="1" customWidth="1"/>
    <col min="16" max="16" width="10.85546875" bestFit="1" customWidth="1"/>
    <col min="17" max="17" width="10.5703125" bestFit="1" customWidth="1"/>
  </cols>
  <sheetData>
    <row r="1" spans="1:13" ht="77.099999999999994" customHeight="1">
      <c r="C1" s="1"/>
      <c r="D1" s="1"/>
      <c r="G1" s="4"/>
      <c r="H1" s="4"/>
      <c r="I1" s="4"/>
      <c r="J1" s="1"/>
    </row>
    <row r="2" spans="1:13" ht="18" customHeight="1">
      <c r="A2" s="5" t="str">
        <f>[1]Bens!A2</f>
        <v>NOVEMBRO/2025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 customHeight="1">
      <c r="A3" s="6" t="s">
        <v>0</v>
      </c>
      <c r="B3" s="6"/>
      <c r="C3" s="6"/>
      <c r="D3" s="6"/>
      <c r="E3" s="6"/>
      <c r="G3" s="4"/>
      <c r="H3" s="4"/>
      <c r="I3" s="4"/>
      <c r="J3" s="1"/>
    </row>
    <row r="4" spans="1:13" ht="15" customHeight="1"/>
    <row r="5" spans="1:13" ht="18" customHeight="1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 customHeight="1">
      <c r="A6" s="8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9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9" t="s">
        <v>14</v>
      </c>
    </row>
    <row r="7" spans="1:13" s="21" customFormat="1" ht="105">
      <c r="A7" s="11" t="s">
        <v>15</v>
      </c>
      <c r="B7" s="12">
        <v>1</v>
      </c>
      <c r="C7" s="13">
        <v>4407920000180</v>
      </c>
      <c r="D7" s="14" t="s">
        <v>16</v>
      </c>
      <c r="E7" s="15" t="s">
        <v>17</v>
      </c>
      <c r="F7" s="16" t="s">
        <v>18</v>
      </c>
      <c r="G7" s="17">
        <v>45964</v>
      </c>
      <c r="H7" s="18" t="s">
        <v>19</v>
      </c>
      <c r="I7" s="19">
        <v>3673.59</v>
      </c>
      <c r="J7" s="20">
        <v>45965</v>
      </c>
      <c r="K7" s="14" t="s">
        <v>20</v>
      </c>
      <c r="L7" s="19">
        <v>3673.59</v>
      </c>
      <c r="M7" s="18" t="s">
        <v>21</v>
      </c>
    </row>
    <row r="8" spans="1:13" s="21" customFormat="1" ht="120">
      <c r="A8" s="11" t="s">
        <v>15</v>
      </c>
      <c r="B8" s="12">
        <v>2</v>
      </c>
      <c r="C8" s="13">
        <v>604122000197</v>
      </c>
      <c r="D8" s="14" t="s">
        <v>22</v>
      </c>
      <c r="E8" s="15" t="s">
        <v>23</v>
      </c>
      <c r="F8" s="16" t="s">
        <v>24</v>
      </c>
      <c r="G8" s="17">
        <v>45967</v>
      </c>
      <c r="H8" s="18" t="s">
        <v>25</v>
      </c>
      <c r="I8" s="19">
        <v>412038.75</v>
      </c>
      <c r="J8" s="20">
        <v>45968</v>
      </c>
      <c r="K8" s="14" t="s">
        <v>20</v>
      </c>
      <c r="L8" s="19">
        <v>412038.75</v>
      </c>
      <c r="M8" s="18" t="s">
        <v>26</v>
      </c>
    </row>
    <row r="9" spans="1:13" s="21" customFormat="1" ht="105">
      <c r="A9" s="11" t="s">
        <v>15</v>
      </c>
      <c r="B9" s="12">
        <v>3</v>
      </c>
      <c r="C9" s="12">
        <v>7244008000223</v>
      </c>
      <c r="D9" s="14" t="s">
        <v>27</v>
      </c>
      <c r="E9" s="15" t="s">
        <v>28</v>
      </c>
      <c r="F9" s="16" t="s">
        <v>29</v>
      </c>
      <c r="G9" s="17">
        <v>45967</v>
      </c>
      <c r="H9" s="18" t="s">
        <v>30</v>
      </c>
      <c r="I9" s="19">
        <v>9000</v>
      </c>
      <c r="J9" s="20">
        <v>45968</v>
      </c>
      <c r="K9" s="14" t="s">
        <v>20</v>
      </c>
      <c r="L9" s="19">
        <f>432+8568</f>
        <v>9000</v>
      </c>
      <c r="M9" s="18" t="s">
        <v>31</v>
      </c>
    </row>
    <row r="10" spans="1:13" s="21" customFormat="1" ht="105">
      <c r="A10" s="11" t="s">
        <v>15</v>
      </c>
      <c r="B10" s="12">
        <v>4</v>
      </c>
      <c r="C10" s="12" t="s">
        <v>32</v>
      </c>
      <c r="D10" s="14" t="s">
        <v>27</v>
      </c>
      <c r="E10" s="15" t="s">
        <v>33</v>
      </c>
      <c r="F10" s="16" t="s">
        <v>34</v>
      </c>
      <c r="G10" s="17">
        <v>45967</v>
      </c>
      <c r="H10" s="18" t="s">
        <v>35</v>
      </c>
      <c r="I10" s="19">
        <v>9000</v>
      </c>
      <c r="J10" s="20">
        <v>45968</v>
      </c>
      <c r="K10" s="14" t="s">
        <v>20</v>
      </c>
      <c r="L10" s="19">
        <f>432+8568</f>
        <v>9000</v>
      </c>
      <c r="M10" s="22" t="s">
        <v>36</v>
      </c>
    </row>
    <row r="11" spans="1:13" s="21" customFormat="1" ht="120">
      <c r="A11" s="11" t="s">
        <v>15</v>
      </c>
      <c r="B11" s="12">
        <v>5</v>
      </c>
      <c r="C11" s="12">
        <v>11699529000161</v>
      </c>
      <c r="D11" s="14" t="s">
        <v>37</v>
      </c>
      <c r="E11" s="23" t="s">
        <v>38</v>
      </c>
      <c r="F11" s="16" t="s">
        <v>39</v>
      </c>
      <c r="G11" s="17">
        <v>45967</v>
      </c>
      <c r="H11" s="18" t="s">
        <v>40</v>
      </c>
      <c r="I11" s="19">
        <v>2760</v>
      </c>
      <c r="J11" s="20">
        <v>45968</v>
      </c>
      <c r="K11" s="14" t="s">
        <v>20</v>
      </c>
      <c r="L11" s="19">
        <v>2760</v>
      </c>
      <c r="M11" s="22" t="s">
        <v>41</v>
      </c>
    </row>
    <row r="12" spans="1:13" s="21" customFormat="1" ht="180">
      <c r="A12" s="11" t="s">
        <v>15</v>
      </c>
      <c r="B12" s="12">
        <v>6</v>
      </c>
      <c r="C12" s="12">
        <v>18876112000176</v>
      </c>
      <c r="D12" s="14" t="s">
        <v>42</v>
      </c>
      <c r="E12" s="15" t="s">
        <v>43</v>
      </c>
      <c r="F12" s="16" t="s">
        <v>44</v>
      </c>
      <c r="G12" s="17">
        <v>45967</v>
      </c>
      <c r="H12" s="18" t="s">
        <v>45</v>
      </c>
      <c r="I12" s="19">
        <v>1276.26</v>
      </c>
      <c r="J12" s="20">
        <v>45968</v>
      </c>
      <c r="K12" s="14" t="s">
        <v>20</v>
      </c>
      <c r="L12" s="19">
        <v>1276</v>
      </c>
      <c r="M12" s="22" t="s">
        <v>46</v>
      </c>
    </row>
    <row r="13" spans="1:13" s="21" customFormat="1" ht="120">
      <c r="A13" s="11" t="s">
        <v>15</v>
      </c>
      <c r="B13" s="12">
        <v>7</v>
      </c>
      <c r="C13" s="12">
        <v>5358598000109</v>
      </c>
      <c r="D13" s="14" t="s">
        <v>47</v>
      </c>
      <c r="E13" s="15" t="s">
        <v>48</v>
      </c>
      <c r="F13" s="16" t="s">
        <v>49</v>
      </c>
      <c r="G13" s="17">
        <v>45967</v>
      </c>
      <c r="H13" s="18" t="s">
        <v>50</v>
      </c>
      <c r="I13" s="19">
        <v>74088.490000000005</v>
      </c>
      <c r="J13" s="20">
        <v>45968</v>
      </c>
      <c r="K13" s="14" t="s">
        <v>20</v>
      </c>
      <c r="L13" s="19">
        <f>889.06+1481.77+71717.66</f>
        <v>74088.490000000005</v>
      </c>
      <c r="M13" s="22" t="s">
        <v>51</v>
      </c>
    </row>
    <row r="14" spans="1:13" s="21" customFormat="1" ht="105">
      <c r="A14" s="11" t="s">
        <v>15</v>
      </c>
      <c r="B14" s="12">
        <v>8</v>
      </c>
      <c r="C14" s="12">
        <v>18422603000147</v>
      </c>
      <c r="D14" s="14" t="s">
        <v>52</v>
      </c>
      <c r="E14" s="15" t="s">
        <v>53</v>
      </c>
      <c r="F14" s="16" t="s">
        <v>54</v>
      </c>
      <c r="G14" s="17">
        <v>45967</v>
      </c>
      <c r="H14" s="18" t="s">
        <v>55</v>
      </c>
      <c r="I14" s="19">
        <v>6200</v>
      </c>
      <c r="J14" s="20">
        <v>45968</v>
      </c>
      <c r="K14" s="14" t="s">
        <v>20</v>
      </c>
      <c r="L14" s="19">
        <f>297.6+5902.4</f>
        <v>6200</v>
      </c>
      <c r="M14" s="22" t="s">
        <v>56</v>
      </c>
    </row>
    <row r="15" spans="1:13" s="21" customFormat="1" ht="105">
      <c r="A15" s="11" t="s">
        <v>15</v>
      </c>
      <c r="B15" s="12">
        <v>9</v>
      </c>
      <c r="C15" s="12">
        <v>5926726000173</v>
      </c>
      <c r="D15" s="14" t="s">
        <v>57</v>
      </c>
      <c r="E15" s="15" t="s">
        <v>58</v>
      </c>
      <c r="F15" s="16" t="s">
        <v>59</v>
      </c>
      <c r="G15" s="17">
        <v>45967</v>
      </c>
      <c r="H15" s="18" t="s">
        <v>60</v>
      </c>
      <c r="I15" s="19">
        <v>11214.67</v>
      </c>
      <c r="J15" s="20">
        <v>45968</v>
      </c>
      <c r="K15" s="14" t="s">
        <v>20</v>
      </c>
      <c r="L15" s="19">
        <f>538.3+10676.37</f>
        <v>11214.67</v>
      </c>
      <c r="M15" s="22" t="s">
        <v>61</v>
      </c>
    </row>
    <row r="16" spans="1:13" s="21" customFormat="1" ht="105">
      <c r="A16" s="11" t="s">
        <v>15</v>
      </c>
      <c r="B16" s="12">
        <v>10</v>
      </c>
      <c r="C16" s="12">
        <v>42224229000150</v>
      </c>
      <c r="D16" s="14" t="s">
        <v>62</v>
      </c>
      <c r="E16" s="15" t="s">
        <v>63</v>
      </c>
      <c r="F16" s="24" t="s">
        <v>64</v>
      </c>
      <c r="G16" s="17">
        <v>45967</v>
      </c>
      <c r="H16" s="18" t="s">
        <v>65</v>
      </c>
      <c r="I16" s="19">
        <v>137800</v>
      </c>
      <c r="J16" s="20">
        <v>45968</v>
      </c>
      <c r="K16" s="14" t="s">
        <v>20</v>
      </c>
      <c r="L16" s="19">
        <f>6614.4+131185.6</f>
        <v>137800</v>
      </c>
      <c r="M16" s="22" t="s">
        <v>66</v>
      </c>
    </row>
    <row r="17" spans="1:14" s="21" customFormat="1" ht="120">
      <c r="A17" s="11" t="s">
        <v>15</v>
      </c>
      <c r="B17" s="12">
        <v>11</v>
      </c>
      <c r="C17" s="12">
        <v>8280681000109</v>
      </c>
      <c r="D17" s="14" t="s">
        <v>67</v>
      </c>
      <c r="E17" s="15" t="s">
        <v>68</v>
      </c>
      <c r="F17" s="16" t="s">
        <v>69</v>
      </c>
      <c r="G17" s="17">
        <v>45967</v>
      </c>
      <c r="H17" s="18" t="s">
        <v>70</v>
      </c>
      <c r="I17" s="19">
        <v>5564.2</v>
      </c>
      <c r="J17" s="20">
        <v>45968</v>
      </c>
      <c r="K17" s="14" t="s">
        <v>20</v>
      </c>
      <c r="L17" s="19">
        <f>267.08+5297.12</f>
        <v>5564.2</v>
      </c>
      <c r="M17" s="18" t="s">
        <v>71</v>
      </c>
    </row>
    <row r="18" spans="1:14" s="21" customFormat="1" ht="150">
      <c r="A18" s="11" t="s">
        <v>15</v>
      </c>
      <c r="B18" s="12">
        <v>12</v>
      </c>
      <c r="C18" s="12">
        <v>22865751000103</v>
      </c>
      <c r="D18" s="14" t="s">
        <v>72</v>
      </c>
      <c r="E18" s="15" t="s">
        <v>73</v>
      </c>
      <c r="F18" s="16" t="s">
        <v>74</v>
      </c>
      <c r="G18" s="17">
        <v>45967</v>
      </c>
      <c r="H18" s="18" t="s">
        <v>75</v>
      </c>
      <c r="I18" s="19">
        <v>9117.19</v>
      </c>
      <c r="J18" s="20">
        <v>45968</v>
      </c>
      <c r="K18" s="14" t="s">
        <v>20</v>
      </c>
      <c r="L18" s="19">
        <f>9117.19</f>
        <v>9117.19</v>
      </c>
      <c r="M18" s="18" t="s">
        <v>76</v>
      </c>
    </row>
    <row r="19" spans="1:14" s="21" customFormat="1" ht="150">
      <c r="A19" s="11" t="s">
        <v>15</v>
      </c>
      <c r="B19" s="12">
        <v>13</v>
      </c>
      <c r="C19" s="12">
        <v>22865751000103</v>
      </c>
      <c r="D19" s="14" t="s">
        <v>72</v>
      </c>
      <c r="E19" s="15" t="s">
        <v>77</v>
      </c>
      <c r="F19" s="16" t="s">
        <v>74</v>
      </c>
      <c r="G19" s="17">
        <v>45967</v>
      </c>
      <c r="H19" s="18" t="s">
        <v>78</v>
      </c>
      <c r="I19" s="19">
        <v>11358.56</v>
      </c>
      <c r="J19" s="20">
        <v>45968</v>
      </c>
      <c r="K19" s="14" t="s">
        <v>20</v>
      </c>
      <c r="L19" s="19">
        <v>11358.56</v>
      </c>
      <c r="M19" s="18" t="s">
        <v>76</v>
      </c>
    </row>
    <row r="20" spans="1:14" s="21" customFormat="1" ht="120">
      <c r="A20" s="11" t="s">
        <v>15</v>
      </c>
      <c r="B20" s="12">
        <v>14</v>
      </c>
      <c r="C20" s="12">
        <v>17398132000116</v>
      </c>
      <c r="D20" s="14" t="s">
        <v>79</v>
      </c>
      <c r="E20" s="15" t="s">
        <v>80</v>
      </c>
      <c r="F20" s="16" t="s">
        <v>81</v>
      </c>
      <c r="G20" s="17">
        <v>45967</v>
      </c>
      <c r="H20" s="18" t="s">
        <v>82</v>
      </c>
      <c r="I20" s="19">
        <v>90.16</v>
      </c>
      <c r="J20" s="20">
        <v>45968</v>
      </c>
      <c r="K20" s="14" t="s">
        <v>20</v>
      </c>
      <c r="L20" s="19">
        <v>90.16</v>
      </c>
      <c r="M20" s="22" t="s">
        <v>83</v>
      </c>
    </row>
    <row r="21" spans="1:14" s="21" customFormat="1" ht="105">
      <c r="A21" s="11" t="s">
        <v>15</v>
      </c>
      <c r="B21" s="12">
        <v>15</v>
      </c>
      <c r="C21" s="13">
        <v>4407920000180</v>
      </c>
      <c r="D21" s="14" t="s">
        <v>16</v>
      </c>
      <c r="E21" s="15" t="s">
        <v>84</v>
      </c>
      <c r="F21" s="16" t="s">
        <v>85</v>
      </c>
      <c r="G21" s="17">
        <v>45967</v>
      </c>
      <c r="H21" s="18" t="s">
        <v>86</v>
      </c>
      <c r="I21" s="19">
        <v>3673.59</v>
      </c>
      <c r="J21" s="20">
        <v>45968</v>
      </c>
      <c r="K21" s="14" t="s">
        <v>20</v>
      </c>
      <c r="L21" s="19">
        <v>3673.59</v>
      </c>
      <c r="M21" s="22" t="s">
        <v>87</v>
      </c>
    </row>
    <row r="22" spans="1:14" s="21" customFormat="1" ht="113.25" customHeight="1">
      <c r="A22" s="11" t="s">
        <v>15</v>
      </c>
      <c r="B22" s="12">
        <v>16</v>
      </c>
      <c r="C22" s="13">
        <v>4406195000125</v>
      </c>
      <c r="D22" s="14" t="s">
        <v>88</v>
      </c>
      <c r="E22" s="15" t="s">
        <v>89</v>
      </c>
      <c r="F22" s="16" t="s">
        <v>90</v>
      </c>
      <c r="G22" s="17">
        <v>45972</v>
      </c>
      <c r="H22" s="18" t="s">
        <v>91</v>
      </c>
      <c r="I22" s="19">
        <v>264.20999999999998</v>
      </c>
      <c r="J22" s="20">
        <v>45972</v>
      </c>
      <c r="K22" s="14" t="s">
        <v>20</v>
      </c>
      <c r="L22" s="19">
        <f>12.49+251.72</f>
        <v>264.20999999999998</v>
      </c>
      <c r="M22" s="22" t="s">
        <v>92</v>
      </c>
      <c r="N22" s="2"/>
    </row>
    <row r="23" spans="1:14" s="21" customFormat="1" ht="105">
      <c r="A23" s="11" t="s">
        <v>15</v>
      </c>
      <c r="B23" s="12">
        <v>17</v>
      </c>
      <c r="C23" s="13">
        <v>4740876000125</v>
      </c>
      <c r="D23" s="14" t="s">
        <v>93</v>
      </c>
      <c r="E23" s="15" t="s">
        <v>94</v>
      </c>
      <c r="F23" s="16" t="s">
        <v>95</v>
      </c>
      <c r="G23" s="17">
        <v>45973</v>
      </c>
      <c r="H23" s="18" t="s">
        <v>96</v>
      </c>
      <c r="I23" s="19">
        <v>444501.21</v>
      </c>
      <c r="J23" s="20">
        <v>45973</v>
      </c>
      <c r="K23" s="14" t="s">
        <v>20</v>
      </c>
      <c r="L23" s="19">
        <v>444501.21</v>
      </c>
      <c r="M23" s="22" t="s">
        <v>97</v>
      </c>
      <c r="N23" s="2"/>
    </row>
    <row r="24" spans="1:14" s="21" customFormat="1" ht="135">
      <c r="A24" s="11" t="s">
        <v>15</v>
      </c>
      <c r="B24" s="12">
        <v>18</v>
      </c>
      <c r="C24" s="13">
        <v>2037069000115</v>
      </c>
      <c r="D24" s="14" t="s">
        <v>98</v>
      </c>
      <c r="E24" s="15" t="s">
        <v>99</v>
      </c>
      <c r="F24" s="16" t="s">
        <v>100</v>
      </c>
      <c r="G24" s="17">
        <v>45974</v>
      </c>
      <c r="H24" s="18" t="s">
        <v>101</v>
      </c>
      <c r="I24" s="19">
        <v>22220.37</v>
      </c>
      <c r="J24" s="20">
        <v>45975</v>
      </c>
      <c r="K24" s="14" t="s">
        <v>20</v>
      </c>
      <c r="L24" s="19">
        <f>266.64+1111.02+18398.47</f>
        <v>19776.13</v>
      </c>
      <c r="M24" s="18" t="s">
        <v>102</v>
      </c>
      <c r="N24" s="2"/>
    </row>
    <row r="25" spans="1:14" s="21" customFormat="1" ht="150.75" customHeight="1">
      <c r="A25" s="11" t="s">
        <v>15</v>
      </c>
      <c r="B25" s="12">
        <v>19</v>
      </c>
      <c r="C25" s="12">
        <v>11699529000161</v>
      </c>
      <c r="D25" s="14" t="s">
        <v>37</v>
      </c>
      <c r="E25" s="23" t="s">
        <v>103</v>
      </c>
      <c r="F25" s="16" t="s">
        <v>104</v>
      </c>
      <c r="G25" s="17">
        <v>45974</v>
      </c>
      <c r="H25" s="18" t="s">
        <v>105</v>
      </c>
      <c r="I25" s="19">
        <v>1365</v>
      </c>
      <c r="J25" s="20">
        <v>45975</v>
      </c>
      <c r="K25" s="14" t="s">
        <v>20</v>
      </c>
      <c r="L25" s="19">
        <v>1365</v>
      </c>
      <c r="M25" s="18" t="s">
        <v>106</v>
      </c>
      <c r="N25" s="2"/>
    </row>
    <row r="26" spans="1:14" ht="90">
      <c r="A26" s="11" t="s">
        <v>15</v>
      </c>
      <c r="B26" s="12">
        <v>20</v>
      </c>
      <c r="C26" s="12">
        <v>12715889000172</v>
      </c>
      <c r="D26" s="14" t="s">
        <v>107</v>
      </c>
      <c r="E26" s="15" t="s">
        <v>108</v>
      </c>
      <c r="F26" s="16" t="s">
        <v>109</v>
      </c>
      <c r="G26" s="17">
        <v>45974</v>
      </c>
      <c r="H26" s="18" t="s">
        <v>110</v>
      </c>
      <c r="I26" s="19">
        <v>4811.13</v>
      </c>
      <c r="J26" s="20">
        <v>45975</v>
      </c>
      <c r="K26" s="14" t="s">
        <v>20</v>
      </c>
      <c r="L26" s="19">
        <f>240.56+4570.57</f>
        <v>4811.13</v>
      </c>
      <c r="M26" s="18" t="s">
        <v>111</v>
      </c>
      <c r="N26" s="2"/>
    </row>
    <row r="27" spans="1:14" s="21" customFormat="1" ht="150">
      <c r="A27" s="11" t="s">
        <v>15</v>
      </c>
      <c r="B27" s="12">
        <v>21</v>
      </c>
      <c r="C27" s="12">
        <v>2535864000729</v>
      </c>
      <c r="D27" s="14" t="s">
        <v>112</v>
      </c>
      <c r="E27" s="15" t="s">
        <v>113</v>
      </c>
      <c r="F27" s="16" t="s">
        <v>114</v>
      </c>
      <c r="G27" s="17">
        <v>45974</v>
      </c>
      <c r="H27" s="18" t="s">
        <v>115</v>
      </c>
      <c r="I27" s="19">
        <v>2244</v>
      </c>
      <c r="J27" s="20">
        <v>45975</v>
      </c>
      <c r="K27" s="14" t="s">
        <v>20</v>
      </c>
      <c r="L27" s="19">
        <f>107.71+2136.29</f>
        <v>2244</v>
      </c>
      <c r="M27" s="22" t="s">
        <v>116</v>
      </c>
      <c r="N27" s="2"/>
    </row>
    <row r="28" spans="1:14" s="21" customFormat="1" ht="105">
      <c r="A28" s="11" t="s">
        <v>15</v>
      </c>
      <c r="B28" s="12">
        <v>22</v>
      </c>
      <c r="C28" s="12">
        <v>2037069000115</v>
      </c>
      <c r="D28" s="14" t="s">
        <v>98</v>
      </c>
      <c r="E28" s="15" t="s">
        <v>117</v>
      </c>
      <c r="F28" s="16" t="s">
        <v>118</v>
      </c>
      <c r="G28" s="17">
        <v>45974</v>
      </c>
      <c r="H28" s="18" t="s">
        <v>119</v>
      </c>
      <c r="I28" s="19">
        <v>57316.73</v>
      </c>
      <c r="J28" s="20">
        <v>45975</v>
      </c>
      <c r="K28" s="14" t="s">
        <v>20</v>
      </c>
      <c r="L28" s="19">
        <f>766.12+3192.15+46335.73</f>
        <v>50294</v>
      </c>
      <c r="M28" s="22" t="s">
        <v>120</v>
      </c>
      <c r="N28" s="2"/>
    </row>
    <row r="29" spans="1:14" s="21" customFormat="1" ht="105">
      <c r="A29" s="11" t="s">
        <v>15</v>
      </c>
      <c r="B29" s="12">
        <v>23</v>
      </c>
      <c r="C29" s="25">
        <v>2037069000115</v>
      </c>
      <c r="D29" s="14" t="s">
        <v>98</v>
      </c>
      <c r="E29" s="15" t="s">
        <v>121</v>
      </c>
      <c r="F29" s="16" t="s">
        <v>118</v>
      </c>
      <c r="G29" s="17">
        <v>45974</v>
      </c>
      <c r="H29" s="18" t="s">
        <v>122</v>
      </c>
      <c r="I29" s="19">
        <v>6526.24</v>
      </c>
      <c r="J29" s="20">
        <v>45975</v>
      </c>
      <c r="K29" s="14" t="s">
        <v>20</v>
      </c>
      <c r="L29" s="19">
        <v>6526.24</v>
      </c>
      <c r="M29" s="22" t="s">
        <v>123</v>
      </c>
      <c r="N29" s="2"/>
    </row>
    <row r="30" spans="1:14" s="21" customFormat="1" ht="75">
      <c r="A30" s="11" t="s">
        <v>15</v>
      </c>
      <c r="B30" s="12">
        <v>24</v>
      </c>
      <c r="C30" s="26">
        <v>34028316000375</v>
      </c>
      <c r="D30" s="14" t="s">
        <v>124</v>
      </c>
      <c r="E30" s="15" t="s">
        <v>125</v>
      </c>
      <c r="F30" s="16" t="s">
        <v>126</v>
      </c>
      <c r="G30" s="17">
        <v>45979</v>
      </c>
      <c r="H30" s="18" t="s">
        <v>127</v>
      </c>
      <c r="I30" s="19">
        <v>7820.76</v>
      </c>
      <c r="J30" s="20">
        <v>45980</v>
      </c>
      <c r="K30" s="14" t="s">
        <v>20</v>
      </c>
      <c r="L30" s="19">
        <f>7820.76</f>
        <v>7820.76</v>
      </c>
      <c r="M30" s="22" t="s">
        <v>128</v>
      </c>
      <c r="N30" s="2"/>
    </row>
    <row r="31" spans="1:14" s="21" customFormat="1" ht="75">
      <c r="A31" s="11" t="s">
        <v>15</v>
      </c>
      <c r="B31" s="12">
        <v>25</v>
      </c>
      <c r="C31" s="13">
        <v>34028316000375</v>
      </c>
      <c r="D31" s="14" t="s">
        <v>124</v>
      </c>
      <c r="E31" s="15" t="s">
        <v>129</v>
      </c>
      <c r="F31" s="16" t="s">
        <v>126</v>
      </c>
      <c r="G31" s="17">
        <v>45979</v>
      </c>
      <c r="H31" s="18" t="s">
        <v>130</v>
      </c>
      <c r="I31" s="19">
        <v>4412.7299999999996</v>
      </c>
      <c r="J31" s="20">
        <v>45980</v>
      </c>
      <c r="K31" s="14" t="s">
        <v>20</v>
      </c>
      <c r="L31" s="19">
        <f>4412.73</f>
        <v>4412.7299999999996</v>
      </c>
      <c r="M31" s="22" t="s">
        <v>128</v>
      </c>
      <c r="N31" s="2"/>
    </row>
    <row r="32" spans="1:14" s="21" customFormat="1" ht="105">
      <c r="A32" s="11" t="s">
        <v>15</v>
      </c>
      <c r="B32" s="12">
        <v>26</v>
      </c>
      <c r="C32" s="13">
        <v>12891300000197</v>
      </c>
      <c r="D32" s="14" t="s">
        <v>131</v>
      </c>
      <c r="E32" s="15" t="s">
        <v>132</v>
      </c>
      <c r="F32" s="16" t="s">
        <v>133</v>
      </c>
      <c r="G32" s="17">
        <v>45980</v>
      </c>
      <c r="H32" s="18" t="s">
        <v>134</v>
      </c>
      <c r="I32" s="19">
        <v>25394.33</v>
      </c>
      <c r="J32" s="20">
        <v>45980</v>
      </c>
      <c r="K32" s="14" t="s">
        <v>20</v>
      </c>
      <c r="L32" s="19">
        <f>304.73+1269.72+21137.82</f>
        <v>22712.27</v>
      </c>
      <c r="M32" s="22" t="s">
        <v>135</v>
      </c>
      <c r="N32" s="2"/>
    </row>
    <row r="33" spans="1:14" s="21" customFormat="1" ht="105">
      <c r="A33" s="11" t="s">
        <v>15</v>
      </c>
      <c r="B33" s="12">
        <v>27</v>
      </c>
      <c r="C33" s="13">
        <v>12891300000197</v>
      </c>
      <c r="D33" s="14" t="s">
        <v>131</v>
      </c>
      <c r="E33" s="15" t="s">
        <v>136</v>
      </c>
      <c r="F33" s="16" t="s">
        <v>137</v>
      </c>
      <c r="G33" s="17">
        <v>45980</v>
      </c>
      <c r="H33" s="18" t="s">
        <v>138</v>
      </c>
      <c r="I33" s="19">
        <v>338360.66</v>
      </c>
      <c r="J33" s="20">
        <v>45980</v>
      </c>
      <c r="K33" s="14" t="s">
        <v>20</v>
      </c>
      <c r="L33" s="19">
        <f>4060.33+16918.03+287861.81</f>
        <v>308840.17</v>
      </c>
      <c r="M33" s="22" t="s">
        <v>139</v>
      </c>
      <c r="N33" s="2"/>
    </row>
    <row r="34" spans="1:14" s="21" customFormat="1" ht="120">
      <c r="A34" s="11" t="s">
        <v>15</v>
      </c>
      <c r="B34" s="12">
        <v>28</v>
      </c>
      <c r="C34" s="13">
        <v>26722189000110</v>
      </c>
      <c r="D34" s="14" t="s">
        <v>140</v>
      </c>
      <c r="E34" s="15" t="s">
        <v>141</v>
      </c>
      <c r="F34" s="16" t="s">
        <v>142</v>
      </c>
      <c r="G34" s="17">
        <v>45980</v>
      </c>
      <c r="H34" s="18" t="s">
        <v>143</v>
      </c>
      <c r="I34" s="19">
        <v>76104.83</v>
      </c>
      <c r="J34" s="20">
        <v>45980</v>
      </c>
      <c r="K34" s="14" t="s">
        <v>144</v>
      </c>
      <c r="L34" s="19">
        <f>513.45+464.22+4.23+27.5+3.16+2.52+1.62+1.24+74278.39</f>
        <v>75296.33</v>
      </c>
      <c r="M34" s="18" t="s">
        <v>145</v>
      </c>
      <c r="N34" s="2"/>
    </row>
    <row r="35" spans="1:14" s="21" customFormat="1" ht="108" customHeight="1">
      <c r="A35" s="11" t="s">
        <v>15</v>
      </c>
      <c r="B35" s="12">
        <v>29</v>
      </c>
      <c r="C35" s="12">
        <v>8713403000190</v>
      </c>
      <c r="D35" s="14" t="s">
        <v>146</v>
      </c>
      <c r="E35" s="15" t="s">
        <v>147</v>
      </c>
      <c r="F35" s="16" t="s">
        <v>148</v>
      </c>
      <c r="G35" s="17">
        <v>45986</v>
      </c>
      <c r="H35" s="18" t="s">
        <v>149</v>
      </c>
      <c r="I35" s="19">
        <v>4962.8</v>
      </c>
      <c r="J35" s="20">
        <v>45987</v>
      </c>
      <c r="K35" s="14" t="s">
        <v>20</v>
      </c>
      <c r="L35" s="19">
        <f>238.21+4724.59</f>
        <v>4962.8</v>
      </c>
      <c r="M35" s="18" t="s">
        <v>150</v>
      </c>
      <c r="N35" s="2"/>
    </row>
    <row r="36" spans="1:14" s="21" customFormat="1" ht="90">
      <c r="A36" s="11" t="s">
        <v>15</v>
      </c>
      <c r="B36" s="12">
        <v>30</v>
      </c>
      <c r="C36" s="12">
        <v>12715889000172</v>
      </c>
      <c r="D36" s="14" t="s">
        <v>107</v>
      </c>
      <c r="E36" s="15" t="s">
        <v>151</v>
      </c>
      <c r="F36" s="16" t="s">
        <v>152</v>
      </c>
      <c r="G36" s="17">
        <v>45986</v>
      </c>
      <c r="H36" s="18" t="s">
        <v>153</v>
      </c>
      <c r="I36" s="19">
        <v>1506.98</v>
      </c>
      <c r="J36" s="20">
        <v>45987</v>
      </c>
      <c r="K36" s="14" t="s">
        <v>20</v>
      </c>
      <c r="L36" s="19">
        <f>75.35+1431.63</f>
        <v>1506.98</v>
      </c>
      <c r="M36" s="18" t="s">
        <v>154</v>
      </c>
      <c r="N36" s="2"/>
    </row>
    <row r="37" spans="1:14" s="21" customFormat="1" ht="90">
      <c r="A37" s="11" t="s">
        <v>15</v>
      </c>
      <c r="B37" s="12">
        <v>31</v>
      </c>
      <c r="C37" s="12">
        <v>4301769000109</v>
      </c>
      <c r="D37" s="14" t="s">
        <v>155</v>
      </c>
      <c r="E37" s="15" t="s">
        <v>156</v>
      </c>
      <c r="F37" s="16" t="s">
        <v>157</v>
      </c>
      <c r="G37" s="17">
        <v>45986</v>
      </c>
      <c r="H37" s="18" t="s">
        <v>158</v>
      </c>
      <c r="I37" s="19">
        <v>5757.69</v>
      </c>
      <c r="J37" s="20">
        <v>45987</v>
      </c>
      <c r="K37" s="14" t="s">
        <v>20</v>
      </c>
      <c r="L37" s="19">
        <v>5757.69</v>
      </c>
      <c r="M37" s="22" t="s">
        <v>159</v>
      </c>
      <c r="N37" s="2"/>
    </row>
    <row r="38" spans="1:14" s="21" customFormat="1" ht="120">
      <c r="A38" s="11" t="s">
        <v>15</v>
      </c>
      <c r="B38" s="12">
        <v>32</v>
      </c>
      <c r="C38" s="12">
        <v>87883807000106</v>
      </c>
      <c r="D38" s="14" t="s">
        <v>160</v>
      </c>
      <c r="E38" s="15" t="s">
        <v>161</v>
      </c>
      <c r="F38" s="16" t="s">
        <v>162</v>
      </c>
      <c r="G38" s="17">
        <v>45986</v>
      </c>
      <c r="H38" s="18" t="s">
        <v>163</v>
      </c>
      <c r="I38" s="19">
        <v>193.95</v>
      </c>
      <c r="J38" s="20">
        <v>45987</v>
      </c>
      <c r="K38" s="14" t="s">
        <v>20</v>
      </c>
      <c r="L38" s="19">
        <f>4.65+189.3</f>
        <v>193.95000000000002</v>
      </c>
      <c r="M38" s="22" t="s">
        <v>164</v>
      </c>
      <c r="N38" s="2"/>
    </row>
    <row r="39" spans="1:14" s="21" customFormat="1" ht="135">
      <c r="A39" s="11" t="s">
        <v>15</v>
      </c>
      <c r="B39" s="12">
        <v>33</v>
      </c>
      <c r="C39" s="12">
        <v>2341467000120</v>
      </c>
      <c r="D39" s="14" t="s">
        <v>165</v>
      </c>
      <c r="E39" s="15" t="s">
        <v>166</v>
      </c>
      <c r="F39" s="16" t="s">
        <v>167</v>
      </c>
      <c r="G39" s="17">
        <v>45986</v>
      </c>
      <c r="H39" s="18" t="s">
        <v>168</v>
      </c>
      <c r="I39" s="19">
        <v>93548.66</v>
      </c>
      <c r="J39" s="20">
        <v>45987</v>
      </c>
      <c r="K39" s="14" t="s">
        <v>20</v>
      </c>
      <c r="L39" s="19">
        <f>1858.2+91690.46</f>
        <v>93548.66</v>
      </c>
      <c r="M39" s="22" t="s">
        <v>169</v>
      </c>
      <c r="N39" s="2"/>
    </row>
    <row r="40" spans="1:14" s="21" customFormat="1" ht="150">
      <c r="A40" s="11" t="s">
        <v>15</v>
      </c>
      <c r="B40" s="12">
        <v>34</v>
      </c>
      <c r="C40" s="12">
        <v>2341467000120</v>
      </c>
      <c r="D40" s="14" t="s">
        <v>165</v>
      </c>
      <c r="E40" s="15" t="s">
        <v>170</v>
      </c>
      <c r="F40" s="16" t="s">
        <v>171</v>
      </c>
      <c r="G40" s="17">
        <v>45986</v>
      </c>
      <c r="H40" s="18" t="s">
        <v>172</v>
      </c>
      <c r="I40" s="19">
        <v>59439.44</v>
      </c>
      <c r="J40" s="20">
        <v>45987</v>
      </c>
      <c r="K40" s="14" t="s">
        <v>20</v>
      </c>
      <c r="L40" s="19">
        <f>712.47+58726.97</f>
        <v>59439.44</v>
      </c>
      <c r="M40" s="22" t="s">
        <v>173</v>
      </c>
      <c r="N40" s="2"/>
    </row>
    <row r="41" spans="1:14" s="21" customFormat="1" ht="120">
      <c r="A41" s="11" t="s">
        <v>15</v>
      </c>
      <c r="B41" s="12">
        <v>35</v>
      </c>
      <c r="C41" s="12">
        <v>4406195000125</v>
      </c>
      <c r="D41" s="14" t="s">
        <v>88</v>
      </c>
      <c r="E41" s="15" t="s">
        <v>174</v>
      </c>
      <c r="F41" s="16" t="s">
        <v>175</v>
      </c>
      <c r="G41" s="17">
        <v>45986</v>
      </c>
      <c r="H41" s="18" t="s">
        <v>176</v>
      </c>
      <c r="I41" s="19">
        <v>527.11</v>
      </c>
      <c r="J41" s="20">
        <v>45987</v>
      </c>
      <c r="K41" s="14" t="s">
        <v>20</v>
      </c>
      <c r="L41" s="19">
        <f>25.06+502.05</f>
        <v>527.11</v>
      </c>
      <c r="M41" s="22" t="s">
        <v>177</v>
      </c>
      <c r="N41" s="2"/>
    </row>
    <row r="42" spans="1:14" s="21" customFormat="1" ht="120">
      <c r="A42" s="11" t="s">
        <v>15</v>
      </c>
      <c r="B42" s="12">
        <v>36</v>
      </c>
      <c r="C42" s="12">
        <v>4406195000125</v>
      </c>
      <c r="D42" s="14" t="s">
        <v>88</v>
      </c>
      <c r="E42" s="15" t="s">
        <v>178</v>
      </c>
      <c r="F42" s="16" t="s">
        <v>179</v>
      </c>
      <c r="G42" s="17">
        <v>45986</v>
      </c>
      <c r="H42" s="18" t="s">
        <v>180</v>
      </c>
      <c r="I42" s="19">
        <v>147.07</v>
      </c>
      <c r="J42" s="20">
        <v>45987</v>
      </c>
      <c r="K42" s="14" t="s">
        <v>20</v>
      </c>
      <c r="L42" s="19">
        <f>6.99+140.08</f>
        <v>147.07000000000002</v>
      </c>
      <c r="M42" s="22" t="s">
        <v>177</v>
      </c>
      <c r="N42" s="2"/>
    </row>
    <row r="43" spans="1:14" s="21" customFormat="1" ht="120">
      <c r="A43" s="11" t="s">
        <v>15</v>
      </c>
      <c r="B43" s="12">
        <v>37</v>
      </c>
      <c r="C43" s="12">
        <v>4406195000125</v>
      </c>
      <c r="D43" s="14" t="s">
        <v>88</v>
      </c>
      <c r="E43" s="15" t="s">
        <v>181</v>
      </c>
      <c r="F43" s="16" t="s">
        <v>182</v>
      </c>
      <c r="G43" s="17">
        <v>45986</v>
      </c>
      <c r="H43" s="18" t="s">
        <v>183</v>
      </c>
      <c r="I43" s="19">
        <v>490.99</v>
      </c>
      <c r="J43" s="20">
        <v>45987</v>
      </c>
      <c r="K43" s="14" t="s">
        <v>20</v>
      </c>
      <c r="L43" s="19">
        <f>23.49+467.5</f>
        <v>490.99</v>
      </c>
      <c r="M43" s="22" t="s">
        <v>177</v>
      </c>
      <c r="N43" s="2"/>
    </row>
    <row r="44" spans="1:14" s="21" customFormat="1" ht="120">
      <c r="A44" s="11" t="s">
        <v>15</v>
      </c>
      <c r="B44" s="12">
        <v>38</v>
      </c>
      <c r="C44" s="12">
        <v>4406195000125</v>
      </c>
      <c r="D44" s="14" t="s">
        <v>88</v>
      </c>
      <c r="E44" s="15" t="s">
        <v>184</v>
      </c>
      <c r="F44" s="16" t="s">
        <v>185</v>
      </c>
      <c r="G44" s="17">
        <v>45986</v>
      </c>
      <c r="H44" s="18" t="s">
        <v>186</v>
      </c>
      <c r="I44" s="19">
        <v>444.52</v>
      </c>
      <c r="J44" s="20">
        <v>45987</v>
      </c>
      <c r="K44" s="14" t="s">
        <v>20</v>
      </c>
      <c r="L44" s="19">
        <f>21.14+423.38</f>
        <v>444.52</v>
      </c>
      <c r="M44" s="22" t="s">
        <v>177</v>
      </c>
      <c r="N44" s="2"/>
    </row>
    <row r="45" spans="1:14" s="21" customFormat="1" ht="120">
      <c r="A45" s="11" t="s">
        <v>15</v>
      </c>
      <c r="B45" s="12">
        <v>39</v>
      </c>
      <c r="C45" s="12">
        <v>4406195000125</v>
      </c>
      <c r="D45" s="14" t="s">
        <v>88</v>
      </c>
      <c r="E45" s="15" t="s">
        <v>187</v>
      </c>
      <c r="F45" s="16" t="s">
        <v>188</v>
      </c>
      <c r="G45" s="17">
        <v>45986</v>
      </c>
      <c r="H45" s="18" t="s">
        <v>189</v>
      </c>
      <c r="I45" s="19">
        <v>279.3</v>
      </c>
      <c r="J45" s="20">
        <v>45987</v>
      </c>
      <c r="K45" s="14" t="s">
        <v>20</v>
      </c>
      <c r="L45" s="19">
        <f>13.28+266.02</f>
        <v>279.29999999999995</v>
      </c>
      <c r="M45" s="22" t="s">
        <v>177</v>
      </c>
      <c r="N45" s="2"/>
    </row>
    <row r="46" spans="1:14" s="21" customFormat="1" ht="106.5" customHeight="1">
      <c r="A46" s="11" t="s">
        <v>15</v>
      </c>
      <c r="B46" s="12">
        <v>40</v>
      </c>
      <c r="C46" s="12">
        <v>4406195000125</v>
      </c>
      <c r="D46" s="14" t="s">
        <v>88</v>
      </c>
      <c r="E46" s="15" t="s">
        <v>190</v>
      </c>
      <c r="F46" s="16" t="s">
        <v>191</v>
      </c>
      <c r="G46" s="17">
        <v>45986</v>
      </c>
      <c r="H46" s="18" t="s">
        <v>192</v>
      </c>
      <c r="I46" s="19">
        <v>257.93</v>
      </c>
      <c r="J46" s="20">
        <v>45987</v>
      </c>
      <c r="K46" s="14" t="s">
        <v>20</v>
      </c>
      <c r="L46" s="19">
        <f>17.21+240.72</f>
        <v>257.93</v>
      </c>
      <c r="M46" s="22" t="s">
        <v>177</v>
      </c>
      <c r="N46" s="2"/>
    </row>
    <row r="47" spans="1:14" s="21" customFormat="1" ht="105.75" customHeight="1">
      <c r="A47" s="11" t="s">
        <v>15</v>
      </c>
      <c r="B47" s="12">
        <v>41</v>
      </c>
      <c r="C47" s="12">
        <v>4406195000125</v>
      </c>
      <c r="D47" s="14" t="s">
        <v>88</v>
      </c>
      <c r="E47" s="15" t="s">
        <v>193</v>
      </c>
      <c r="F47" s="16" t="s">
        <v>194</v>
      </c>
      <c r="G47" s="17">
        <v>45986</v>
      </c>
      <c r="H47" s="18" t="s">
        <v>195</v>
      </c>
      <c r="I47" s="19">
        <v>103.99</v>
      </c>
      <c r="J47" s="20">
        <v>45987</v>
      </c>
      <c r="K47" s="14" t="s">
        <v>20</v>
      </c>
      <c r="L47" s="19">
        <v>103.99</v>
      </c>
      <c r="M47" s="22" t="s">
        <v>177</v>
      </c>
      <c r="N47" s="2"/>
    </row>
    <row r="48" spans="1:14" s="21" customFormat="1" ht="135">
      <c r="A48" s="11" t="s">
        <v>15</v>
      </c>
      <c r="B48" s="12">
        <v>42</v>
      </c>
      <c r="C48" s="12">
        <v>11699529000161</v>
      </c>
      <c r="D48" s="14" t="s">
        <v>37</v>
      </c>
      <c r="E48" s="23" t="s">
        <v>196</v>
      </c>
      <c r="F48" s="27" t="s">
        <v>197</v>
      </c>
      <c r="G48" s="17">
        <v>45988</v>
      </c>
      <c r="H48" s="18" t="s">
        <v>198</v>
      </c>
      <c r="I48" s="19">
        <v>9100</v>
      </c>
      <c r="J48" s="20">
        <v>45989</v>
      </c>
      <c r="K48" s="14" t="s">
        <v>20</v>
      </c>
      <c r="L48" s="19">
        <v>9100</v>
      </c>
      <c r="M48" s="22" t="s">
        <v>199</v>
      </c>
      <c r="N48" s="2"/>
    </row>
    <row r="49" spans="1:14" s="21" customFormat="1" ht="120">
      <c r="A49" s="11" t="s">
        <v>15</v>
      </c>
      <c r="B49" s="12">
        <v>43</v>
      </c>
      <c r="C49" s="12">
        <v>11699529000161</v>
      </c>
      <c r="D49" s="14" t="s">
        <v>37</v>
      </c>
      <c r="E49" s="23" t="s">
        <v>200</v>
      </c>
      <c r="F49" s="27" t="s">
        <v>201</v>
      </c>
      <c r="G49" s="17">
        <v>45988</v>
      </c>
      <c r="H49" s="18" t="s">
        <v>202</v>
      </c>
      <c r="I49" s="19">
        <v>2275</v>
      </c>
      <c r="J49" s="20">
        <v>45989</v>
      </c>
      <c r="K49" s="14" t="s">
        <v>20</v>
      </c>
      <c r="L49" s="19">
        <v>2275</v>
      </c>
      <c r="M49" s="22" t="s">
        <v>203</v>
      </c>
      <c r="N49" s="2"/>
    </row>
    <row r="50" spans="1:14" s="21" customFormat="1" ht="120">
      <c r="A50" s="11" t="s">
        <v>15</v>
      </c>
      <c r="B50" s="12">
        <v>44</v>
      </c>
      <c r="C50" s="12">
        <v>11699529000161</v>
      </c>
      <c r="D50" s="14" t="s">
        <v>37</v>
      </c>
      <c r="E50" s="23" t="s">
        <v>204</v>
      </c>
      <c r="F50" s="27" t="s">
        <v>205</v>
      </c>
      <c r="G50" s="17">
        <v>45988</v>
      </c>
      <c r="H50" s="18" t="s">
        <v>206</v>
      </c>
      <c r="I50" s="19">
        <v>6825</v>
      </c>
      <c r="J50" s="20">
        <v>45989</v>
      </c>
      <c r="K50" s="14" t="s">
        <v>20</v>
      </c>
      <c r="L50" s="19">
        <v>6825</v>
      </c>
      <c r="M50" s="22" t="s">
        <v>207</v>
      </c>
      <c r="N50" s="2"/>
    </row>
    <row r="51" spans="1:14" s="21" customFormat="1" ht="110.25" customHeight="1">
      <c r="A51" s="11" t="s">
        <v>15</v>
      </c>
      <c r="B51" s="12">
        <v>45</v>
      </c>
      <c r="C51" s="12">
        <v>11699529000161</v>
      </c>
      <c r="D51" s="14" t="s">
        <v>37</v>
      </c>
      <c r="E51" s="23" t="s">
        <v>208</v>
      </c>
      <c r="F51" s="27" t="s">
        <v>209</v>
      </c>
      <c r="G51" s="17">
        <v>45988</v>
      </c>
      <c r="H51" s="18" t="s">
        <v>210</v>
      </c>
      <c r="I51" s="19">
        <v>1365</v>
      </c>
      <c r="J51" s="20">
        <v>45989</v>
      </c>
      <c r="K51" s="14" t="s">
        <v>20</v>
      </c>
      <c r="L51" s="19">
        <v>1365</v>
      </c>
      <c r="M51" s="22" t="s">
        <v>211</v>
      </c>
      <c r="N51" s="2"/>
    </row>
    <row r="52" spans="1:14" s="21" customFormat="1" ht="105">
      <c r="A52" s="11" t="s">
        <v>15</v>
      </c>
      <c r="B52" s="12">
        <v>46</v>
      </c>
      <c r="C52" s="12">
        <v>11699529000161</v>
      </c>
      <c r="D52" s="14" t="s">
        <v>37</v>
      </c>
      <c r="E52" s="23" t="s">
        <v>212</v>
      </c>
      <c r="F52" s="27" t="s">
        <v>213</v>
      </c>
      <c r="G52" s="17">
        <v>45988</v>
      </c>
      <c r="H52" s="18" t="s">
        <v>214</v>
      </c>
      <c r="I52" s="19">
        <v>1380</v>
      </c>
      <c r="J52" s="20">
        <v>45989</v>
      </c>
      <c r="K52" s="14" t="s">
        <v>20</v>
      </c>
      <c r="L52" s="19">
        <v>1380</v>
      </c>
      <c r="M52" s="22" t="s">
        <v>215</v>
      </c>
      <c r="N52" s="2"/>
    </row>
    <row r="53" spans="1:14" s="21" customFormat="1" ht="120">
      <c r="A53" s="11" t="s">
        <v>15</v>
      </c>
      <c r="B53" s="12">
        <v>47</v>
      </c>
      <c r="C53" s="12">
        <v>11699529000161</v>
      </c>
      <c r="D53" s="14" t="s">
        <v>37</v>
      </c>
      <c r="E53" s="23" t="s">
        <v>216</v>
      </c>
      <c r="F53" s="27" t="s">
        <v>217</v>
      </c>
      <c r="G53" s="17">
        <v>45988</v>
      </c>
      <c r="H53" s="18" t="s">
        <v>218</v>
      </c>
      <c r="I53" s="19">
        <v>5460</v>
      </c>
      <c r="J53" s="20">
        <v>45989</v>
      </c>
      <c r="K53" s="14" t="s">
        <v>20</v>
      </c>
      <c r="L53" s="19">
        <v>5460</v>
      </c>
      <c r="M53" s="22" t="s">
        <v>219</v>
      </c>
      <c r="N53" s="2"/>
    </row>
    <row r="54" spans="1:14" s="21" customFormat="1" ht="90">
      <c r="A54" s="11" t="s">
        <v>15</v>
      </c>
      <c r="B54" s="12">
        <v>48</v>
      </c>
      <c r="C54" s="12">
        <v>82845322000104</v>
      </c>
      <c r="D54" s="14" t="s">
        <v>220</v>
      </c>
      <c r="E54" s="28" t="s">
        <v>221</v>
      </c>
      <c r="F54" s="27" t="s">
        <v>222</v>
      </c>
      <c r="G54" s="17">
        <v>45989</v>
      </c>
      <c r="H54" s="18" t="s">
        <v>223</v>
      </c>
      <c r="I54" s="19">
        <v>56964.76</v>
      </c>
      <c r="J54" s="20">
        <v>45989</v>
      </c>
      <c r="K54" s="14" t="s">
        <v>20</v>
      </c>
      <c r="L54" s="19">
        <f>2734.16+54227.6</f>
        <v>56961.759999999995</v>
      </c>
      <c r="M54" s="18" t="s">
        <v>224</v>
      </c>
      <c r="N54" s="2"/>
    </row>
    <row r="55" spans="1:14" s="21" customFormat="1" ht="105">
      <c r="A55" s="11" t="s">
        <v>15</v>
      </c>
      <c r="B55" s="12">
        <v>49</v>
      </c>
      <c r="C55" s="12">
        <v>82845322000104</v>
      </c>
      <c r="D55" s="14" t="s">
        <v>220</v>
      </c>
      <c r="E55" s="28" t="s">
        <v>225</v>
      </c>
      <c r="F55" s="27" t="s">
        <v>226</v>
      </c>
      <c r="G55" s="17">
        <v>45989</v>
      </c>
      <c r="H55" s="18" t="s">
        <v>227</v>
      </c>
      <c r="I55" s="19">
        <v>38886.07</v>
      </c>
      <c r="J55" s="20">
        <v>45989</v>
      </c>
      <c r="K55" s="14" t="s">
        <v>20</v>
      </c>
      <c r="L55" s="19">
        <f>5844.49+33041.58</f>
        <v>38886.07</v>
      </c>
      <c r="M55" s="18" t="s">
        <v>228</v>
      </c>
      <c r="N55" s="2"/>
    </row>
    <row r="56" spans="1:14" s="21" customFormat="1" ht="97.5" customHeight="1">
      <c r="A56" s="11" t="s">
        <v>15</v>
      </c>
      <c r="B56" s="12">
        <v>50</v>
      </c>
      <c r="C56" s="12">
        <v>82845322000104</v>
      </c>
      <c r="D56" s="14" t="s">
        <v>220</v>
      </c>
      <c r="E56" s="28" t="s">
        <v>229</v>
      </c>
      <c r="F56" s="27" t="s">
        <v>226</v>
      </c>
      <c r="G56" s="17">
        <v>45989</v>
      </c>
      <c r="H56" s="18" t="s">
        <v>230</v>
      </c>
      <c r="I56" s="19">
        <v>82874.14</v>
      </c>
      <c r="J56" s="20">
        <v>45989</v>
      </c>
      <c r="K56" s="14" t="s">
        <v>20</v>
      </c>
      <c r="L56" s="19">
        <f>82874.14</f>
        <v>82874.14</v>
      </c>
      <c r="M56" s="18" t="s">
        <v>228</v>
      </c>
      <c r="N56" s="2"/>
    </row>
    <row r="57" spans="1:14" s="21" customFormat="1" ht="120">
      <c r="A57" s="11" t="s">
        <v>15</v>
      </c>
      <c r="B57" s="12">
        <v>51</v>
      </c>
      <c r="C57" s="12">
        <v>82845322000104</v>
      </c>
      <c r="D57" s="14" t="s">
        <v>220</v>
      </c>
      <c r="E57" s="28" t="s">
        <v>231</v>
      </c>
      <c r="F57" s="27" t="s">
        <v>232</v>
      </c>
      <c r="G57" s="17">
        <v>45989</v>
      </c>
      <c r="H57" s="18" t="s">
        <v>233</v>
      </c>
      <c r="I57" s="19">
        <v>105755.95</v>
      </c>
      <c r="J57" s="20">
        <v>45989</v>
      </c>
      <c r="K57" s="14" t="s">
        <v>20</v>
      </c>
      <c r="L57" s="19">
        <f>5076.28+100679.67</f>
        <v>105755.95</v>
      </c>
      <c r="M57" s="22" t="s">
        <v>234</v>
      </c>
      <c r="N57" s="2"/>
    </row>
    <row r="58" spans="1:14" s="21" customFormat="1" ht="90">
      <c r="A58" s="11" t="s">
        <v>15</v>
      </c>
      <c r="B58" s="12">
        <v>52</v>
      </c>
      <c r="C58" s="12">
        <v>82845322000104</v>
      </c>
      <c r="D58" s="14" t="s">
        <v>220</v>
      </c>
      <c r="E58" s="28" t="s">
        <v>235</v>
      </c>
      <c r="F58" s="27" t="s">
        <v>236</v>
      </c>
      <c r="G58" s="17">
        <v>45989</v>
      </c>
      <c r="H58" s="18" t="s">
        <v>237</v>
      </c>
      <c r="I58" s="19">
        <v>50975.07</v>
      </c>
      <c r="J58" s="20">
        <v>45989</v>
      </c>
      <c r="K58" s="14" t="s">
        <v>20</v>
      </c>
      <c r="L58" s="19">
        <f>2446.8+48528.27</f>
        <v>50975.07</v>
      </c>
      <c r="M58" s="22" t="s">
        <v>238</v>
      </c>
      <c r="N58" s="2"/>
    </row>
    <row r="59" spans="1:14" s="21" customFormat="1" ht="90">
      <c r="A59" s="11" t="s">
        <v>15</v>
      </c>
      <c r="B59" s="12">
        <v>53</v>
      </c>
      <c r="C59" s="12">
        <v>82845322000104</v>
      </c>
      <c r="D59" s="14" t="s">
        <v>220</v>
      </c>
      <c r="E59" s="28" t="s">
        <v>239</v>
      </c>
      <c r="F59" s="27" t="s">
        <v>240</v>
      </c>
      <c r="G59" s="17">
        <v>45989</v>
      </c>
      <c r="H59" s="18" t="s">
        <v>241</v>
      </c>
      <c r="I59" s="19">
        <v>38906.51</v>
      </c>
      <c r="J59" s="20">
        <v>45989</v>
      </c>
      <c r="K59" s="14" t="s">
        <v>20</v>
      </c>
      <c r="L59" s="19">
        <f>3312.1+35594.41</f>
        <v>38906.51</v>
      </c>
      <c r="M59" s="22" t="s">
        <v>242</v>
      </c>
      <c r="N59" s="2"/>
    </row>
    <row r="60" spans="1:14" s="21" customFormat="1" ht="90">
      <c r="A60" s="11" t="s">
        <v>15</v>
      </c>
      <c r="B60" s="12">
        <v>54</v>
      </c>
      <c r="C60" s="12">
        <v>82845322000104</v>
      </c>
      <c r="D60" s="14" t="s">
        <v>220</v>
      </c>
      <c r="E60" s="28" t="s">
        <v>243</v>
      </c>
      <c r="F60" s="27" t="s">
        <v>240</v>
      </c>
      <c r="G60" s="17">
        <v>45989</v>
      </c>
      <c r="H60" s="18" t="s">
        <v>244</v>
      </c>
      <c r="I60" s="19">
        <v>30095.38</v>
      </c>
      <c r="J60" s="20">
        <v>45989</v>
      </c>
      <c r="K60" s="14" t="s">
        <v>20</v>
      </c>
      <c r="L60" s="19">
        <v>30095.38</v>
      </c>
      <c r="M60" s="22" t="s">
        <v>242</v>
      </c>
      <c r="N60" s="2"/>
    </row>
    <row r="61" spans="1:14" s="21" customFormat="1" ht="105">
      <c r="A61" s="11" t="s">
        <v>15</v>
      </c>
      <c r="B61" s="12">
        <v>55</v>
      </c>
      <c r="C61" s="12">
        <v>82845322000104</v>
      </c>
      <c r="D61" s="14" t="s">
        <v>220</v>
      </c>
      <c r="E61" s="28" t="s">
        <v>245</v>
      </c>
      <c r="F61" s="27" t="s">
        <v>246</v>
      </c>
      <c r="G61" s="17">
        <v>45989</v>
      </c>
      <c r="H61" s="18" t="s">
        <v>247</v>
      </c>
      <c r="I61" s="19">
        <v>25300.69</v>
      </c>
      <c r="J61" s="20">
        <v>45989</v>
      </c>
      <c r="K61" s="14" t="s">
        <v>20</v>
      </c>
      <c r="L61" s="19">
        <f>1214.43+24086.26</f>
        <v>25300.69</v>
      </c>
      <c r="M61" s="22" t="s">
        <v>248</v>
      </c>
      <c r="N61" s="2"/>
    </row>
    <row r="62" spans="1:14" s="21" customFormat="1" ht="105">
      <c r="A62" s="11" t="s">
        <v>15</v>
      </c>
      <c r="B62" s="12">
        <v>56</v>
      </c>
      <c r="C62" s="12">
        <v>82845322000104</v>
      </c>
      <c r="D62" s="14" t="s">
        <v>220</v>
      </c>
      <c r="E62" s="28" t="s">
        <v>249</v>
      </c>
      <c r="F62" s="27" t="s">
        <v>250</v>
      </c>
      <c r="G62" s="17">
        <v>45989</v>
      </c>
      <c r="H62" s="18" t="s">
        <v>251</v>
      </c>
      <c r="I62" s="19">
        <v>44645.41</v>
      </c>
      <c r="J62" s="20">
        <v>45989</v>
      </c>
      <c r="K62" s="14" t="s">
        <v>20</v>
      </c>
      <c r="L62" s="19">
        <f>2142.98+42502.43</f>
        <v>44645.41</v>
      </c>
      <c r="M62" s="22" t="s">
        <v>252</v>
      </c>
      <c r="N62" s="2"/>
    </row>
    <row r="63" spans="1:14" s="21" customFormat="1" ht="135">
      <c r="A63" s="11" t="s">
        <v>15</v>
      </c>
      <c r="B63" s="12">
        <v>57</v>
      </c>
      <c r="C63" s="12">
        <v>82845322000104</v>
      </c>
      <c r="D63" s="14" t="s">
        <v>220</v>
      </c>
      <c r="E63" s="28" t="s">
        <v>253</v>
      </c>
      <c r="F63" s="27" t="s">
        <v>254</v>
      </c>
      <c r="G63" s="17">
        <v>45989</v>
      </c>
      <c r="H63" s="18" t="s">
        <v>255</v>
      </c>
      <c r="I63" s="19">
        <v>38777.18</v>
      </c>
      <c r="J63" s="20">
        <v>45989</v>
      </c>
      <c r="K63" s="14" t="s">
        <v>20</v>
      </c>
      <c r="L63" s="19">
        <f>1861.3+36915.88</f>
        <v>38777.18</v>
      </c>
      <c r="M63" s="22" t="s">
        <v>256</v>
      </c>
      <c r="N63" s="2"/>
    </row>
    <row r="64" spans="1:14" s="21" customFormat="1" ht="105">
      <c r="A64" s="11" t="s">
        <v>15</v>
      </c>
      <c r="B64" s="12">
        <v>58</v>
      </c>
      <c r="C64" s="12">
        <v>82845322000104</v>
      </c>
      <c r="D64" s="14" t="s">
        <v>220</v>
      </c>
      <c r="E64" s="28" t="s">
        <v>257</v>
      </c>
      <c r="F64" s="27" t="s">
        <v>258</v>
      </c>
      <c r="G64" s="17">
        <v>45989</v>
      </c>
      <c r="H64" s="18" t="s">
        <v>259</v>
      </c>
      <c r="I64" s="19">
        <v>20700.09</v>
      </c>
      <c r="J64" s="20">
        <v>45989</v>
      </c>
      <c r="K64" s="14" t="s">
        <v>20</v>
      </c>
      <c r="L64" s="19">
        <f>993.61+19706.48</f>
        <v>20700.09</v>
      </c>
      <c r="M64" s="22" t="s">
        <v>260</v>
      </c>
      <c r="N64" s="2"/>
    </row>
    <row r="65" spans="1:14" s="21" customFormat="1" ht="92.25" customHeight="1">
      <c r="A65" s="11" t="s">
        <v>15</v>
      </c>
      <c r="B65" s="12">
        <v>59</v>
      </c>
      <c r="C65" s="13">
        <v>4407920000180</v>
      </c>
      <c r="D65" s="14" t="s">
        <v>16</v>
      </c>
      <c r="E65" s="29" t="s">
        <v>261</v>
      </c>
      <c r="F65" s="27" t="s">
        <v>262</v>
      </c>
      <c r="G65" s="17">
        <v>45989</v>
      </c>
      <c r="H65" s="18" t="s">
        <v>263</v>
      </c>
      <c r="I65" s="19">
        <v>20517.150000000001</v>
      </c>
      <c r="J65" s="20">
        <v>45989</v>
      </c>
      <c r="K65" s="14" t="s">
        <v>20</v>
      </c>
      <c r="L65" s="19">
        <v>20517.150000000001</v>
      </c>
      <c r="M65" s="22" t="s">
        <v>264</v>
      </c>
      <c r="N65" s="2"/>
    </row>
    <row r="66" spans="1:14" s="21" customFormat="1" ht="105">
      <c r="A66" s="11" t="s">
        <v>15</v>
      </c>
      <c r="B66" s="12">
        <v>60</v>
      </c>
      <c r="C66" s="13">
        <v>2341467000120</v>
      </c>
      <c r="D66" s="14" t="s">
        <v>165</v>
      </c>
      <c r="E66" s="28" t="s">
        <v>265</v>
      </c>
      <c r="F66" s="27" t="s">
        <v>266</v>
      </c>
      <c r="G66" s="17">
        <v>45989</v>
      </c>
      <c r="H66" s="18" t="s">
        <v>267</v>
      </c>
      <c r="I66" s="19">
        <v>47224.36</v>
      </c>
      <c r="J66" s="20">
        <v>45989</v>
      </c>
      <c r="K66" s="14" t="s">
        <v>20</v>
      </c>
      <c r="L66" s="19">
        <f>9961.7+37262.66</f>
        <v>47224.36</v>
      </c>
      <c r="M66" s="22" t="s">
        <v>268</v>
      </c>
      <c r="N66" s="2"/>
    </row>
    <row r="67" spans="1:14" s="21" customFormat="1" ht="105">
      <c r="A67" s="11" t="s">
        <v>15</v>
      </c>
      <c r="B67" s="12">
        <v>61</v>
      </c>
      <c r="C67" s="13">
        <v>2341467000120</v>
      </c>
      <c r="D67" s="14" t="s">
        <v>165</v>
      </c>
      <c r="E67" s="28" t="s">
        <v>269</v>
      </c>
      <c r="F67" s="30" t="s">
        <v>266</v>
      </c>
      <c r="G67" s="17">
        <v>45989</v>
      </c>
      <c r="H67" s="18" t="s">
        <v>270</v>
      </c>
      <c r="I67" s="19">
        <v>51961.08</v>
      </c>
      <c r="J67" s="20">
        <v>45989</v>
      </c>
      <c r="K67" s="14" t="s">
        <v>20</v>
      </c>
      <c r="L67" s="19">
        <v>51961.08</v>
      </c>
      <c r="M67" s="22" t="s">
        <v>268</v>
      </c>
      <c r="N67" s="2"/>
    </row>
    <row r="68" spans="1:14" s="21" customFormat="1" ht="105">
      <c r="A68" s="11" t="s">
        <v>15</v>
      </c>
      <c r="B68" s="12">
        <v>62</v>
      </c>
      <c r="C68" s="13">
        <v>2341467000120</v>
      </c>
      <c r="D68" s="14" t="s">
        <v>165</v>
      </c>
      <c r="E68" s="28" t="s">
        <v>271</v>
      </c>
      <c r="F68" s="30" t="s">
        <v>266</v>
      </c>
      <c r="G68" s="17">
        <v>45989</v>
      </c>
      <c r="H68" s="18" t="s">
        <v>272</v>
      </c>
      <c r="I68" s="19">
        <v>108349.98</v>
      </c>
      <c r="J68" s="20">
        <v>45989</v>
      </c>
      <c r="K68" s="14" t="s">
        <v>20</v>
      </c>
      <c r="L68" s="19">
        <v>108349.98</v>
      </c>
      <c r="M68" s="22" t="s">
        <v>268</v>
      </c>
      <c r="N68" s="2"/>
    </row>
    <row r="69" spans="1:14" ht="15" customHeight="1">
      <c r="A69" s="31" t="s">
        <v>273</v>
      </c>
      <c r="B69" s="31"/>
      <c r="C69" s="31"/>
      <c r="D69" s="4"/>
      <c r="K69" s="32"/>
    </row>
    <row r="70" spans="1:14" ht="15" customHeight="1">
      <c r="A70" s="33" t="str">
        <f>[1]Bens!A37</f>
        <v>Data da última atualização: 01/12/2025</v>
      </c>
      <c r="B70" s="34"/>
      <c r="C70" s="4"/>
      <c r="D70" s="1"/>
    </row>
    <row r="71" spans="1:14" ht="15" customHeight="1">
      <c r="A71" s="35" t="s">
        <v>274</v>
      </c>
      <c r="B71" s="35"/>
      <c r="C71" s="35"/>
      <c r="D71" s="35"/>
    </row>
    <row r="72" spans="1:14" ht="15" customHeight="1">
      <c r="A72" s="35" t="s">
        <v>275</v>
      </c>
      <c r="B72" s="35"/>
      <c r="C72" s="35"/>
      <c r="D72" s="35"/>
    </row>
    <row r="73" spans="1:14" ht="15" customHeight="1">
      <c r="A73" s="36" t="s">
        <v>276</v>
      </c>
      <c r="B73" s="36"/>
      <c r="C73" s="36"/>
      <c r="D73" s="1"/>
    </row>
    <row r="74" spans="1:14" ht="15" customHeight="1"/>
    <row r="75" spans="1:14" ht="15" customHeight="1"/>
    <row r="76" spans="1:14" ht="15" customHeight="1"/>
    <row r="77" spans="1:14" ht="15" customHeight="1"/>
    <row r="78" spans="1:14" ht="15" customHeight="1"/>
    <row r="79" spans="1:14" ht="15" customHeight="1"/>
    <row r="80" spans="1:14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48.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</sheetData>
  <mergeCells count="5">
    <mergeCell ref="A2:M2"/>
    <mergeCell ref="A3:E3"/>
    <mergeCell ref="A5:L5"/>
    <mergeCell ref="A71:D71"/>
    <mergeCell ref="A72:D72"/>
  </mergeCells>
  <conditionalFormatting sqref="C7:C68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xr:uid="{D79140BD-F72A-459C-B919-D89B8A531FE6}"/>
    <hyperlink ref="E18" r:id="rId2" display="Liquidação da NE nº 2025NE0000018 - Ref. a prestação serviço de operação de equipamentos de som e vídeo com gravação e transmissão via canal no youtube nas sessões ordinária e extraordinária dos Órgãos Colegiados, ref. a OUTUBRO/2025, conforme NF-nº 84 e demais documentos no SEI 2025.024345." xr:uid="{8AA6AA81-B404-419B-B1A2-95E4B51BC638}"/>
    <hyperlink ref="E19" r:id="rId3" display="Liquidação da NE nº 2025NE0000881 - Ref. a prestação serviço de operação de equipamentos de som e vídeo com gravação e transmissão via canal no youtube nas sessões ordinária e extraordinária dos Órgãos Colegiados, ref. a OUTUBRO/2025, conforme NF-nº 84 e demais documentos no SEI 2025.024345." xr:uid="{9B2E271A-55E2-4E1B-8E50-8468D8856D01}"/>
    <hyperlink ref="F7" r:id="rId4" xr:uid="{1C223840-8BA7-48C6-B854-57D1AE3C6A54}"/>
    <hyperlink ref="F8" r:id="rId5" xr:uid="{37443057-F6E0-4D8E-81E3-D0DBE913D2FE}"/>
    <hyperlink ref="E8" r:id="rId6" xr:uid="{1630698D-BBF0-4C7A-870F-14434043E62F}"/>
    <hyperlink ref="F9" r:id="rId7" xr:uid="{C75FE26A-935E-44D8-A3EE-F1AE6ADBD312}"/>
    <hyperlink ref="E9" r:id="rId8" xr:uid="{2BBBBA71-F695-4115-B44B-B1B1F61A052B}"/>
    <hyperlink ref="E10" r:id="rId9" xr:uid="{BE460712-B93B-4FEC-A18E-50CA34D8FE77}"/>
    <hyperlink ref="F10" r:id="rId10" xr:uid="{A08C5072-722B-4D90-A3B6-2C49E9DB0233}"/>
    <hyperlink ref="F11" r:id="rId11" xr:uid="{73D97F53-0010-4BBF-88F8-DA0666ABEFBE}"/>
    <hyperlink ref="F12" r:id="rId12" xr:uid="{E9F3E458-C5FC-4DEC-813D-19200DD73B9B}"/>
    <hyperlink ref="E12" r:id="rId13" display="Liquidação da NE nº 2025NE0000017 - Ref. prestação de serviços de publicação de atos oficiais e notas de interesse público desta Procuradoria-Geral de Justiça/MPAM em jornal diário de grande circulação no Estado do Amazonas, referente aos serviços prestados no período de OUTUBRO/2025, descritos na NF nº 28450 e demais documentos no SEI 2025.023414." xr:uid="{C5411DF3-B8E5-4114-855B-0AA57F20B43A}"/>
    <hyperlink ref="E13" r:id="rId14" display="Liquidação da NE nº 2025NE0001949 - Ref.  ao serviço de reforma da sala da Ouvidoria-Geral do Ministério Público do Estado do Amazonas, situada na Avenida Coronel Teixeira, nº 7995, Nova Esperança, Manaus/AM. , conf. NF-n° 230 e documentos no SEI 2025.023182." xr:uid="{3FC2FA43-FFCF-4037-BE09-DE2BBC95FCE1}"/>
    <hyperlink ref="F13" r:id="rId15" xr:uid="{91CB0876-B261-478E-BF7E-BFB468AF06B2}"/>
    <hyperlink ref="F14" r:id="rId16" xr:uid="{765D8961-9A27-44B9-BF38-C36C99CD4EC3}"/>
    <hyperlink ref="E14" r:id="rId17" xr:uid="{4FF4C44F-0705-4634-87AD-CFB8A27DFDD0}"/>
    <hyperlink ref="E15" r:id="rId18" xr:uid="{057216D5-B961-47D3-B66E-927BEB90AA18}"/>
    <hyperlink ref="F15" r:id="rId19" xr:uid="{0B60297C-6A19-4338-A750-B876A4472620}"/>
    <hyperlink ref="F16" r:id="rId20" xr:uid="{E06696D6-044D-45C0-BCDF-20C8EB7E6275}"/>
    <hyperlink ref="E16" r:id="rId21" xr:uid="{6A0FB97A-834F-42EF-B804-E59EB6A30C7D}"/>
    <hyperlink ref="F17" r:id="rId22" xr:uid="{DF5FD386-5B61-4B9B-8103-1F232CDDDC7F}"/>
    <hyperlink ref="F18" r:id="rId23" xr:uid="{B08DEBF9-8E5B-4561-B0FB-BE0DE035EF2C}"/>
    <hyperlink ref="F19" r:id="rId24" xr:uid="{5CEB1523-A2B5-47B5-97DE-0645BA24E07D}"/>
    <hyperlink ref="F20" r:id="rId25" xr:uid="{858BA970-D49F-4220-B819-DC6A2E7B1D49}"/>
    <hyperlink ref="F21" r:id="rId26" xr:uid="{39E788B3-446B-4EAF-9292-5A570B6DA8D7}"/>
    <hyperlink ref="F22" r:id="rId27" xr:uid="{A24BCBEF-BABD-4012-AC64-1F43FEFC53D6}"/>
    <hyperlink ref="E17" r:id="rId28" xr:uid="{E73C3CBC-644E-4AFF-93C5-10CCADDFC250}"/>
    <hyperlink ref="F23" r:id="rId29" xr:uid="{00A90152-3A71-4D31-BEC6-42609F6CC6C1}"/>
    <hyperlink ref="E20" r:id="rId30" xr:uid="{90BD2D70-AE51-46C8-AABA-69804C03B5ED}"/>
    <hyperlink ref="F24" r:id="rId31" xr:uid="{C9897AC0-E26F-455E-9460-1A31E21B9A71}"/>
    <hyperlink ref="F25" r:id="rId32" xr:uid="{A936DE3A-FA8F-4767-B17A-0E47475E3787}"/>
    <hyperlink ref="F26" r:id="rId33" xr:uid="{476FB138-D58E-4FB2-B7B4-6D411E225257}"/>
    <hyperlink ref="F27" r:id="rId34" xr:uid="{D31BA3D8-0B77-4AD1-A528-626123C1F0F3}"/>
    <hyperlink ref="E21" r:id="rId35" xr:uid="{99B9A211-E26B-4C65-9EE1-095CC291550B}"/>
    <hyperlink ref="F28" r:id="rId36" xr:uid="{78AE4BD8-1340-4904-BF02-22757464F69C}"/>
    <hyperlink ref="F29" r:id="rId37" xr:uid="{B4D3E64A-3500-45FD-9D5A-3CB94C616A14}"/>
    <hyperlink ref="F30" r:id="rId38" xr:uid="{E24940DF-DE72-45E3-82B6-ABB089EDF47D}"/>
    <hyperlink ref="F31" r:id="rId39" xr:uid="{35CF14E9-AF2A-40BE-BA6C-2B80A557146A}"/>
    <hyperlink ref="F32" r:id="rId40" xr:uid="{25F7B465-0A89-4FD4-B3D2-5A1D17A21A56}"/>
    <hyperlink ref="F33" r:id="rId41" xr:uid="{29AB5726-2379-485C-B6EB-691AD2612D1E}"/>
    <hyperlink ref="E22" r:id="rId42" xr:uid="{D485125C-7173-4E73-B640-6C416DEB846D}"/>
    <hyperlink ref="F34" r:id="rId43" xr:uid="{A76B5A95-7D5F-42D6-881D-9BEF3A80A0A7}"/>
    <hyperlink ref="F37" r:id="rId44" xr:uid="{B3692695-AFD1-4CD3-9CE2-A626B9A29CB3}"/>
    <hyperlink ref="E24" r:id="rId45" display="Liquidação da NE nº 2025NE0002296 - Ref. Diferença entre os valores mensais referentes a janeiro, fevereiro, março, abril, maio, junho, julho, agosto, setembro e diferença proporcional ao mês de outubro/2025(CA 025/2022 MP/PGJ  3º TA) conforme NFS-nº 3274 e documentos no SEI 2025.024254." xr:uid="{D3DFACEE-1C72-40A9-A3B0-0D8797F03087}"/>
    <hyperlink ref="E27" r:id="rId46" display="Liquidação da NE nº 2025NE0001210 - Ref. a prestação de serviço do sistema informatizado de registro e controle de ponto eletrônico, em ambiente web, para a Procuradoria-Geral de Justiça (CA 008/2025 - MP/PGJ - 1ºT.A.). NF-n° 149820, competência de OUTUBRO/2025 e demais documentos no SEI 2025.024490." xr:uid="{8CDFE974-27B9-4BA2-8DEB-2082D13CE120}"/>
    <hyperlink ref="E28" r:id="rId47" xr:uid="{4830B6B0-70FD-4300-9253-63A8CDBBED88}"/>
    <hyperlink ref="E29" r:id="rId48" xr:uid="{1B2CFD71-6321-4AF9-8B34-8351055DF71D}"/>
    <hyperlink ref="E30" r:id="rId49" xr:uid="{E281D7BA-435C-49D2-BBF2-25A193014C66}"/>
    <hyperlink ref="E31" r:id="rId50" xr:uid="{5811BC72-BF2E-46B5-AC44-FDC0EB30F402}"/>
    <hyperlink ref="E32" r:id="rId51" xr:uid="{04838446-0894-4F07-B70B-EFE4B2F7E585}"/>
    <hyperlink ref="E33" r:id="rId52" xr:uid="{2D9A74BC-D878-4688-83DD-9B451D8D3469}"/>
    <hyperlink ref="E34" r:id="rId53" xr:uid="{CBB74885-7E32-457F-90CA-38147475240C}"/>
    <hyperlink ref="E35" r:id="rId54" xr:uid="{7232788D-A393-4BCF-8E1F-601365C1DA6A}"/>
    <hyperlink ref="E38" r:id="rId55" xr:uid="{C1790DC6-90A0-4925-8FEB-BE9D0F3A7AB2}"/>
    <hyperlink ref="E39" r:id="rId56" display="Liquidação da NE nº 2025NE0001644 - Ref. serviço de fornecimento de energia elétrica dos Prédios Sede, Anexo Administrativo e Unidade da Belo Horizonte (CA 004/2024-MP/PGJ) relativo a OUTUBRO/2025, conforme Fatura nº 869937.10/2025.002 e documentos no SEI 2025.024912." xr:uid="{924E8E10-24C6-4BAE-A37D-74D590D76E22}"/>
    <hyperlink ref="E40" r:id="rId57" display="Liquidação da NE nº 2025NE0000925 - Ref. serviço de fornecimento de energia elétrica nas  unidades consumidoras da Procuradoria-Geral de Justiça do Estado do Amazonas (CA 027/2024-MP/PGJ) relativo a OUTUBRO/2025, conforme Fatura nº 869937.10/2025.01&amp;#8203; e documentos no SEI 2025.024914." xr:uid="{A22338D8-7A02-4497-B1A9-C4B0937E2AE0}"/>
    <hyperlink ref="E41" r:id="rId58" xr:uid="{628D79DE-55FC-48D4-99B1-49B23EF2D30D}"/>
    <hyperlink ref="E42" r:id="rId59" xr:uid="{E6280525-76EE-48A5-B865-539FD2EF6426}"/>
    <hyperlink ref="E43" r:id="rId60" xr:uid="{25EDA84C-143C-44AA-906C-2CC3063C810E}"/>
    <hyperlink ref="E44" r:id="rId61" xr:uid="{FA90FBB9-A77D-44F0-B213-773239F570C1}"/>
    <hyperlink ref="E45" r:id="rId62" xr:uid="{1D6D5D90-B524-465D-98AF-A44CDE004BBA}"/>
    <hyperlink ref="E46" r:id="rId63" xr:uid="{AB8FA344-F0F6-40E7-8FBB-DE52A541784A}"/>
    <hyperlink ref="E47" r:id="rId64" xr:uid="{A9460DC2-FEE8-48C5-9DA9-E2F1F2995D32}"/>
    <hyperlink ref="F35" r:id="rId65" xr:uid="{E6328854-DE76-4824-AB9F-C209849BCC97}"/>
    <hyperlink ref="F36" r:id="rId66" xr:uid="{6DD4068F-41DB-4CE0-B847-3C9636656B01}"/>
    <hyperlink ref="F38" r:id="rId67" xr:uid="{1356A764-2AD7-45FB-AB2E-8D58333A1402}"/>
    <hyperlink ref="F39" r:id="rId68" xr:uid="{16AC0971-14D7-4E6A-BAD3-BDD720FDDCBE}"/>
    <hyperlink ref="F40" r:id="rId69" xr:uid="{CD6D92AE-FA2E-493F-B510-962D35012417}"/>
    <hyperlink ref="F41" r:id="rId70" xr:uid="{CE97A1EA-E980-4EB4-ACCF-F1E1612055D7}"/>
    <hyperlink ref="F42" r:id="rId71" xr:uid="{C1EB685F-A18A-4BD2-9F60-1EF3E4A82ACC}"/>
    <hyperlink ref="F43" r:id="rId72" xr:uid="{0E77E63A-8AAD-4D2F-94FA-78A2E9272BFD}"/>
    <hyperlink ref="F44" r:id="rId73" xr:uid="{3081894D-C4BF-4347-8589-B51B6E0FBC9B}"/>
    <hyperlink ref="F45" r:id="rId74" xr:uid="{CC4E7022-1F7F-415A-8CCC-F6BF9BC95664}"/>
    <hyperlink ref="F46" r:id="rId75" xr:uid="{76CFDBA5-A56B-4DBC-AD03-F5217DC450D4}"/>
    <hyperlink ref="F47" r:id="rId76" xr:uid="{CF92458E-7444-47E8-995C-DB197ECFF88C}"/>
    <hyperlink ref="E26" r:id="rId77" xr:uid="{7E4402B3-3CBD-4644-A016-49A439F64B99}"/>
    <hyperlink ref="E36" r:id="rId78" xr:uid="{88B468F8-14C0-412F-BFB7-B681C94FD2B9}"/>
    <hyperlink ref="E37" r:id="rId79" xr:uid="{B455D509-C397-4296-86D8-784C3B4918E8}"/>
    <hyperlink ref="E23" r:id="rId80" xr:uid="{FD63EF07-7539-4795-9106-967CA7C224AE}"/>
    <hyperlink ref="E54" r:id="rId81" xr:uid="{6484021D-92FF-4F08-814B-2E159DCD0C10}"/>
    <hyperlink ref="E55" r:id="rId82" xr:uid="{12A8879D-96AA-4CE3-B258-4F83E677C982}"/>
    <hyperlink ref="E56" r:id="rId83" xr:uid="{444C697A-E0ED-4611-B353-8C6B64D389DC}"/>
    <hyperlink ref="E57" r:id="rId84" xr:uid="{CE4BFD2C-FA6A-4D9E-87FB-308D622E697F}"/>
    <hyperlink ref="E58" r:id="rId85" xr:uid="{DD44B863-A1B6-4A73-901E-5737F5EAD9AB}"/>
    <hyperlink ref="E59" r:id="rId86" xr:uid="{114510AF-AB52-417D-8CB5-EE168C27D81F}"/>
    <hyperlink ref="E60" r:id="rId87" xr:uid="{5D1DB46B-BBFB-45DE-BED5-274D19593A9D}"/>
    <hyperlink ref="E61" r:id="rId88" xr:uid="{F4D01D88-DEA1-4371-9828-BEEEDBEB3FEF}"/>
    <hyperlink ref="E62" r:id="rId89" xr:uid="{33059F6E-36BE-41CB-AC17-AADAB761E774}"/>
    <hyperlink ref="E63" r:id="rId90" display="Liquidação da NE nº 2025NE0001642 - Ref. a prestação de Prestação de Serviço de Garantia de Evolução Tecnológica e Funcional - GETF (CA 019/2021 - MP/PGJ) relativo ao período de 01/09/2025 a 11/09/2025, conforme NFS-nº 886605 e documentos no SEI 2025.024179" xr:uid="{887756AA-7E3F-48B3-9B7B-135C178CADEA}"/>
    <hyperlink ref="E64" r:id="rId91" xr:uid="{93D0BAA9-9320-4117-8678-0CBEB9D6518D}"/>
    <hyperlink ref="E65" r:id="rId92" xr:uid="{F3F85F18-BD31-4256-BDFC-6983D44BA734}"/>
    <hyperlink ref="E66" r:id="rId93" xr:uid="{03D97094-9F48-4152-9C07-D67F2974CACA}"/>
    <hyperlink ref="E67" r:id="rId94" xr:uid="{DF62ABB0-1992-47C9-8653-04CB3B731BEA}"/>
    <hyperlink ref="E68" r:id="rId95" xr:uid="{551883A8-1690-45D4-AB3C-1893E08ADBC4}"/>
    <hyperlink ref="F48" r:id="rId96" xr:uid="{161AF3DE-84BB-4FB3-85EF-44512534050C}"/>
    <hyperlink ref="F49" r:id="rId97" xr:uid="{3A3E9792-C472-4311-93EB-445CCED17F00}"/>
    <hyperlink ref="F50" r:id="rId98" xr:uid="{CB3E4D85-5D92-4BD0-9798-B311C900597F}"/>
    <hyperlink ref="F51" r:id="rId99" xr:uid="{134B6835-7E1B-411F-8B77-06E8908AFC66}"/>
    <hyperlink ref="F52" r:id="rId100" xr:uid="{F70FED99-9112-45D3-BB4C-1A2AF727CC28}"/>
    <hyperlink ref="F53" r:id="rId101" xr:uid="{A6AA0D11-C419-4DC0-B091-FE60B0F16DED}"/>
    <hyperlink ref="F54" r:id="rId102" xr:uid="{80171389-51CD-4A78-986E-0CE3726BA7EE}"/>
    <hyperlink ref="F55" r:id="rId103" xr:uid="{BA5008CA-26C7-4F21-B38E-0107A1A4E13C}"/>
    <hyperlink ref="F56" r:id="rId104" xr:uid="{37F63725-9AB9-49D5-BDB7-4A2895AF0FF1}"/>
    <hyperlink ref="F57" r:id="rId105" xr:uid="{11BE6073-8419-4497-A319-ACE1981F29BD}"/>
    <hyperlink ref="F58" r:id="rId106" xr:uid="{54760197-BCEA-48AF-B7C8-5A779AF14FA5}"/>
    <hyperlink ref="F59" r:id="rId107" xr:uid="{DB59AA4B-EBE1-46C7-A43D-B4328CAF2122}"/>
    <hyperlink ref="F60" r:id="rId108" xr:uid="{1AA43D86-2AB7-4BC2-A803-8514F063AF64}"/>
    <hyperlink ref="F61" r:id="rId109" xr:uid="{9419E125-0B32-4207-8EF5-4A1AE3803D06}"/>
    <hyperlink ref="F62" r:id="rId110" xr:uid="{91573BDA-43CB-4DBC-85A0-ED015F069E95}"/>
    <hyperlink ref="F63" r:id="rId111" xr:uid="{6D952D00-D852-4C30-9EE9-843C828307BD}"/>
    <hyperlink ref="F64" r:id="rId112" xr:uid="{457CFF33-C58B-4F5B-AF04-A28035689A01}"/>
    <hyperlink ref="F65" r:id="rId113" xr:uid="{ACE6F593-795B-4794-A32F-79B968E013A0}"/>
    <hyperlink ref="F66" r:id="rId114" xr:uid="{597F33BA-F835-4090-9BBC-6FFF4473F641}"/>
    <hyperlink ref="F67" r:id="rId115" xr:uid="{70A177B1-B974-4266-873A-E990130290D3}"/>
    <hyperlink ref="F68" r:id="rId116" xr:uid="{FE83A0C3-F7BA-4E92-AC95-059723DD3512}"/>
  </hyperlinks>
  <pageMargins left="0.511811024" right="0.511811024" top="0.78740157499999996" bottom="0.78740157499999996" header="0.31496062000000002" footer="0.31496062000000002"/>
  <pageSetup scale="36" orientation="portrait" r:id="rId117"/>
  <drawing r:id="rId1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7EF76FB6-232A-4857-B08D-657356C0A963}"/>
</file>

<file path=customXml/itemProps2.xml><?xml version="1.0" encoding="utf-8"?>
<ds:datastoreItem xmlns:ds="http://schemas.openxmlformats.org/officeDocument/2006/customXml" ds:itemID="{68D87787-5046-40DB-9B65-CE7FD6F72878}"/>
</file>

<file path=customXml/itemProps3.xml><?xml version="1.0" encoding="utf-8"?>
<ds:datastoreItem xmlns:ds="http://schemas.openxmlformats.org/officeDocument/2006/customXml" ds:itemID="{6AB1066A-4BF7-47DD-8890-5A7412F59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Serviços</vt:lpstr>
      <vt:lpstr>Serviços!Area_de_impressao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2025-12-01T14:42:17Z</dcterms:created>
  <dcterms:modified xsi:type="dcterms:W3CDTF">2025-12-01T14:42:53Z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