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peam.sharepoint.com/sites/DOF/Shared Documents/General/DOF/ANO 2025/TRANSPARÊNCIA/1- ORDEM CRONOLÓGICA DE PAGAMENTO/10.Outubro/"/>
    </mc:Choice>
  </mc:AlternateContent>
  <xr:revisionPtr revIDLastSave="0" documentId="8_{057596BC-86F1-4248-A3E2-7C3BBEC6C768}" xr6:coauthVersionLast="47" xr6:coauthVersionMax="47" xr10:uidLastSave="{00000000-0000-0000-0000-000000000000}"/>
  <bookViews>
    <workbookView xWindow="-120" yWindow="-120" windowWidth="29040" windowHeight="15720" xr2:uid="{A5546010-26E8-4331-826C-C41F2DE80D54}"/>
  </bookViews>
  <sheets>
    <sheet name="Serviços" sheetId="1" r:id="rId1"/>
  </sheets>
  <externalReferences>
    <externalReference r:id="rId2"/>
  </externalReferences>
  <definedNames>
    <definedName name="_xlnm._FilterDatabase" localSheetId="0" hidden="1">Serviços!$D$1:$D$167</definedName>
    <definedName name="_xlnm.Print_Area" localSheetId="0">Serviços!$A$1:$M$76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2" i="1" l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6" i="1"/>
  <c r="L45" i="1"/>
  <c r="L44" i="1"/>
  <c r="L43" i="1"/>
  <c r="L42" i="1"/>
  <c r="L41" i="1"/>
  <c r="L40" i="1"/>
  <c r="L39" i="1"/>
  <c r="L38" i="1"/>
  <c r="L37" i="1"/>
  <c r="L36" i="1"/>
  <c r="L31" i="1"/>
  <c r="L29" i="1"/>
  <c r="L28" i="1"/>
  <c r="L26" i="1"/>
  <c r="L25" i="1"/>
  <c r="L24" i="1"/>
  <c r="L22" i="1"/>
  <c r="L21" i="1"/>
  <c r="L20" i="1"/>
  <c r="L19" i="1"/>
  <c r="L18" i="1"/>
  <c r="L14" i="1"/>
  <c r="L12" i="1"/>
  <c r="L11" i="1"/>
  <c r="L10" i="1"/>
  <c r="L8" i="1"/>
  <c r="A2" i="1"/>
</calcChain>
</file>

<file path=xl/sharedStrings.xml><?xml version="1.0" encoding="utf-8"?>
<sst xmlns="http://schemas.openxmlformats.org/spreadsheetml/2006/main" count="467" uniqueCount="288">
  <si>
    <t>ORDEM CRONOLÓGICA DE PAGAMENTOS – PGJ/AM</t>
  </si>
  <si>
    <r>
      <t xml:space="preserve">ORDEM CRONOLÓGICA DE PAGAMENTOS DE </t>
    </r>
    <r>
      <rPr>
        <b/>
        <sz val="14"/>
        <color theme="4" tint="-0.249977111117893"/>
        <rFont val="Arial"/>
        <family val="2"/>
      </rPr>
      <t>PRESTAÇÃO DE SERVIÇOS</t>
    </r>
  </si>
  <si>
    <t>Mês</t>
  </si>
  <si>
    <t>N° Seq.</t>
  </si>
  <si>
    <t>CPF/CNPJ</t>
  </si>
  <si>
    <t xml:space="preserve">Empresa/ Nome </t>
  </si>
  <si>
    <t>Objeto</t>
  </si>
  <si>
    <t>Nota Fiscal</t>
  </si>
  <si>
    <t>Data de exigibilidade</t>
  </si>
  <si>
    <t>NL</t>
  </si>
  <si>
    <t>Valor da NL</t>
  </si>
  <si>
    <t>Data de pgto.</t>
  </si>
  <si>
    <t>Justificativa</t>
  </si>
  <si>
    <t>Valor pago</t>
  </si>
  <si>
    <t>SEI</t>
  </si>
  <si>
    <t>Outubro</t>
  </si>
  <si>
    <t>GIBBOR PUBLICIDADE E PUBLICACOES DE EDITAIS LTDA</t>
  </si>
  <si>
    <t>Liquidação da NE nº 2025NE0000017 - Ref. a Prestação de serviços de publicação de atos oficiais e notas de interesse público desta Procuradoria-Geral de Justiça/Ministério Públido do Estado do Amazonas em jornal diário de grande circulação no Estado do Amazonas, referente aos serviços prestados no período de JULHO/2025, descritos na NF nº 27436 e demais documentos no SEI 2025.017339.</t>
  </si>
  <si>
    <t>27436/2025</t>
  </si>
  <si>
    <t>3131/2025</t>
  </si>
  <si>
    <t>-</t>
  </si>
  <si>
    <t>2025.017339</t>
  </si>
  <si>
    <t>CASA NOVA ENGENHARIA E CONSULTORIA LTDA  ME</t>
  </si>
  <si>
    <t>Liquidação da NE nº 2025NE0000717 Ref. a serviço de manutenção preventiva e corretiva da ETE, 4ª Medição, no período de 27/07/2025 - 27/08/2025, conforme NFS-e n° 504 e documentos no SEI 2025.019770.</t>
  </si>
  <si>
    <t>504/2025</t>
  </si>
  <si>
    <t>3132/2025</t>
  </si>
  <si>
    <t>2025.019770</t>
  </si>
  <si>
    <t>QUALY NUTRI SERVICOS DE ALIMENTACAO LTDA</t>
  </si>
  <si>
    <t>Ref. a serviço de Bufê para fornecimento de 30 unidades de Coffee break para atender à demanda do Projeto MPAM Acolhe, com o tema: “Inclusão de pessoas com deficiência”, conf. NF-N° 762 e documentos no SEI 2025.020852.</t>
  </si>
  <si>
    <t>762/2025</t>
  </si>
  <si>
    <t>3133/2025</t>
  </si>
  <si>
    <t>2025.020852</t>
  </si>
  <si>
    <t>MÓDULO ENGENHARIA CONSULTORIA E GERENCIA PREDIAL LTDA</t>
  </si>
  <si>
    <t>Liquidação da NE nº 2025NE0000832 - Ref. a prestação de serviços de manutenção preventiva e corretiva de elevadores (CA 015/2023 - MP/PGJ) referente a AGOSTO/2025, conforme NF- n° 46771 e documentos no SEI 2025.020740.</t>
  </si>
  <si>
    <t>46771/2025</t>
  </si>
  <si>
    <t>3136/2025</t>
  </si>
  <si>
    <t>2025.020740</t>
  </si>
  <si>
    <t>CERRADO VIAGENS LTDA</t>
  </si>
  <si>
    <t>Liquidação da NE nº 2025NE0001187 - Prestação de serviço de emissão, reserva e remarcação de bilhetes para voos nacionais e internacionais (C.A. N° 019/2023 - MP/PGJ - 3ºT.A.) referente a AGOSTO/2025, conforme Fatura N° 13761 e SEI 2025.019620.</t>
  </si>
  <si>
    <t>Fatura nº 13761/2025</t>
  </si>
  <si>
    <t>31372025</t>
  </si>
  <si>
    <t>2025.019620</t>
  </si>
  <si>
    <t>LOGIC PRO SERVICOS DE TECNOLOGIA DA INFORMACAO LTDA</t>
  </si>
  <si>
    <t>Liquidação da NE nº 2025NE0000524 - Ref. serviço de conectividade ponto a ponto em fibra óptica (CA 008/2023-MP/PGJ - 1ºT.A), ref. a MAIO/2025, conforme NF-nº 50268 e documentos no SEI 2025.012048.</t>
  </si>
  <si>
    <t>50268/2025</t>
  </si>
  <si>
    <t>3172/2025</t>
  </si>
  <si>
    <t>2025.012048</t>
  </si>
  <si>
    <t>Liquidação da NE nº 2025NE0000017 - Ref. prestação de serviços de publicação de atos oficiais e notas de interesse público desta Procuradoria-Geral de Justiça/Ministério Públido do Estado do Amazonas em jornal diário de grande circulação no Estado do Amazonas, referente aos serviços prestados no período de AGOSTO/2025, descritos na NF nº 27808 e demais documentos no SEI 2025.020024.</t>
  </si>
  <si>
    <t>27808/2025</t>
  </si>
  <si>
    <t>3173/2025</t>
  </si>
  <si>
    <t>2025.020024</t>
  </si>
  <si>
    <t>ANA STEFANIE DA COSTA PAIVA LTDA</t>
  </si>
  <si>
    <t>Liquidação da NE nº 2025NE0001568 - Ref. a 1ª Medição de Prestação de Serviço de coleta e análise laboratoriais ref. AGOSTO/2025, conf. NF-n° 1361  e documentos no SEI 2025.021114.</t>
  </si>
  <si>
    <t>1361/2025</t>
  </si>
  <si>
    <t>3174/2025</t>
  </si>
  <si>
    <t>2025.021114</t>
  </si>
  <si>
    <t>Liquidação da NE nº 2025NE0001948 - Ref. a contratação de serviço de Bufê para o fornecimento de 70 unidades de Coffee break para atender a demanda do evento: "Realização de audiência pública sobre acessibilidade", conf. NF-N° 764 e documentos no SEI 2025.021846.</t>
  </si>
  <si>
    <t>764/2025</t>
  </si>
  <si>
    <t>3209/2025</t>
  </si>
  <si>
    <t>2025.021846</t>
  </si>
  <si>
    <t xml:space="preserve">Liquidação da NE nº 2025NE0002065 - Ref. a serviço de Bufê ppara fornecimento de 30 unidades de Coffee break para atender à demanda da Fiscalização de ILPIS pelo MPAM, no dia 02.10.2025, conf. NF-N° 766 e documentos no SEI 2025.022153. </t>
  </si>
  <si>
    <t>766/2025</t>
  </si>
  <si>
    <t>3210/2025</t>
  </si>
  <si>
    <t>2025.022153</t>
  </si>
  <si>
    <t>Liquidação da NE nº 2025NE0002076 - Ref. a serviço de Bufê para fornecimento de 30 unidades de Coffee break para atender à demanda da Fiscalização de ILPIS pelo MPAM, no dia 02.10.2025, conf. NF-N° 767 e documentos no SEI 2025.022154.</t>
  </si>
  <si>
    <t>767/2025</t>
  </si>
  <si>
    <t>3211/2025</t>
  </si>
  <si>
    <t>2025.022154</t>
  </si>
  <si>
    <t>VR BENEFICIOS E SERVICOS DE PROCESSAMENTO S.A</t>
  </si>
  <si>
    <t>Liquidação da NE nº 2025NE0001210 - Ref. a prestação de serviço do sistema informatizado de registro e controle de ponto eletrônico, em ambiente web, para a Procuradoria-Geral de Justiça (CA 008/2025 - MP/PGJ - 1ºT.A.). NF-n° 122756, competência de SETEMBRO/2025 e demais documentos no SEI 2025.022039.</t>
  </si>
  <si>
    <t>122756/2025</t>
  </si>
  <si>
    <t>3212/2025</t>
  </si>
  <si>
    <t>2025.022039</t>
  </si>
  <si>
    <t>SOFTPLAN PLANEJAMENTO E SISTEMAS LTDA</t>
  </si>
  <si>
    <t>Liquidação da NE nº 2025NE0000894 - Ref. a prestação de Prestação de Serviço de Garantia de Evolução Tecnológica e Funcional - GETF (CA 019/2021 - MP/PGJ) relativo a JULHO/25, conforme NFS- nº 875518 e documentos no SEI 2025.019757.</t>
  </si>
  <si>
    <t>875518/2025</t>
  </si>
  <si>
    <t>3213/2025</t>
  </si>
  <si>
    <t>2025.019757</t>
  </si>
  <si>
    <t>Liquidação da NE nº 2025NE0000894 - Ref. serviço de suporte de primeiro nível (CA 019/2021 - MP/PGJ), referente a JULHO/2025, conforme NFS-nº 875519 e documentos no SEI 2025.019755.</t>
  </si>
  <si>
    <t>875519/2025</t>
  </si>
  <si>
    <t>3214/2025</t>
  </si>
  <si>
    <t>2025.019755</t>
  </si>
  <si>
    <t>875520/2025</t>
  </si>
  <si>
    <t>3215/2025</t>
  </si>
  <si>
    <t>2025.019763</t>
  </si>
  <si>
    <t>MBM SEGURADORA S.A.</t>
  </si>
  <si>
    <t>Liquidação da NE nº 2024NE0001228 - Ref. serviço de seguro coletivo contra acidentes pessoais para Estagiários da PGJ/MPAM no período 10/07/25 A 09/08/25 (CA 007/2024 - MP/PGJ) conforme Fatura n° 008/2025 e documentos no PI-SEI 2025.021861.</t>
  </si>
  <si>
    <t>Fatura n° 008/2025</t>
  </si>
  <si>
    <t>3217/2025</t>
  </si>
  <si>
    <t>2025.021861</t>
  </si>
  <si>
    <t>Liquidação da NE nº 2025NE0001182 - Ref. serviço de seguro coletivo contra acidentes pessoais para Estagiários da PGJ/MPAM no período 10/07/25 A 09/08/25 (CA 007/2024 - MP/PGJ) conforme Fatura n° 008/2025 e documentos no PI-SEI 2025.021861.</t>
  </si>
  <si>
    <t>3218/2025</t>
  </si>
  <si>
    <t>G REFRIGERAÇAO COM E SERV DE REFRIGERAÇAO LTDA  ME</t>
  </si>
  <si>
    <t>Liquidação da NE nº 2025NE0001650 - Ref. serv. manutenção preventiva e corretiva no sistema de refrigeração (CA 025/2022 MP/PGJ  3º TA) relativo a SETEMBRO/2025 conforme NFS-nº 3258 e documentos no SEI 2025.021828.</t>
  </si>
  <si>
    <t>3258/2025</t>
  </si>
  <si>
    <t>3222/2025</t>
  </si>
  <si>
    <t>2025.021828</t>
  </si>
  <si>
    <t>TALENTOS SERVIÇOS DE PRE-IMPRESSÃO LTDA - EPP</t>
  </si>
  <si>
    <t>Liquidação da NE nº 2025NE0001484 - Ref. a serviços de confecção de medalhas em latão acondicionadas em caixa de veludo, placas e troféus, conf. NFS-N° 731 e documentos no SEI 2025.021230.</t>
  </si>
  <si>
    <t>731/2025</t>
  </si>
  <si>
    <t>3223/2025</t>
  </si>
  <si>
    <t>2025.021230</t>
  </si>
  <si>
    <t>BRASOFTWARE INFORMATICA LTDA</t>
  </si>
  <si>
    <t>Liquidação da NE nº 2025NE0002089 - Ref. fornecimento de subscrição de licenças de uso da plataforma de softwares Microsoft 365, pelo período de 36 (trinta e seis) meses, com suporte técnico, visando atender as necessidades da Procuradoria-Geral de Justiça do Estado do Amazonas (CA 031/2024 - MP/PGJ). NF-n° 731330 e demais documentos no SEI 2025.021247.</t>
  </si>
  <si>
    <t>731330/2025</t>
  </si>
  <si>
    <t>3245/2025</t>
  </si>
  <si>
    <t>2025.021247</t>
  </si>
  <si>
    <t>FUNDO DE MODERNIZACAO E REAPARELHAMENTO DO PODER JUDICIARIO ESTADUAL - FUNJEAM - MANAUS</t>
  </si>
  <si>
    <t>Liquidação da NE nº 2025NE0001157 - Ref. a CESSÃO ONEROSA DE USO DE BEM IMÓVEL N° 001/2021-TJ, referente a SETEMBRO/2025, conforme documentos do SEI 2025.022557.</t>
  </si>
  <si>
    <t>MEMORANDO Nº 198/2025</t>
  </si>
  <si>
    <t>3248/2025</t>
  </si>
  <si>
    <t>2025.022557</t>
  </si>
  <si>
    <t>4DEAL SOLUTIONS TECNOLOGIA EM INFORMATICA LTDA -ME</t>
  </si>
  <si>
    <t>Liquidação da NE nº 2025NE0001849 - Ref. Prestação de serviços de licenças para solução de gerenciamento de endpoints denominada Ivanti Endpoint Manager e expansão tecnológica para gerenciamento de ativos de TI, incluindo capacitação, suporte técnico e garantia (CA 015/2022-MP/PGJ - 3º TA) conforme NFS-e n° 880 e documentos no PI-SEI 2025.021175.</t>
  </si>
  <si>
    <t>880/2025</t>
  </si>
  <si>
    <t>3256/2025</t>
  </si>
  <si>
    <t>2025.021175</t>
  </si>
  <si>
    <t xml:space="preserve"> NEW CAR COMERCIO DE PECAS PARA VEICULOS LTDA</t>
  </si>
  <si>
    <t>Liquidação da NE nº 2025NE0002117 - Ref. a prestação de serviço de reparo do veículo de QZF - 3A81, conforme NF-nº 12, e demais documentos contidos no SEI 2025.018549.</t>
  </si>
  <si>
    <t>012/2025</t>
  </si>
  <si>
    <t>3257/2025</t>
  </si>
  <si>
    <t>2025.018549</t>
  </si>
  <si>
    <t>A S PINTO</t>
  </si>
  <si>
    <t>Liquidação da NE nº 2025NE0000018 - Ref. a prestação serviço de operação de equipamentos de som e
vídeo com gravação e transmissão via canal no youtube nas sessões ordinária e extraordinária dos Órgãos Colegiados, ref. a SETEMBRO/2025, conforme NF-nº 77 e demais documentos no SEI 2025.021501.</t>
  </si>
  <si>
    <t>77/2025</t>
  </si>
  <si>
    <t>3260/2025</t>
  </si>
  <si>
    <t>2025.021501</t>
  </si>
  <si>
    <t>Liquidação da NE nº 2025NE0001187 - Ref. a prestação de serviço de emissão, reserva e remarcação de bilhetes para voos nacionais e internacionais (C.A. N° 019/2023 - MP/PGJ - 3ºT.A.) referente a SETEMBRO/2025, conforme FATURA N° 14253 e SEI 2025.022053.</t>
  </si>
  <si>
    <t>Fatura nº 14253/2025</t>
  </si>
  <si>
    <t>3262/2025</t>
  </si>
  <si>
    <t>2025.022053</t>
  </si>
  <si>
    <t>EMPRESA BRASILEIRA DE CORREIOS E TELEGRAFOS</t>
  </si>
  <si>
    <t>Liquidação da NE nº 2025NE0000899 - Ref. serviços e venda de produtos postais (CA 035/2021/MP/PGJ) conforme Fatura nº 81603 e documentos no SEI 2025.022463.</t>
  </si>
  <si>
    <t>Fatura nº 81603/2025</t>
  </si>
  <si>
    <t>3265/2025</t>
  </si>
  <si>
    <t>2025.022463</t>
  </si>
  <si>
    <t xml:space="preserve">Liquidação da NE nº 2025NE0002075 - Ref. Serviço de Bufê para fornecimento de 80 unidades de Café da manhã para atender à demanda do evento do CAO-CRIMO no dia 03.10.2025, conf. NF-N° 768 e documentos no SEI 2025.022156. </t>
  </si>
  <si>
    <t>768/2025</t>
  </si>
  <si>
    <t>3275/2025</t>
  </si>
  <si>
    <t>2025.022156</t>
  </si>
  <si>
    <t>Liquidação da NE nº 2025NE0002087 - Ref. Serviço de Bufê para fornecimento de 20 unidades de Kit Lanche para atender o Projeto de Cidadania Institucional – MP Cidadão Digital, conf. NF-N° 770 e documentos no SEI 2025.022676.</t>
  </si>
  <si>
    <t>770/2025</t>
  </si>
  <si>
    <t>3276/2025</t>
  </si>
  <si>
    <t>2025.022676</t>
  </si>
  <si>
    <t>PREVILEMOS LTDA - ADMINISTRADORA E CORRETORA DE SEGUROS</t>
  </si>
  <si>
    <t>Liquidação da NE nº 2024NE0001817 - Ref. Prestação de seguro coletivo contra acidentes pessoais de estagiários (CA 007/2023-MP/PGJ) referente ao período de 01/09/2025 à 01/10/2025,  conforme Fatura nº 25 e demais documentos no SEI 2025.022457.</t>
  </si>
  <si>
    <t>Fatura nº 25/2025</t>
  </si>
  <si>
    <t>3277/2025</t>
  </si>
  <si>
    <t>2025.022457</t>
  </si>
  <si>
    <t>FIOS TECNOLOGIA DA INFORMACAO LTDA</t>
  </si>
  <si>
    <t>Liquidação da NE nº 2025NE0001668 - Ref. Prestação de Serviço Telefônico Fixo Comutado – STFC e Serviço de Comunicação Multimídia - SCM (CA 008/2024 - MP/PGJ) referente a SETEMBRO/2025, conforme NFS-e n° 2697, e documentos no PI-SEI 2025.022086.</t>
  </si>
  <si>
    <t>2697/2025</t>
  </si>
  <si>
    <t>3278/2025</t>
  </si>
  <si>
    <t>2025.022086</t>
  </si>
  <si>
    <t>Liquidação da NE nº 2025NE0001668 - Ref. Prestação de Serviço Telefônico Fixo Comutado – STFC e Serviço de Comunicação Multimídia - SCM (CA 008/2024 - MP/PGJ) referente a SETEMBRO/2025, conforme NFS-e n° 2699 e documentos no PI-SEI 2025.022086.</t>
  </si>
  <si>
    <t>2699/2025</t>
  </si>
  <si>
    <t>3280/2025</t>
  </si>
  <si>
    <t xml:space="preserve">Liquidação da NE nº 2025NE0001668 - Ref. Prestação de Serviço Telefônico Fixo Comutado – STFC e Serviço de Comunicação Multimídia - SCM (CA 008/2024 - MP/PGJ) referente a SETEMBRO/2025, conforme NFS-e n° , 2698 e documentos no PI-SEI 2025.022086. </t>
  </si>
  <si>
    <t>2698/2025</t>
  </si>
  <si>
    <t>3282/2025</t>
  </si>
  <si>
    <t>ALFAMA COM E SERVIÇOS LTDA</t>
  </si>
  <si>
    <t xml:space="preserve">Liquidação da NE nº 2025NE0001649  - Ref. prestação dos serviços de controle de pragas, nos prédios da PGJ/AM, em MANAUS, IRANDUBA, MANACAPURU e NOVO AIRÃO, relativo a SETEMBRO/2025 conforme NF-e n° 4608 e documentos no SEI 2025.022426. </t>
  </si>
  <si>
    <t>4608/2025</t>
  </si>
  <si>
    <t>3296/2025</t>
  </si>
  <si>
    <t>2025.022426</t>
  </si>
  <si>
    <t>VIA DIRETA TELECOMUNICACOES VIA SATELITE E INTERNET LTDA</t>
  </si>
  <si>
    <t xml:space="preserve">Liquidação da NE nº 2025NE0002130  - Ref. Serviço de Instalação e Ativação da estação remota PJ de Careiro Castanho, (CA n° 023/2024 - MP/PGJ) referente a MAIO/25 conforme NFS nº 241 e demais documentos no PI-SEI 2025.015330. </t>
  </si>
  <si>
    <t>241/2025</t>
  </si>
  <si>
    <t>3298/2025</t>
  </si>
  <si>
    <t>2025.015330</t>
  </si>
  <si>
    <t xml:space="preserve"> VK FLEXMIDIA COMUNICACAO VISUAL LTDA</t>
  </si>
  <si>
    <t>Liquidação da NE nº 2025NE0002078 - Ref. Referente a aquisição de serviços gráficos e confecção de materiais personalizados, para a confecção de 02 (dois) Banners para atender a demanda da realização do evento Operação Virtude 2025, conforme NF-e n° 1118 e documentos no SEI 2025.022049.</t>
  </si>
  <si>
    <t>1118/2025</t>
  </si>
  <si>
    <t>3299/2025</t>
  </si>
  <si>
    <t>2025.022049</t>
  </si>
  <si>
    <t>AMAZONAS ENERGIA S.A</t>
  </si>
  <si>
    <t>Liquidação da NE nº 2025NE0001644 - Ref. serviço de fornecimento de energia elétrica dos Prédios Sede, Anexo Administrativo e Unidade da Belo Horizonte (CA 004/2024-MP/PGJ) relativo a SETEMBRO/2025, conforme Fatura nº 869937.09/2025.00&amp;#8203; e documentos no SEI 2025.022438.</t>
  </si>
  <si>
    <t>Fatura nº 869937.09/2025.00</t>
  </si>
  <si>
    <t>3302/2025</t>
  </si>
  <si>
    <t>2025.022438</t>
  </si>
  <si>
    <t>Liquidação da NE nº 2025NE0001568 - Ref.  a  2ª Medição de Prestação de Serviço de coleta e análise laboratoriais ref. SETEMBRO/2025, conf. NF-n° 1372  e documentos no SEI 2025.022990.</t>
  </si>
  <si>
    <t>1372/2025</t>
  </si>
  <si>
    <t>3303/2025</t>
  </si>
  <si>
    <t>2025.022990</t>
  </si>
  <si>
    <t>VK FLEXMIDIA COMUNICACAO VISUAL LTDA</t>
  </si>
  <si>
    <t>Liquidação da NE nº 2025NE0001897 -  Ref. a aquisição de serviços gráficos, conf. NF-N° 1111 e documentos no SEI 2025.021483.</t>
  </si>
  <si>
    <t>1111/2025</t>
  </si>
  <si>
    <t>3304/2025</t>
  </si>
  <si>
    <t>2025.021483</t>
  </si>
  <si>
    <t>Liquidação da NE nº 2025NE0000717 - Ref. a serviço de manutenção preventiva e corretiva da ETE, 5ª Medição, no período de 27/08/2025 - 27/09/2025, conforme NFS-e n° 574 e documentos no SEI 2025.022321.</t>
  </si>
  <si>
    <t>574/2025</t>
  </si>
  <si>
    <t>3305/2025</t>
  </si>
  <si>
    <t>2025.022321</t>
  </si>
  <si>
    <t>Liquidação da NE nº 2025NE0000025 - Ref. serviço de fornecimento de energia elétrica nas  unidades consumidoras da Procuradoria-Geral de Justiça do Estado do Amazonas (CA 027/2024-MP/PGJ) relativo a SETEMBRO/2025, conforme Fatura nº 869937.09/2025.01&amp;#8203; e documentos no SEI 2025.022439.</t>
  </si>
  <si>
    <t>Fatura nº 869937.09/2025.01</t>
  </si>
  <si>
    <t>3306/2025</t>
  </si>
  <si>
    <t>2025.022439</t>
  </si>
  <si>
    <t>Liquidação da NE nº 2025NE0000925 - Ref. serviço de fornecimento de energia elétrica nas  unidades consumidoras da Procuradoria-Geral de Justiça do Estado do Amazonas (CA 027/2024-MP/PGJ) relativo a SETEMBRO/2025, conforme Fatura nº 869937.09/2025.01&amp;#8203; e documentos no SEI 2025.022439.</t>
  </si>
  <si>
    <t>3307/2025</t>
  </si>
  <si>
    <t>COMPANHIA DE SANEAMENTO DO AMAZONAS S/A</t>
  </si>
  <si>
    <t>Liquidação da NE nº 2025NE0000511 - Ref. fornecimento de água potável ao prédio da Promotoria de Justiça de Juruá, conf. fatura 109180920257 (CA 006/2022-MPAM/PGJ) relativo a SETEMBRO/2025 conf. documentos no PI-SEI 2025.022671.</t>
  </si>
  <si>
    <t>FATURA nº 109180920257/2025</t>
  </si>
  <si>
    <t>3314/2025</t>
  </si>
  <si>
    <t>2025.022671</t>
  </si>
  <si>
    <t>Liquidação da NE nº 2025NE0000914 - Ref. fornecimento de água potável ao prédio da Promotoria de Justiça de Juruá, conf. fatura 109180920257 (CA 006/2022-MPAM/PGJ) relativo a SETEMBRO/2025 conf. documentos no PI-SEI 2025.022671.</t>
  </si>
  <si>
    <t>3315/2025</t>
  </si>
  <si>
    <t>Liquidação da NE nº 2025NE0000511 - Ref. fornecimento de água potável ao prédio da Promotoria de Justiça de Tabatinga, conforme fatura 049430920253 (CA 006/2022-MPAM/PGJ) relativo a SETEMBRO/2025 conf. documentos no PI-SEI 2025.022671.</t>
  </si>
  <si>
    <t>FATURA nº 049430920253/2025</t>
  </si>
  <si>
    <t>3316/2025</t>
  </si>
  <si>
    <t>Liquidação da NE nº 2025NE0000511 - Ref. fornecimento de água potável ao prédio da Promotoria de Justiça de Careiro da Várzea, conf. fatura 647040920256 (CA 006/2022-MPAM/PGJ) relativo a SETEMBRO/2025 conf. documentos no PI-SEI 2025.022671.</t>
  </si>
  <si>
    <t>FATURA nº 647040920256/2025</t>
  </si>
  <si>
    <t>3317/2025</t>
  </si>
  <si>
    <t>Liquidação da NE nº 2025NE0000914 - Ref. fornecimento de água potável ao prédio da Promotoria de Justiça de Codajás, conf. fatura 284870920253 (CA 006/2022-MPAM/PGJ) relativo a SETEMBRO/2025 conf. documentos no PI-SEI 2025.022671.</t>
  </si>
  <si>
    <t>FATURA nº 284870920253/2025</t>
  </si>
  <si>
    <t>3318/2025</t>
  </si>
  <si>
    <t>Liquidação da NE nº 2025NE0000914 - Ref. fornecimento de água potável ao prédio da Promotoria de Justiça de Autazes, conf. fatura 220980920254 (CA 006/2022-MPAM/PGJ) relativo a SETEMBRO/2025 conf. documentos no PI-SEI 2025.022671.</t>
  </si>
  <si>
    <t>FATURA nº 220980920254/2025</t>
  </si>
  <si>
    <t>3319/2025</t>
  </si>
  <si>
    <t>Liquidação da NE nº 2025NE0000914 - Ref. fornecimento de água potável ao prédio da Promotoria de Justiça de Carauari, conf. fatura 172460920256 (CA 006/2022-MPAM/PGJ) relativo a SETEMBRO/2025 conf. documentos no PI-SEI 2025.022671.</t>
  </si>
  <si>
    <t>FATURA nº 172460920256/2025</t>
  </si>
  <si>
    <t>3320/2025</t>
  </si>
  <si>
    <t>JF ENGENHARIA E SERVICOS ESPECIALIZADOS LTDA</t>
  </si>
  <si>
    <t>Liquidação da NE nº 2025NE0001841 - Ref. serviço continuados de limpeza e conservação, higienização, serviços de copa, garçom, lavagem de veículos, jardinagem e manutenção predial e recepção (CA 018/2025-MP/PGJ) relativo a SETEMBRO/2025, conforme NFS-nº 8447 e documentos no SEI 2025.021913.</t>
  </si>
  <si>
    <t>8447/2025</t>
  </si>
  <si>
    <t>3323/2025</t>
  </si>
  <si>
    <t>2025.021913</t>
  </si>
  <si>
    <t>Liquidação da NE nº 2025NE0001844 - Ref. a prestação de serviços continuados relativos a 02 postos de Assistentes de Cerimonial (CA 010/2020 - MP/PGJ), ref. ao mês de SETEMBRO/2025, conf. NF-nº 8448 e documentos no SEI 2025.023256.</t>
  </si>
  <si>
    <t>8448/2025</t>
  </si>
  <si>
    <t>3324/2025</t>
  </si>
  <si>
    <t>2025.023256</t>
  </si>
  <si>
    <t>ANDREA DA COSTA FERREIRA EIRELI EPP</t>
  </si>
  <si>
    <t>Liquidação da NE nº 2025NE0000657 - Ref. a prestação de serviço de instalação porta de divisória, conforme NF-nº 64 e demais documentos contidos no SEI 2025.023072.</t>
  </si>
  <si>
    <t>64/2025</t>
  </si>
  <si>
    <t>3325/2025</t>
  </si>
  <si>
    <t>2025.023072</t>
  </si>
  <si>
    <t>Liquidação da 2025NE0000656 - Ref. ao fornecimento de 1 DIVISÓRIA 35MM, PERFIL DE AÇO GALVANIZADO, LAMINADO CEGO (TOMBO: 1000228), conforme NF-nº 65 e demais documentos contidos no SEI 2025.023072.</t>
  </si>
  <si>
    <t>65/2025</t>
  </si>
  <si>
    <t>3326/2025</t>
  </si>
  <si>
    <t>PROTENORTE MATERIAIS DE SEGURANCA  LTDA</t>
  </si>
  <si>
    <t>Liquidação da NE nº 2025NE0001692 - Ref. Serviço de manutenção e recarga de extintores de incêndio, destinada ao Ministério Público do Estado do Amazonas, conforme NFS n° 16603 e documentos no SEI 2023.001151.</t>
  </si>
  <si>
    <t>16603/2025</t>
  </si>
  <si>
    <t>3327/2025</t>
  </si>
  <si>
    <t>2023.001151</t>
  </si>
  <si>
    <t>OI S.A. - EM RECUPERACAO JUDICIAL</t>
  </si>
  <si>
    <t>Liquidação da NE nº 2025NE0000901  - Ref. prestação de serviços de acesso dedicado à Internet com proteção Anti-DDoS (CA Nº 032/2021-MP/PGJ - 3º TA) referente a SETEMBRO/2025, conforme Fatura nº 0300039389986 e documentos no SEI 2025.022587.</t>
  </si>
  <si>
    <t>Fatura nº 0300039389986/2025</t>
  </si>
  <si>
    <t>3375/2025</t>
  </si>
  <si>
    <t>2025.022587</t>
  </si>
  <si>
    <t>Liquidação da NE nº 2025NE0001657  - Ref. prestação de serviços de acesso dedicado à Internet com proteção Anti-DDoS (CA Nº 032/2021-MP/PGJ - 3º TA) referente a SETEMBRO/2025, conforme Fatura nº 0300039389986 e documentos no SEI 2025.022587.</t>
  </si>
  <si>
    <t>3376/2025</t>
  </si>
  <si>
    <t>LINK CARD ADMINISTRADORA DE BENEFICIOS EIRELI EPP</t>
  </si>
  <si>
    <t>Liquidação da NE nº 2025NE0000902  - Ref. prestação do serviços de abastecimentos (CA 001/2024-MP/PGJ), ref. a SETEMBRO/2025 conforme NFS-e n° 139913 e documentos no PI-SEI 2025.022579.</t>
  </si>
  <si>
    <t>139913/2025</t>
  </si>
  <si>
    <t>3378/2025</t>
  </si>
  <si>
    <t>2025.022579</t>
  </si>
  <si>
    <t>SERVICO AUTONOMO DE AGUA E ESGOTO DE ITACOATIARA</t>
  </si>
  <si>
    <t xml:space="preserve">Liquidação da NE nº 2024NE0000042  - Ref. serviços de fornecimento de água potável a sede da PGJ-AM Itacoatiara (CA 005/2022-MP/PGJ) relativo a OUTUBRO/2025, conforme FATURA nº 23074102025 e documentos no SEI 2025.023434. </t>
  </si>
  <si>
    <t>Fatura nº 23074.10/2025</t>
  </si>
  <si>
    <t>3379/2025</t>
  </si>
  <si>
    <t>2025.023434</t>
  </si>
  <si>
    <t>PRIME CONSULTORIA E ASSESSORIA EMPRESARIAL LTDA</t>
  </si>
  <si>
    <t>Liquidação da NE nº 2025NE0000040  - Ref. ao Serviço de gerenciamento de frota - serviço (CA N° 007/2023-MP/PGJ) referente AGOSTO/2025, conforme a NF-e n° 3113069&amp;#8203; e documentos no PI-SEI 2025.019768.</t>
  </si>
  <si>
    <t>3113069/2025</t>
  </si>
  <si>
    <t>3397/2025</t>
  </si>
  <si>
    <t>2025.019768</t>
  </si>
  <si>
    <t xml:space="preserve">Liquidação da NE nº 2025NE0000306  - Ref. ao Serviço de gerenciamento de frota - serviço (CA N° 007/2023-MP/PGJ) referente AGOSTO/2025, conforme a NF-e n° 3113069&amp;#8203; e documentos no PI-SEI 2025.019768. </t>
  </si>
  <si>
    <t>3398/2025</t>
  </si>
  <si>
    <t xml:space="preserve">Liquidação da NE nº 2025NE0000041  - Ref. ao Serviço de gerenciamento de frota - CONSUMO (CA N° 007/2023-MP/PGJ) referente AGOSTO/2025 , conforme a NF-e n° 3113070 e documentos no PI-SEI 2025.019768. </t>
  </si>
  <si>
    <t>3113070/2025</t>
  </si>
  <si>
    <t>3399/2025</t>
  </si>
  <si>
    <t xml:space="preserve">Liquidação da NE nº 2025NE0000308  - Ref. ao Serviço de gerenciamento de frota - CONSUMO (CA N° 007/2023-MP/PGJ) referente AGOSTO/2025 , conforme a NF-e n° 3113070 e documentos no PI-SEI 2025.019768. </t>
  </si>
  <si>
    <t>3400/2025</t>
  </si>
  <si>
    <t>Liquidação da NE nº 2025NE0000306  - Ref. ao Serviço de gerenciamento de frota - SERVIÇO (CA N° 007/2023-MP/PGJ) referente SETEMBRO/2025, conforme a NF-e n° 3167825 e documentos no PI-SEI 2025.022210.</t>
  </si>
  <si>
    <t>3167825/2025</t>
  </si>
  <si>
    <t>3401/2025</t>
  </si>
  <si>
    <t>2025.022210</t>
  </si>
  <si>
    <t xml:space="preserve">Liquidação da NE nº 2025NE0000308  - Ref. ao Serviço de gerenciamento de frota - CONSUMO (CA N° 007/2023-MP/PGJ) referente SETEMBRO/2025 , conforme a NF-e n° 3167828 e documentos no PI-SEI 2025.022210. </t>
  </si>
  <si>
    <t>3167828/2025</t>
  </si>
  <si>
    <t>3402/2025</t>
  </si>
  <si>
    <t>PRODAM PROCESSAMENTO DE DADOS AMAZONAS S A</t>
  </si>
  <si>
    <t>Liquidação da NE nº 2025NE0000233 - Ref. serviço execução de Sistema Prodam RH (CA 002/2025– MP/PGJ), referente ao mês de SETEMBRO/2025, conforme NFS-nº 58221 e documentos no SEI 2025.023445.</t>
  </si>
  <si>
    <t>58221/2025</t>
  </si>
  <si>
    <t>3403/2025</t>
  </si>
  <si>
    <t>2025.023445</t>
  </si>
  <si>
    <t>Fonte da informação: Sistema eletronico de informações (SEI) e sistema AFI. DOF/MPAM.</t>
  </si>
  <si>
    <t>FUNDAMENTO LEGAL: Lei nº 4.320/1964, art. 63; Decreto nº 93.872/1986, art. 36; Lei nº</t>
  </si>
  <si>
    <t>8.666/1993 art. 73; Lei nº 14.129/2021, art. 29, § 2º, VI; Lei nº 14.133/2021, arts. 140 e 141, § 3º; e</t>
  </si>
  <si>
    <t>Instrução Normativa nº 2/2016 do Ministério do Planejamento, art. 3º.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</si>
</sst>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6" formatCode="[$-416]d/m/yyyy"/>
    <numFmt numFmtId="167" formatCode="_-&quot;R$ &quot;* #,##0.00_-;&quot;-R$ &quot;* #,##0.00_-;_-&quot;R$ &quot;* \-??_-;_-@_-"/>
  </numFmts>
  <fonts count="1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000000"/>
      <name val="Liberation Sans1"/>
      <family val="2"/>
      <charset val="1"/>
    </font>
    <font>
      <b/>
      <sz val="14"/>
      <color rgb="FFFF0000"/>
      <name val="Arial1"/>
      <charset val="1"/>
    </font>
    <font>
      <b/>
      <sz val="16"/>
      <color rgb="FF000000"/>
      <name val="Arial1"/>
      <charset val="1"/>
    </font>
    <font>
      <b/>
      <sz val="14"/>
      <color rgb="FF000000"/>
      <name val="Arial"/>
      <family val="2"/>
      <charset val="1"/>
    </font>
    <font>
      <b/>
      <sz val="14"/>
      <color theme="4" tint="-0.249977111117893"/>
      <name val="Arial"/>
      <family val="2"/>
    </font>
    <font>
      <b/>
      <sz val="12"/>
      <color rgb="FFFFFFFF"/>
      <name val="Arial1"/>
      <charset val="1"/>
    </font>
    <font>
      <sz val="11"/>
      <name val="Calibri"/>
      <family val="2"/>
    </font>
    <font>
      <u/>
      <sz val="11"/>
      <color rgb="FF0000FF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800000"/>
        <bgColor rgb="FFC00000"/>
      </patternFill>
    </fill>
    <fill>
      <patternFill patternType="solid">
        <fgColor rgb="FF808080"/>
        <bgColor rgb="FF969696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167" fontId="1" fillId="0" borderId="0" applyBorder="0" applyProtection="0"/>
    <xf numFmtId="0" fontId="10" fillId="0" borderId="0" applyBorder="0" applyProtection="0"/>
    <xf numFmtId="0" fontId="3" fillId="0" borderId="0"/>
  </cellStyleXfs>
  <cellXfs count="34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4" fillId="0" borderId="0" xfId="3" applyNumberFormat="1" applyFont="1" applyAlignment="1">
      <alignment horizontal="right" vertical="center"/>
    </xf>
    <xf numFmtId="0" fontId="5" fillId="0" borderId="0" xfId="3" applyFont="1" applyAlignment="1">
      <alignment horizontal="left"/>
    </xf>
    <xf numFmtId="0" fontId="6" fillId="0" borderId="1" xfId="3" applyFont="1" applyBorder="1" applyAlignment="1">
      <alignment horizontal="left"/>
    </xf>
    <xf numFmtId="0" fontId="8" fillId="2" borderId="2" xfId="3" applyFont="1" applyFill="1" applyBorder="1" applyAlignment="1">
      <alignment horizontal="center" vertical="center" wrapText="1"/>
    </xf>
    <xf numFmtId="0" fontId="8" fillId="2" borderId="2" xfId="3" applyFont="1" applyFill="1" applyBorder="1" applyAlignment="1">
      <alignment horizontal="center" vertical="center"/>
    </xf>
    <xf numFmtId="0" fontId="8" fillId="3" borderId="2" xfId="3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2" applyBorder="1" applyAlignment="1">
      <alignment horizontal="center" vertical="center" wrapText="1"/>
    </xf>
    <xf numFmtId="166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167" fontId="9" fillId="0" borderId="2" xfId="1" applyFont="1" applyBorder="1" applyAlignment="1" applyProtection="1">
      <alignment vertical="center"/>
    </xf>
    <xf numFmtId="166" fontId="9" fillId="0" borderId="2" xfId="0" applyNumberFormat="1" applyFont="1" applyBorder="1" applyAlignment="1">
      <alignment horizontal="center" vertical="center" wrapText="1"/>
    </xf>
    <xf numFmtId="0" fontId="2" fillId="0" borderId="0" xfId="0" applyFont="1"/>
    <xf numFmtId="0" fontId="0" fillId="0" borderId="2" xfId="0" applyBorder="1" applyAlignment="1">
      <alignment horizontal="center" vertical="center" wrapText="1"/>
    </xf>
    <xf numFmtId="49" fontId="9" fillId="0" borderId="2" xfId="0" quotePrefix="1" applyNumberFormat="1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/>
    </xf>
    <xf numFmtId="0" fontId="10" fillId="0" borderId="2" xfId="2" quotePrefix="1" applyBorder="1" applyAlignment="1">
      <alignment horizontal="center" vertical="center" wrapText="1"/>
    </xf>
    <xf numFmtId="43" fontId="2" fillId="0" borderId="0" xfId="0" applyNumberFormat="1" applyFont="1"/>
    <xf numFmtId="0" fontId="10" fillId="0" borderId="3" xfId="2" applyBorder="1" applyAlignment="1">
      <alignment horizontal="center" vertical="center" wrapText="1"/>
    </xf>
    <xf numFmtId="0" fontId="10" fillId="0" borderId="0" xfId="2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4" xfId="0" applyBorder="1" applyAlignment="1">
      <alignment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</cellXfs>
  <cellStyles count="4">
    <cellStyle name="Hiperlink" xfId="2" builtinId="8"/>
    <cellStyle name="Moeda" xfId="1" builtinId="4"/>
    <cellStyle name="Normal" xfId="0" builtinId="0"/>
    <cellStyle name="Normal 2" xfId="3" xr:uid="{B4958CF0-7151-40FB-AFC5-AA6FC53582D0}"/>
  </cellStyles>
  <dxfs count="2">
    <dxf>
      <numFmt numFmtId="165" formatCode="00&quot;.&quot;000&quot;.&quot;000&quot;/&quot;0000&quot;-&quot;00"/>
    </dxf>
    <dxf>
      <numFmt numFmtId="164" formatCode="000&quot;.&quot;000&quot;.&quot;000&quot;-&quot;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885264</xdr:colOff>
      <xdr:row>0</xdr:row>
      <xdr:rowOff>824565</xdr:rowOff>
    </xdr:to>
    <xdr:pic>
      <xdr:nvPicPr>
        <xdr:cNvPr id="2" name="Figuras 7">
          <a:extLst>
            <a:ext uri="{FF2B5EF4-FFF2-40B4-BE49-F238E27FC236}">
              <a16:creationId xmlns:a16="http://schemas.microsoft.com/office/drawing/2014/main" id="{997159B7-40C0-463A-BFAB-E05163E1AE74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4228539" cy="824565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peam.sharepoint.com/sites/DOF/Shared%20Documents/General/DOF/ANO%202025/TRANSPAR&#202;NCIA/1-%20ORDEM%20CRONOL&#211;GICA%20DE%20PAGAMENTO/10.Outubro/10.ORDEM_CRONOL&#211;GICA_%20DE_%20PAGAMENTOS_OUTUBRO.xlsx" TargetMode="External"/><Relationship Id="rId1" Type="http://schemas.openxmlformats.org/officeDocument/2006/relationships/externalLinkPath" Target="10.ORDEM_CRONOL&#211;GICA_%20DE_%20PAGAMENTOS_OUTUB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ens"/>
      <sheetName val="Locações"/>
      <sheetName val="Serviços"/>
      <sheetName val="Obras"/>
    </sheetNames>
    <sheetDataSet>
      <sheetData sheetId="0">
        <row r="2">
          <cell r="A2" t="str">
            <v>OUTUBRO/2025</v>
          </cell>
        </row>
        <row r="34">
          <cell r="A34" t="str">
            <v>Data da última atualização: 05/11/2025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mpam.mp.br/images/NF_768_2025_QUALY_93e5c.pdf" TargetMode="External"/><Relationship Id="rId21" Type="http://schemas.openxmlformats.org/officeDocument/2006/relationships/hyperlink" Target="https://www.mpam.mp.br/images/MEMORANDO_198_2025_TJ_045c8.pdf" TargetMode="External"/><Relationship Id="rId42" Type="http://schemas.openxmlformats.org/officeDocument/2006/relationships/hyperlink" Target="https://www.mpam.mp.br/images/FATURA_109180920257_2025_COSAMA_JURU%C3%81_d6c68.pdf" TargetMode="External"/><Relationship Id="rId47" Type="http://schemas.openxmlformats.org/officeDocument/2006/relationships/hyperlink" Target="https://www.mpam.mp.br/images/FATURA_172460920256_2025_COSAMA_CARAUARI_4e54d.pdf" TargetMode="External"/><Relationship Id="rId63" Type="http://schemas.openxmlformats.org/officeDocument/2006/relationships/hyperlink" Target="https://www.mpam.mp.br/images/NFS_58221_2025_PRODAM_df024.pdf" TargetMode="External"/><Relationship Id="rId68" Type="http://schemas.openxmlformats.org/officeDocument/2006/relationships/hyperlink" Target="https://www.mpam.mp.br/images/3%C2%BA_TA_ao_CT_019-2023_83dbc.pdf" TargetMode="External"/><Relationship Id="rId84" Type="http://schemas.openxmlformats.org/officeDocument/2006/relationships/hyperlink" Target="https://www.mpam.mp.br/images/CT_19-2023_-_MP-PGJ_9ff27.pdf" TargetMode="External"/><Relationship Id="rId89" Type="http://schemas.openxmlformats.org/officeDocument/2006/relationships/hyperlink" Target="https://www.mpam.mp.br/images/CT_08-2024_-_MP-PGJ_976bb.pdf" TargetMode="External"/><Relationship Id="rId112" Type="http://schemas.openxmlformats.org/officeDocument/2006/relationships/hyperlink" Target="https://www.mpam.mp.br/images/CT_07-2023_-_MP-PGJ_fb5b5.pdf" TargetMode="External"/><Relationship Id="rId16" Type="http://schemas.openxmlformats.org/officeDocument/2006/relationships/hyperlink" Target="https://www.mpam.mp.br/images/FATURA_008_2025_MBM_f5b97.pdf" TargetMode="External"/><Relationship Id="rId107" Type="http://schemas.openxmlformats.org/officeDocument/2006/relationships/hyperlink" Target="https://www.mpam.mp.br/images/Contratos/2022/Carta_Contrato/CC_05-2022_MP_-_PGJ_596f4.pdf" TargetMode="External"/><Relationship Id="rId11" Type="http://schemas.openxmlformats.org/officeDocument/2006/relationships/hyperlink" Target="https://www.mpam.mp.br/images/NF_767_2025_QUALY_3ca9e.pdf" TargetMode="External"/><Relationship Id="rId32" Type="http://schemas.openxmlformats.org/officeDocument/2006/relationships/hyperlink" Target="https://www.mpam.mp.br/images/NFS_4608_2025_ALFAMA_54ab3.pdf" TargetMode="External"/><Relationship Id="rId37" Type="http://schemas.openxmlformats.org/officeDocument/2006/relationships/hyperlink" Target="https://www.mpam.mp.br/images/NFS_1111_2025_VK_c6834.pdf" TargetMode="External"/><Relationship Id="rId53" Type="http://schemas.openxmlformats.org/officeDocument/2006/relationships/hyperlink" Target="https://www.mpam.mp.br/images/FATURA__0300039389986_2025_OI_6e75f.pdf" TargetMode="External"/><Relationship Id="rId58" Type="http://schemas.openxmlformats.org/officeDocument/2006/relationships/hyperlink" Target="https://www.mpam.mp.br/images/NFS_3113069_2025_PRIME_bd554.pdf" TargetMode="External"/><Relationship Id="rId74" Type="http://schemas.openxmlformats.org/officeDocument/2006/relationships/hyperlink" Target="https://www.mpam.mp.br/images/4%C2%BA_TA_ao_CT_019-2021_9db96.pdf" TargetMode="External"/><Relationship Id="rId79" Type="http://schemas.openxmlformats.org/officeDocument/2006/relationships/hyperlink" Target="https://www.mpam.mp.br/images/CT_31-2024_-_MP-PGJ_d897e.pdf" TargetMode="External"/><Relationship Id="rId102" Type="http://schemas.openxmlformats.org/officeDocument/2006/relationships/hyperlink" Target="https://www.mpam.mp.br/images/CT_018-2025_6c360.pdf" TargetMode="External"/><Relationship Id="rId5" Type="http://schemas.openxmlformats.org/officeDocument/2006/relationships/hyperlink" Target="https://www.mpam.mp.br/images/FATURA_13761_2025_CERRADO_a4f11.pdf" TargetMode="External"/><Relationship Id="rId90" Type="http://schemas.openxmlformats.org/officeDocument/2006/relationships/hyperlink" Target="https://www.mpam.mp.br/images/CT_24-2023_-_MP-PGJ_933fa.pdf" TargetMode="External"/><Relationship Id="rId95" Type="http://schemas.openxmlformats.org/officeDocument/2006/relationships/hyperlink" Target="https://www.mpam.mp.br/images/CCT_06-2022_-_MP-PGJ_b19f3.pdf" TargetMode="External"/><Relationship Id="rId22" Type="http://schemas.openxmlformats.org/officeDocument/2006/relationships/hyperlink" Target="https://www.mpam.mp.br/images/NFS_880_2025_4DEAL_517ce.pdf" TargetMode="External"/><Relationship Id="rId27" Type="http://schemas.openxmlformats.org/officeDocument/2006/relationships/hyperlink" Target="https://www.mpam.mp.br/images/NF_770_2025_QUALY_51755.pdf" TargetMode="External"/><Relationship Id="rId43" Type="http://schemas.openxmlformats.org/officeDocument/2006/relationships/hyperlink" Target="https://www.mpam.mp.br/images/FATURA_049430920253_2025_COSAMA_TABATINGA_a8322.pdf" TargetMode="External"/><Relationship Id="rId48" Type="http://schemas.openxmlformats.org/officeDocument/2006/relationships/hyperlink" Target="https://www.mpam.mp.br/images/NFS_8447_2025_JF_cfcb6.pdf" TargetMode="External"/><Relationship Id="rId64" Type="http://schemas.openxmlformats.org/officeDocument/2006/relationships/hyperlink" Target="https://www.mpam.mp.br/images/FATURA_81603_2025_CORREIOS_07371.pdf" TargetMode="External"/><Relationship Id="rId69" Type="http://schemas.openxmlformats.org/officeDocument/2006/relationships/hyperlink" Target="https://www.mpam.mp.br/images/2%C2%BA_TA_ao_CT_008-2023_-_MP-PGJ_749d6.pdf" TargetMode="External"/><Relationship Id="rId113" Type="http://schemas.openxmlformats.org/officeDocument/2006/relationships/hyperlink" Target="https://www.mpam.mp.br/images/CT_07-2023_-_MP-PGJ_fb5b5.pdf" TargetMode="External"/><Relationship Id="rId80" Type="http://schemas.openxmlformats.org/officeDocument/2006/relationships/hyperlink" Target="https://www.mpam.mp.br/images/3%C2%BA_TA_ao_CT_015-2022_57837.pdf" TargetMode="External"/><Relationship Id="rId85" Type="http://schemas.openxmlformats.org/officeDocument/2006/relationships/hyperlink" Target="https://www.mpam.mp.br/images/CT_n%C2%BA_035-2021-MP-PGJ_8bef6.pdf" TargetMode="External"/><Relationship Id="rId12" Type="http://schemas.openxmlformats.org/officeDocument/2006/relationships/hyperlink" Target="https://www.mpam.mp.br/images/NFS_122756_2025_VR_062e2.pdf" TargetMode="External"/><Relationship Id="rId17" Type="http://schemas.openxmlformats.org/officeDocument/2006/relationships/hyperlink" Target="https://www.mpam.mp.br/images/FATURA_008_2025_MBM_f5b97.pdf" TargetMode="External"/><Relationship Id="rId33" Type="http://schemas.openxmlformats.org/officeDocument/2006/relationships/hyperlink" Target="https://www.mpam.mp.br/images/NFS_241_2025_VIA_2a3ac.pdf" TargetMode="External"/><Relationship Id="rId38" Type="http://schemas.openxmlformats.org/officeDocument/2006/relationships/hyperlink" Target="https://www.mpam.mp.br/images/NFS_574_2025_CASA_NOVA_7d131.pdf" TargetMode="External"/><Relationship Id="rId59" Type="http://schemas.openxmlformats.org/officeDocument/2006/relationships/hyperlink" Target="https://www.mpam.mp.br/images/NFS_3113070_2025_PRIME_9046b.pdf" TargetMode="External"/><Relationship Id="rId103" Type="http://schemas.openxmlformats.org/officeDocument/2006/relationships/hyperlink" Target="https://www.mpam.mp.br/images/CT_n%C2%BA_10-2020-MP-PGJ_d98a6.pdf" TargetMode="External"/><Relationship Id="rId108" Type="http://schemas.openxmlformats.org/officeDocument/2006/relationships/hyperlink" Target="https://www.mpam.mp.br/images/CT_07-2023_-_MP-PGJ_fb5b5.pdf" TargetMode="External"/><Relationship Id="rId54" Type="http://schemas.openxmlformats.org/officeDocument/2006/relationships/hyperlink" Target="https://www.mpam.mp.br/images/FATURA__0300039389986_2025_OI_6e75f.pdf" TargetMode="External"/><Relationship Id="rId70" Type="http://schemas.openxmlformats.org/officeDocument/2006/relationships/hyperlink" Target="https://www.mpam.mp.br/images/2%C2%BA_TA_ao_CT_018-2023_5a1e9.pdf" TargetMode="External"/><Relationship Id="rId75" Type="http://schemas.openxmlformats.org/officeDocument/2006/relationships/hyperlink" Target="https://www.mpam.mp.br/images/4%C2%BA_TA_ao_CT_019-2021_9db96.pdf" TargetMode="External"/><Relationship Id="rId91" Type="http://schemas.openxmlformats.org/officeDocument/2006/relationships/hyperlink" Target="https://www.mpam.mp.br/images/CT_23-2024_-_MP-PGJ_88c32.pdf" TargetMode="External"/><Relationship Id="rId96" Type="http://schemas.openxmlformats.org/officeDocument/2006/relationships/hyperlink" Target="https://www.mpam.mp.br/images/CCT_06-2022_-_MP-PGJ_b19f3.pdf" TargetMode="External"/><Relationship Id="rId1" Type="http://schemas.openxmlformats.org/officeDocument/2006/relationships/hyperlink" Target="https://www.mpam.mp.br/images/NFS_27436_2025_GIBBOR_dcf3b.pdf" TargetMode="External"/><Relationship Id="rId6" Type="http://schemas.openxmlformats.org/officeDocument/2006/relationships/hyperlink" Target="https://www.mpam.mp.br/images/NFS_50268_2025_LOGIC_3ab45.pdf" TargetMode="External"/><Relationship Id="rId15" Type="http://schemas.openxmlformats.org/officeDocument/2006/relationships/hyperlink" Target="https://www.mpam.mp.br/images/NFS_875520_2025_SOFTPLAN_c836d.pdf" TargetMode="External"/><Relationship Id="rId23" Type="http://schemas.openxmlformats.org/officeDocument/2006/relationships/hyperlink" Target="https://www.mpam.mp.br/images/NFS_012_2025_NEW_CAR_466e8.pdf" TargetMode="External"/><Relationship Id="rId28" Type="http://schemas.openxmlformats.org/officeDocument/2006/relationships/hyperlink" Target="https://www.mpam.mp.br/images/FATURA_25_2025_PREVILEMOS_c81df.pdf" TargetMode="External"/><Relationship Id="rId36" Type="http://schemas.openxmlformats.org/officeDocument/2006/relationships/hyperlink" Target="https://www.mpam.mp.br/images/NFS_1372_2025_ANA_00815.pdf" TargetMode="External"/><Relationship Id="rId49" Type="http://schemas.openxmlformats.org/officeDocument/2006/relationships/hyperlink" Target="https://www.mpam.mp.br/images/NFS_8448_2025_JF_bd600.pdf%5b%5d" TargetMode="External"/><Relationship Id="rId57" Type="http://schemas.openxmlformats.org/officeDocument/2006/relationships/hyperlink" Target="https://www.mpam.mp.br/images/NFS_3113069_2025_PRIME_bd554.pdf" TargetMode="External"/><Relationship Id="rId106" Type="http://schemas.openxmlformats.org/officeDocument/2006/relationships/hyperlink" Target="https://www.mpam.mp.br/images/CT_01-2024_-_MP-PGJ_ac2a1.pdf" TargetMode="External"/><Relationship Id="rId114" Type="http://schemas.openxmlformats.org/officeDocument/2006/relationships/hyperlink" Target="https://www.mpam.mp.br/images/CT_n.%C2%BA_002-2025_-_MP-PGJ_aed9a.pdf" TargetMode="External"/><Relationship Id="rId10" Type="http://schemas.openxmlformats.org/officeDocument/2006/relationships/hyperlink" Target="https://www.mpam.mp.br/images/NF_766_2025_QUALY_60358.pdf" TargetMode="External"/><Relationship Id="rId31" Type="http://schemas.openxmlformats.org/officeDocument/2006/relationships/hyperlink" Target="https://www.mpam.mp.br/images/NFS_2698_2025_FIOS_b7654.pdf" TargetMode="External"/><Relationship Id="rId44" Type="http://schemas.openxmlformats.org/officeDocument/2006/relationships/hyperlink" Target="https://www.mpam.mp.br/images/FATURA_647040920256_2025_COSAMA_CAREIRO_DA_VARZEA_89440.pdf" TargetMode="External"/><Relationship Id="rId52" Type="http://schemas.openxmlformats.org/officeDocument/2006/relationships/hyperlink" Target="https://www.mpam.mp.br/images/NFS_16603_2025_PROTENORTE_22b42.pdf" TargetMode="External"/><Relationship Id="rId60" Type="http://schemas.openxmlformats.org/officeDocument/2006/relationships/hyperlink" Target="https://www.mpam.mp.br/images/NFS_3113070_2025_PRIME_9046b.pdf" TargetMode="External"/><Relationship Id="rId65" Type="http://schemas.openxmlformats.org/officeDocument/2006/relationships/hyperlink" Target="https://www.mpam.mp.br/images/2%C2%BA_TA_ao_CT_018-2023_5a1e9.pdf" TargetMode="External"/><Relationship Id="rId73" Type="http://schemas.openxmlformats.org/officeDocument/2006/relationships/hyperlink" Target="https://www.mpam.mp.br/images/4%C2%BA_TA_ao_CT_019-2021_9db96.pdf" TargetMode="External"/><Relationship Id="rId78" Type="http://schemas.openxmlformats.org/officeDocument/2006/relationships/hyperlink" Target="https://www.mpam.mp.br/images/4%C2%BA_TA_ao_CT_025-2022_bbff1.pdf" TargetMode="External"/><Relationship Id="rId81" Type="http://schemas.openxmlformats.org/officeDocument/2006/relationships/hyperlink" Target="https://www.mpam.mp.br/images/CT_10-2023_-_MP-PGJ_bfaf3.pdf" TargetMode="External"/><Relationship Id="rId86" Type="http://schemas.openxmlformats.org/officeDocument/2006/relationships/hyperlink" Target="https://www.mpam.mp.br/images/Carta_Contrato_n%C2%BA_07-PGJ_-_MP-PGJ_7e36e.pdf" TargetMode="External"/><Relationship Id="rId94" Type="http://schemas.openxmlformats.org/officeDocument/2006/relationships/hyperlink" Target="https://www.mpam.mp.br/images/CT_27-2024_-_MP-PGJ_e0a09.pdf" TargetMode="External"/><Relationship Id="rId99" Type="http://schemas.openxmlformats.org/officeDocument/2006/relationships/hyperlink" Target="https://www.mpam.mp.br/images/CCT_06-2022_-_MP-PGJ_b19f3.pdf" TargetMode="External"/><Relationship Id="rId101" Type="http://schemas.openxmlformats.org/officeDocument/2006/relationships/hyperlink" Target="https://www.mpam.mp.br/images/CCT_06-2022_-_MP-PGJ_b19f3.pdf" TargetMode="External"/><Relationship Id="rId4" Type="http://schemas.openxmlformats.org/officeDocument/2006/relationships/hyperlink" Target="https://www.mpam.mp.br/images/NFS_46771_2025_M%C3%93DULO_a7542.pdf" TargetMode="External"/><Relationship Id="rId9" Type="http://schemas.openxmlformats.org/officeDocument/2006/relationships/hyperlink" Target="https://www.mpam.mp.br/images/NF_764_2025_QUALY_bf8f0.pdf" TargetMode="External"/><Relationship Id="rId13" Type="http://schemas.openxmlformats.org/officeDocument/2006/relationships/hyperlink" Target="https://www.mpam.mp.br/images/NFS_875518_2025_SOFTPLAN_caf9d.pdf" TargetMode="External"/><Relationship Id="rId18" Type="http://schemas.openxmlformats.org/officeDocument/2006/relationships/hyperlink" Target="https://www.mpam.mp.br/images/NFS_3258_2025_G_REFRIGERA%C3%87%C3%83O_efa31.pdf" TargetMode="External"/><Relationship Id="rId39" Type="http://schemas.openxmlformats.org/officeDocument/2006/relationships/hyperlink" Target="https://www.mpam.mp.br/images/FATURA_869937_09_01_2025_AMAZONAS_ENERGIA_0cf08.pdf" TargetMode="External"/><Relationship Id="rId109" Type="http://schemas.openxmlformats.org/officeDocument/2006/relationships/hyperlink" Target="https://www.mpam.mp.br/images/CT_07-2023_-_MP-PGJ_fb5b5.pdf" TargetMode="External"/><Relationship Id="rId34" Type="http://schemas.openxmlformats.org/officeDocument/2006/relationships/hyperlink" Target="https://www.mpam.mp.br/images/NFS_1118_2025_VK_2b72b.pdf" TargetMode="External"/><Relationship Id="rId50" Type="http://schemas.openxmlformats.org/officeDocument/2006/relationships/hyperlink" Target="https://www.mpam.mp.br/images/NFS_64_2025_ANDREA_e2c54.pdf" TargetMode="External"/><Relationship Id="rId55" Type="http://schemas.openxmlformats.org/officeDocument/2006/relationships/hyperlink" Target="https://www.mpam.mp.br/images/NFS_139913_2025_LINK_46c75.pdf" TargetMode="External"/><Relationship Id="rId76" Type="http://schemas.openxmlformats.org/officeDocument/2006/relationships/hyperlink" Target="https://www.mpam.mp.br/images/1%C2%BA_TA_%C3%A0_CC_007-2024_c8107.pdf" TargetMode="External"/><Relationship Id="rId97" Type="http://schemas.openxmlformats.org/officeDocument/2006/relationships/hyperlink" Target="https://www.mpam.mp.br/images/CCT_06-2022_-_MP-PGJ_b19f3.pdf" TargetMode="External"/><Relationship Id="rId104" Type="http://schemas.openxmlformats.org/officeDocument/2006/relationships/hyperlink" Target="https://www.mpam.mp.br/images/CT_n%C2%BA_32-MP-PGJ_4ec7e.pdf" TargetMode="External"/><Relationship Id="rId7" Type="http://schemas.openxmlformats.org/officeDocument/2006/relationships/hyperlink" Target="https://www.mpam.mp.br/images/NFS_27808_2025_GIBBOR_09226.pdf" TargetMode="External"/><Relationship Id="rId71" Type="http://schemas.openxmlformats.org/officeDocument/2006/relationships/hyperlink" Target="https://www.mpam.mp.br/images/CC_005-2025_fe9a8.pdf" TargetMode="External"/><Relationship Id="rId92" Type="http://schemas.openxmlformats.org/officeDocument/2006/relationships/hyperlink" Target="https://www.mpam.mp.br/images/CT_04-2024_-_MP-PGJ_9c22c.pdf" TargetMode="External"/><Relationship Id="rId2" Type="http://schemas.openxmlformats.org/officeDocument/2006/relationships/hyperlink" Target="https://www.mpam.mp.br/images/NFS_504_2025_CASA_NOVA_93d36.pdf" TargetMode="External"/><Relationship Id="rId29" Type="http://schemas.openxmlformats.org/officeDocument/2006/relationships/hyperlink" Target="https://www.mpam.mp.br/images/NFS_2697_2025_FIOS_87d9e.pdf" TargetMode="External"/><Relationship Id="rId24" Type="http://schemas.openxmlformats.org/officeDocument/2006/relationships/hyperlink" Target="https://www.mpam.mp.br/images/NFS_77_2025_AS_PINTO_e38b8.pdf" TargetMode="External"/><Relationship Id="rId40" Type="http://schemas.openxmlformats.org/officeDocument/2006/relationships/hyperlink" Target="https://www.mpam.mp.br/images/FATURA_869937_09_01_2025_AMAZONAS_ENERGIA_0cf08.pdf" TargetMode="External"/><Relationship Id="rId45" Type="http://schemas.openxmlformats.org/officeDocument/2006/relationships/hyperlink" Target="https://www.mpam.mp.br/images/NFS_284870920253_2025_COSAMA_CODAJAS_fcb1e.pdf" TargetMode="External"/><Relationship Id="rId66" Type="http://schemas.openxmlformats.org/officeDocument/2006/relationships/hyperlink" Target="https://www.mpam.mp.br/images/4%C2%BA_TA_ao_CT_n%C2%BA_008-2021_-_MP-PGJ_fda14.pdf" TargetMode="External"/><Relationship Id="rId87" Type="http://schemas.openxmlformats.org/officeDocument/2006/relationships/hyperlink" Target="https://www.mpam.mp.br/images/CT_08-2024_-_MP-PGJ_976bb.pdf" TargetMode="External"/><Relationship Id="rId110" Type="http://schemas.openxmlformats.org/officeDocument/2006/relationships/hyperlink" Target="https://www.mpam.mp.br/images/CT_07-2023_-_MP-PGJ_fb5b5.pdf" TargetMode="External"/><Relationship Id="rId115" Type="http://schemas.openxmlformats.org/officeDocument/2006/relationships/printerSettings" Target="../printerSettings/printerSettings1.bin"/><Relationship Id="rId61" Type="http://schemas.openxmlformats.org/officeDocument/2006/relationships/hyperlink" Target="https://www.mpam.mp.br/images/NFS_3167825_2025_PRIME_f414b.pdf" TargetMode="External"/><Relationship Id="rId82" Type="http://schemas.openxmlformats.org/officeDocument/2006/relationships/hyperlink" Target="https://www.mpam.mp.br/images/CT_17-2024_-_MP-PGJ_5fa2a.pdf" TargetMode="External"/><Relationship Id="rId19" Type="http://schemas.openxmlformats.org/officeDocument/2006/relationships/hyperlink" Target="https://www.mpam.mp.br/images/NFS_731_2025_TALENTOS_45c5e.pdf" TargetMode="External"/><Relationship Id="rId14" Type="http://schemas.openxmlformats.org/officeDocument/2006/relationships/hyperlink" Target="https://www.mpam.mp.br/images/NFS_875519_2025_SOFTPLAN_45088.pdf" TargetMode="External"/><Relationship Id="rId30" Type="http://schemas.openxmlformats.org/officeDocument/2006/relationships/hyperlink" Target="https://www.mpam.mp.br/images/NFS_2699_2025_FIOS_d347e.pdf" TargetMode="External"/><Relationship Id="rId35" Type="http://schemas.openxmlformats.org/officeDocument/2006/relationships/hyperlink" Target="https://www.mpam.mp.br/images/FATURA_869937_09_2025_AMAZONAS_ENERGIA_82c86.pdf" TargetMode="External"/><Relationship Id="rId56" Type="http://schemas.openxmlformats.org/officeDocument/2006/relationships/hyperlink" Target="https://www.mpam.mp.br/images/FATURA_23074_10_2025_SAAE_ITACOATIARA_1efd2.pdf" TargetMode="External"/><Relationship Id="rId77" Type="http://schemas.openxmlformats.org/officeDocument/2006/relationships/hyperlink" Target="https://www.mpam.mp.br/images/1%C2%BA_TA_%C3%A0_CC_007-2024_c8107.pdf" TargetMode="External"/><Relationship Id="rId100" Type="http://schemas.openxmlformats.org/officeDocument/2006/relationships/hyperlink" Target="https://www.mpam.mp.br/images/CCT_06-2022_-_MP-PGJ_b19f3.pdf" TargetMode="External"/><Relationship Id="rId105" Type="http://schemas.openxmlformats.org/officeDocument/2006/relationships/hyperlink" Target="https://www.mpam.mp.br/images/CT_n%C2%BA_32-MP-PGJ_4ec7e.pdf" TargetMode="External"/><Relationship Id="rId8" Type="http://schemas.openxmlformats.org/officeDocument/2006/relationships/hyperlink" Target="https://www.mpam.mp.br/images/NFS_1361_2025_ANA_e4ffb.pdf" TargetMode="External"/><Relationship Id="rId51" Type="http://schemas.openxmlformats.org/officeDocument/2006/relationships/hyperlink" Target="https://www.mpam.mp.br/images/NFS_65_2025_ANDREA_d0a60.pdf" TargetMode="External"/><Relationship Id="rId72" Type="http://schemas.openxmlformats.org/officeDocument/2006/relationships/hyperlink" Target="https://www.mpam.mp.br/images/CT_n%C2%BA_008-2025_-_MP-PGJ_e1a96.pdf" TargetMode="External"/><Relationship Id="rId93" Type="http://schemas.openxmlformats.org/officeDocument/2006/relationships/hyperlink" Target="https://www.mpam.mp.br/images/CT_27-2024_-_MP-PGJ_e0a09.pdf" TargetMode="External"/><Relationship Id="rId98" Type="http://schemas.openxmlformats.org/officeDocument/2006/relationships/hyperlink" Target="https://www.mpam.mp.br/images/CCT_06-2022_-_MP-PGJ_b19f3.pdf" TargetMode="External"/><Relationship Id="rId3" Type="http://schemas.openxmlformats.org/officeDocument/2006/relationships/hyperlink" Target="https://www.mpam.mp.br/images/NF_762_2025_QUALY_a4c50.pdf" TargetMode="External"/><Relationship Id="rId25" Type="http://schemas.openxmlformats.org/officeDocument/2006/relationships/hyperlink" Target="https://www.mpam.mp.br/images/FATURA_14253_2025_CERRADO_d745e.pdf" TargetMode="External"/><Relationship Id="rId46" Type="http://schemas.openxmlformats.org/officeDocument/2006/relationships/hyperlink" Target="https://www.mpam.mp.br/images/FATURA_220980920254_2025_COSAMA_AUTAZES_8700e.pdf" TargetMode="External"/><Relationship Id="rId67" Type="http://schemas.openxmlformats.org/officeDocument/2006/relationships/hyperlink" Target="https://www.mpam.mp.br/images/2%C2%BA_TA_ao_CT_n%C2%BA_015-2023_-_MP-PGJ_8aa1a.pdf" TargetMode="External"/><Relationship Id="rId116" Type="http://schemas.openxmlformats.org/officeDocument/2006/relationships/drawing" Target="../drawings/drawing1.xml"/><Relationship Id="rId20" Type="http://schemas.openxmlformats.org/officeDocument/2006/relationships/hyperlink" Target="https://www.mpam.mp.br/images/NFS_731330_2025_BRASOFTWARE_76d2e.pdf" TargetMode="External"/><Relationship Id="rId41" Type="http://schemas.openxmlformats.org/officeDocument/2006/relationships/hyperlink" Target="https://www.mpam.mp.br/images/FATURA_109180920257_2025_COSAMA_JURU%C3%81_d6c68.pdf" TargetMode="External"/><Relationship Id="rId62" Type="http://schemas.openxmlformats.org/officeDocument/2006/relationships/hyperlink" Target="https://www.mpam.mp.br/images/NFS_3167828_2025_PRIME_8313e.pdf" TargetMode="External"/><Relationship Id="rId83" Type="http://schemas.openxmlformats.org/officeDocument/2006/relationships/hyperlink" Target="https://www.mpam.mp.br/images/Contratos/2021/CONVENIOS/Termo_de_Cess%C3%A3o_Onerosa_de_Uso_n%C2%BA_001_2021_TJ_8e094.pdf" TargetMode="External"/><Relationship Id="rId88" Type="http://schemas.openxmlformats.org/officeDocument/2006/relationships/hyperlink" Target="https://www.mpam.mp.br/images/CT_08-2024_-_MP-PGJ_976bb.pdf" TargetMode="External"/><Relationship Id="rId111" Type="http://schemas.openxmlformats.org/officeDocument/2006/relationships/hyperlink" Target="https://www.mpam.mp.br/images/CT_07-2023_-_MP-PGJ_fb5b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B4630-C6DC-4600-8B65-2ABE8609F416}">
  <dimension ref="A1:P167"/>
  <sheetViews>
    <sheetView tabSelected="1" zoomScale="90" zoomScaleNormal="90" zoomScaleSheetLayoutView="80" workbookViewId="0">
      <selection activeCell="K7" sqref="K7"/>
    </sheetView>
  </sheetViews>
  <sheetFormatPr defaultRowHeight="15"/>
  <cols>
    <col min="1" max="1" width="13.7109375" customWidth="1"/>
    <col min="2" max="2" width="14.7109375" customWidth="1"/>
    <col min="3" max="3" width="21.7109375" bestFit="1" customWidth="1"/>
    <col min="4" max="4" width="33.85546875" customWidth="1"/>
    <col min="5" max="5" width="33.140625" style="2" customWidth="1"/>
    <col min="6" max="6" width="25.7109375" style="3" bestFit="1" customWidth="1"/>
    <col min="7" max="7" width="15.5703125" bestFit="1" customWidth="1"/>
    <col min="8" max="8" width="10.7109375" hidden="1" customWidth="1"/>
    <col min="9" max="9" width="16.7109375" hidden="1" customWidth="1"/>
    <col min="10" max="10" width="16" bestFit="1" customWidth="1"/>
    <col min="11" max="11" width="14.7109375" bestFit="1" customWidth="1"/>
    <col min="12" max="12" width="16.7109375" bestFit="1" customWidth="1"/>
    <col min="13" max="14" width="12.7109375" bestFit="1" customWidth="1"/>
    <col min="16" max="16" width="10.85546875" bestFit="1" customWidth="1"/>
    <col min="17" max="17" width="10.5703125" bestFit="1" customWidth="1"/>
  </cols>
  <sheetData>
    <row r="1" spans="1:13" ht="77.099999999999994" customHeight="1">
      <c r="C1" s="1"/>
      <c r="D1" s="1"/>
      <c r="G1" s="4"/>
      <c r="H1" s="4"/>
      <c r="I1" s="4"/>
      <c r="J1" s="1"/>
    </row>
    <row r="2" spans="1:13" ht="18" customHeight="1">
      <c r="A2" s="5" t="str">
        <f>[1]Bens!A2</f>
        <v>OUTUBRO/2025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3" ht="20.25" customHeight="1">
      <c r="A3" s="6" t="s">
        <v>0</v>
      </c>
      <c r="B3" s="6"/>
      <c r="C3" s="6"/>
      <c r="D3" s="6"/>
      <c r="E3" s="6"/>
      <c r="G3" s="4"/>
      <c r="H3" s="4"/>
      <c r="I3" s="4"/>
      <c r="J3" s="1"/>
    </row>
    <row r="4" spans="1:13" ht="15" customHeight="1"/>
    <row r="5" spans="1:13" ht="18" customHeight="1">
      <c r="A5" s="7" t="s">
        <v>1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</row>
    <row r="6" spans="1:13" ht="31.5" customHeight="1">
      <c r="A6" s="8" t="s">
        <v>2</v>
      </c>
      <c r="B6" s="8" t="s">
        <v>3</v>
      </c>
      <c r="C6" s="9" t="s">
        <v>4</v>
      </c>
      <c r="D6" s="9" t="s">
        <v>5</v>
      </c>
      <c r="E6" s="8" t="s">
        <v>6</v>
      </c>
      <c r="F6" s="9" t="s">
        <v>7</v>
      </c>
      <c r="G6" s="8" t="s">
        <v>8</v>
      </c>
      <c r="H6" s="10" t="s">
        <v>9</v>
      </c>
      <c r="I6" s="10" t="s">
        <v>10</v>
      </c>
      <c r="J6" s="9" t="s">
        <v>11</v>
      </c>
      <c r="K6" s="9" t="s">
        <v>12</v>
      </c>
      <c r="L6" s="9" t="s">
        <v>13</v>
      </c>
      <c r="M6" s="9" t="s">
        <v>14</v>
      </c>
    </row>
    <row r="7" spans="1:13" s="20" customFormat="1" ht="195">
      <c r="A7" s="11" t="s">
        <v>15</v>
      </c>
      <c r="B7" s="12">
        <v>1</v>
      </c>
      <c r="C7" s="13">
        <v>18876112000176</v>
      </c>
      <c r="D7" s="14" t="s">
        <v>16</v>
      </c>
      <c r="E7" s="15" t="s">
        <v>17</v>
      </c>
      <c r="F7" s="15" t="s">
        <v>18</v>
      </c>
      <c r="G7" s="16">
        <v>45933</v>
      </c>
      <c r="H7" s="17" t="s">
        <v>19</v>
      </c>
      <c r="I7" s="18">
        <v>3190.65</v>
      </c>
      <c r="J7" s="19">
        <v>45933</v>
      </c>
      <c r="K7" s="14" t="s">
        <v>20</v>
      </c>
      <c r="L7" s="18">
        <v>3190.65</v>
      </c>
      <c r="M7" s="17" t="s">
        <v>21</v>
      </c>
    </row>
    <row r="8" spans="1:13" s="20" customFormat="1" ht="90">
      <c r="A8" s="11" t="s">
        <v>15</v>
      </c>
      <c r="B8" s="12">
        <v>2</v>
      </c>
      <c r="C8" s="13">
        <v>12715889000172</v>
      </c>
      <c r="D8" s="14" t="s">
        <v>22</v>
      </c>
      <c r="E8" s="15" t="s">
        <v>23</v>
      </c>
      <c r="F8" s="15" t="s">
        <v>24</v>
      </c>
      <c r="G8" s="16">
        <v>45933</v>
      </c>
      <c r="H8" s="17" t="s">
        <v>25</v>
      </c>
      <c r="I8" s="18">
        <v>4811.13</v>
      </c>
      <c r="J8" s="19">
        <v>45933</v>
      </c>
      <c r="K8" s="14" t="s">
        <v>20</v>
      </c>
      <c r="L8" s="18">
        <f>240.56+4570.57</f>
        <v>4811.13</v>
      </c>
      <c r="M8" s="17" t="s">
        <v>26</v>
      </c>
    </row>
    <row r="9" spans="1:13" s="20" customFormat="1" ht="105">
      <c r="A9" s="11" t="s">
        <v>15</v>
      </c>
      <c r="B9" s="12">
        <v>3</v>
      </c>
      <c r="C9" s="12">
        <v>11699529000161</v>
      </c>
      <c r="D9" s="14" t="s">
        <v>27</v>
      </c>
      <c r="E9" s="21" t="s">
        <v>28</v>
      </c>
      <c r="F9" s="15" t="s">
        <v>29</v>
      </c>
      <c r="G9" s="16">
        <v>45933</v>
      </c>
      <c r="H9" s="17" t="s">
        <v>30</v>
      </c>
      <c r="I9" s="18">
        <v>1380</v>
      </c>
      <c r="J9" s="19">
        <v>45933</v>
      </c>
      <c r="K9" s="14" t="s">
        <v>20</v>
      </c>
      <c r="L9" s="18">
        <v>1380</v>
      </c>
      <c r="M9" s="17" t="s">
        <v>31</v>
      </c>
    </row>
    <row r="10" spans="1:13" s="20" customFormat="1" ht="105">
      <c r="A10" s="11" t="s">
        <v>15</v>
      </c>
      <c r="B10" s="12">
        <v>4</v>
      </c>
      <c r="C10" s="12">
        <v>5926726000173</v>
      </c>
      <c r="D10" s="14" t="s">
        <v>32</v>
      </c>
      <c r="E10" s="15" t="s">
        <v>33</v>
      </c>
      <c r="F10" s="15" t="s">
        <v>34</v>
      </c>
      <c r="G10" s="16">
        <v>45933</v>
      </c>
      <c r="H10" s="17" t="s">
        <v>35</v>
      </c>
      <c r="I10" s="18">
        <v>11859.51</v>
      </c>
      <c r="J10" s="19">
        <v>45933</v>
      </c>
      <c r="K10" s="14" t="s">
        <v>20</v>
      </c>
      <c r="L10" s="18">
        <f>569.26+11290.25</f>
        <v>11859.51</v>
      </c>
      <c r="M10" s="22" t="s">
        <v>36</v>
      </c>
    </row>
    <row r="11" spans="1:13" s="20" customFormat="1" ht="120">
      <c r="A11" s="11" t="s">
        <v>15</v>
      </c>
      <c r="B11" s="12">
        <v>5</v>
      </c>
      <c r="C11" s="23">
        <v>26722189000110</v>
      </c>
      <c r="D11" s="14" t="s">
        <v>37</v>
      </c>
      <c r="E11" s="15" t="s">
        <v>38</v>
      </c>
      <c r="F11" s="15" t="s">
        <v>39</v>
      </c>
      <c r="G11" s="16">
        <v>45933</v>
      </c>
      <c r="H11" s="17" t="s">
        <v>40</v>
      </c>
      <c r="I11" s="18">
        <v>196546.1</v>
      </c>
      <c r="J11" s="19">
        <v>45933</v>
      </c>
      <c r="K11" s="14" t="s">
        <v>20</v>
      </c>
      <c r="L11" s="18">
        <f>191765.93+1237.36+2099.76+1304.85+92.58+33.08+2.43+6.64+0.82+1.34+1.31</f>
        <v>196546.09999999998</v>
      </c>
      <c r="M11" s="22" t="s">
        <v>41</v>
      </c>
    </row>
    <row r="12" spans="1:13" s="20" customFormat="1" ht="90">
      <c r="A12" s="11" t="s">
        <v>15</v>
      </c>
      <c r="B12" s="12">
        <v>6</v>
      </c>
      <c r="C12" s="12">
        <v>18422603000147</v>
      </c>
      <c r="D12" s="14" t="s">
        <v>42</v>
      </c>
      <c r="E12" s="15" t="s">
        <v>43</v>
      </c>
      <c r="F12" s="15" t="s">
        <v>44</v>
      </c>
      <c r="G12" s="16">
        <v>45937</v>
      </c>
      <c r="H12" s="17" t="s">
        <v>45</v>
      </c>
      <c r="I12" s="18">
        <v>6200</v>
      </c>
      <c r="J12" s="19">
        <v>45937</v>
      </c>
      <c r="K12" s="14" t="s">
        <v>20</v>
      </c>
      <c r="L12" s="18">
        <f>297.6+5902.4</f>
        <v>6200</v>
      </c>
      <c r="M12" s="22" t="s">
        <v>46</v>
      </c>
    </row>
    <row r="13" spans="1:13" s="20" customFormat="1" ht="195">
      <c r="A13" s="11" t="s">
        <v>15</v>
      </c>
      <c r="B13" s="12">
        <v>7</v>
      </c>
      <c r="C13" s="12">
        <v>18876112000176</v>
      </c>
      <c r="D13" s="14" t="s">
        <v>16</v>
      </c>
      <c r="E13" s="15" t="s">
        <v>47</v>
      </c>
      <c r="F13" s="15" t="s">
        <v>48</v>
      </c>
      <c r="G13" s="16">
        <v>45937</v>
      </c>
      <c r="H13" s="17" t="s">
        <v>49</v>
      </c>
      <c r="I13" s="18">
        <v>1914.39</v>
      </c>
      <c r="J13" s="19">
        <v>45937</v>
      </c>
      <c r="K13" s="14" t="s">
        <v>20</v>
      </c>
      <c r="L13" s="18">
        <v>1914.39</v>
      </c>
      <c r="M13" s="22" t="s">
        <v>50</v>
      </c>
    </row>
    <row r="14" spans="1:13" s="20" customFormat="1" ht="90">
      <c r="A14" s="11" t="s">
        <v>15</v>
      </c>
      <c r="B14" s="12">
        <v>8</v>
      </c>
      <c r="C14" s="12">
        <v>35634627000189</v>
      </c>
      <c r="D14" s="14" t="s">
        <v>51</v>
      </c>
      <c r="E14" s="15" t="s">
        <v>52</v>
      </c>
      <c r="F14" s="15" t="s">
        <v>53</v>
      </c>
      <c r="G14" s="16">
        <v>45937</v>
      </c>
      <c r="H14" s="17" t="s">
        <v>54</v>
      </c>
      <c r="I14" s="18">
        <v>1000</v>
      </c>
      <c r="J14" s="19">
        <v>45937</v>
      </c>
      <c r="K14" s="14" t="s">
        <v>20</v>
      </c>
      <c r="L14" s="18">
        <f>30.3+969.7</f>
        <v>1000</v>
      </c>
      <c r="M14" s="22" t="s">
        <v>55</v>
      </c>
    </row>
    <row r="15" spans="1:13" s="20" customFormat="1" ht="135">
      <c r="A15" s="11" t="s">
        <v>15</v>
      </c>
      <c r="B15" s="12">
        <v>9</v>
      </c>
      <c r="C15" s="12">
        <v>11699529000161</v>
      </c>
      <c r="D15" s="14" t="s">
        <v>27</v>
      </c>
      <c r="E15" s="21" t="s">
        <v>56</v>
      </c>
      <c r="F15" s="15" t="s">
        <v>57</v>
      </c>
      <c r="G15" s="16">
        <v>45939</v>
      </c>
      <c r="H15" s="17" t="s">
        <v>58</v>
      </c>
      <c r="I15" s="18">
        <v>3220</v>
      </c>
      <c r="J15" s="19">
        <v>45940</v>
      </c>
      <c r="K15" s="14" t="s">
        <v>20</v>
      </c>
      <c r="L15" s="18">
        <v>3220</v>
      </c>
      <c r="M15" s="22" t="s">
        <v>59</v>
      </c>
    </row>
    <row r="16" spans="1:13" s="20" customFormat="1" ht="120">
      <c r="A16" s="11" t="s">
        <v>15</v>
      </c>
      <c r="B16" s="12">
        <v>10</v>
      </c>
      <c r="C16" s="12">
        <v>11699529000161</v>
      </c>
      <c r="D16" s="14" t="s">
        <v>27</v>
      </c>
      <c r="E16" s="21" t="s">
        <v>60</v>
      </c>
      <c r="F16" s="24" t="s">
        <v>61</v>
      </c>
      <c r="G16" s="16">
        <v>45939</v>
      </c>
      <c r="H16" s="17" t="s">
        <v>62</v>
      </c>
      <c r="I16" s="18">
        <v>1380</v>
      </c>
      <c r="J16" s="19">
        <v>45940</v>
      </c>
      <c r="K16" s="14" t="s">
        <v>20</v>
      </c>
      <c r="L16" s="18">
        <v>1380</v>
      </c>
      <c r="M16" s="22" t="s">
        <v>63</v>
      </c>
    </row>
    <row r="17" spans="1:16" s="20" customFormat="1" ht="120">
      <c r="A17" s="11" t="s">
        <v>15</v>
      </c>
      <c r="B17" s="12">
        <v>11</v>
      </c>
      <c r="C17" s="12">
        <v>11699529000161</v>
      </c>
      <c r="D17" s="14" t="s">
        <v>27</v>
      </c>
      <c r="E17" s="21" t="s">
        <v>64</v>
      </c>
      <c r="F17" s="15" t="s">
        <v>65</v>
      </c>
      <c r="G17" s="16">
        <v>45939</v>
      </c>
      <c r="H17" s="17" t="s">
        <v>66</v>
      </c>
      <c r="I17" s="18">
        <v>1380</v>
      </c>
      <c r="J17" s="19">
        <v>45940</v>
      </c>
      <c r="K17" s="14" t="s">
        <v>20</v>
      </c>
      <c r="L17" s="18">
        <v>1380</v>
      </c>
      <c r="M17" s="17" t="s">
        <v>67</v>
      </c>
    </row>
    <row r="18" spans="1:16" s="20" customFormat="1" ht="150">
      <c r="A18" s="11" t="s">
        <v>15</v>
      </c>
      <c r="B18" s="12">
        <v>12</v>
      </c>
      <c r="C18" s="12">
        <v>2535864000729</v>
      </c>
      <c r="D18" s="14" t="s">
        <v>68</v>
      </c>
      <c r="E18" s="15" t="s">
        <v>69</v>
      </c>
      <c r="F18" s="15" t="s">
        <v>70</v>
      </c>
      <c r="G18" s="16">
        <v>45939</v>
      </c>
      <c r="H18" s="17" t="s">
        <v>71</v>
      </c>
      <c r="I18" s="18">
        <v>2244</v>
      </c>
      <c r="J18" s="19">
        <v>45940</v>
      </c>
      <c r="K18" s="14" t="s">
        <v>20</v>
      </c>
      <c r="L18" s="18">
        <f>107.71+2136.29</f>
        <v>2244</v>
      </c>
      <c r="M18" s="17" t="s">
        <v>72</v>
      </c>
    </row>
    <row r="19" spans="1:16" s="20" customFormat="1" ht="105">
      <c r="A19" s="11" t="s">
        <v>15</v>
      </c>
      <c r="B19" s="12">
        <v>13</v>
      </c>
      <c r="C19" s="12">
        <v>82845322000104</v>
      </c>
      <c r="D19" s="14" t="s">
        <v>73</v>
      </c>
      <c r="E19" s="15" t="s">
        <v>74</v>
      </c>
      <c r="F19" s="15" t="s">
        <v>75</v>
      </c>
      <c r="G19" s="16">
        <v>45939</v>
      </c>
      <c r="H19" s="17" t="s">
        <v>76</v>
      </c>
      <c r="I19" s="18">
        <v>105755.95</v>
      </c>
      <c r="J19" s="19">
        <v>45940</v>
      </c>
      <c r="K19" s="14" t="s">
        <v>20</v>
      </c>
      <c r="L19" s="18">
        <f>5076.28+10679.67</f>
        <v>15755.95</v>
      </c>
      <c r="M19" s="17" t="s">
        <v>77</v>
      </c>
    </row>
    <row r="20" spans="1:16" s="20" customFormat="1" ht="90">
      <c r="A20" s="11" t="s">
        <v>15</v>
      </c>
      <c r="B20" s="12">
        <v>14</v>
      </c>
      <c r="C20" s="12">
        <v>82845322000104</v>
      </c>
      <c r="D20" s="14" t="s">
        <v>73</v>
      </c>
      <c r="E20" s="15" t="s">
        <v>78</v>
      </c>
      <c r="F20" s="15" t="s">
        <v>79</v>
      </c>
      <c r="G20" s="16">
        <v>45939</v>
      </c>
      <c r="H20" s="17" t="s">
        <v>80</v>
      </c>
      <c r="I20" s="18">
        <v>121760.21</v>
      </c>
      <c r="J20" s="19">
        <v>45940</v>
      </c>
      <c r="K20" s="14" t="s">
        <v>20</v>
      </c>
      <c r="L20" s="18">
        <f>5844.49+115915.72</f>
        <v>121760.21</v>
      </c>
      <c r="M20" s="22" t="s">
        <v>81</v>
      </c>
    </row>
    <row r="21" spans="1:16" s="20" customFormat="1" ht="90">
      <c r="A21" s="11" t="s">
        <v>15</v>
      </c>
      <c r="B21" s="12">
        <v>15</v>
      </c>
      <c r="C21" s="12">
        <v>82845322000104</v>
      </c>
      <c r="D21" s="14" t="s">
        <v>73</v>
      </c>
      <c r="E21" s="15" t="s">
        <v>78</v>
      </c>
      <c r="F21" s="15" t="s">
        <v>82</v>
      </c>
      <c r="G21" s="16">
        <v>45939</v>
      </c>
      <c r="H21" s="17" t="s">
        <v>83</v>
      </c>
      <c r="I21" s="18">
        <v>69001.89</v>
      </c>
      <c r="J21" s="19">
        <v>45940</v>
      </c>
      <c r="K21" s="14" t="s">
        <v>20</v>
      </c>
      <c r="L21" s="18">
        <f>3312.1+65689.79</f>
        <v>69001.89</v>
      </c>
      <c r="M21" s="22" t="s">
        <v>84</v>
      </c>
    </row>
    <row r="22" spans="1:16" s="20" customFormat="1" ht="120">
      <c r="A22" s="11" t="s">
        <v>15</v>
      </c>
      <c r="B22" s="12">
        <v>16</v>
      </c>
      <c r="C22" s="13">
        <v>87883807000106</v>
      </c>
      <c r="D22" s="14" t="s">
        <v>85</v>
      </c>
      <c r="E22" s="15" t="s">
        <v>86</v>
      </c>
      <c r="F22" s="15" t="s">
        <v>87</v>
      </c>
      <c r="G22" s="16">
        <v>45940</v>
      </c>
      <c r="H22" s="17" t="s">
        <v>88</v>
      </c>
      <c r="I22" s="18">
        <v>178.2</v>
      </c>
      <c r="J22" s="19">
        <v>45940</v>
      </c>
      <c r="K22" s="14" t="s">
        <v>20</v>
      </c>
      <c r="L22" s="18">
        <f>4.51+173.69</f>
        <v>178.2</v>
      </c>
      <c r="M22" s="22" t="s">
        <v>89</v>
      </c>
    </row>
    <row r="23" spans="1:16" s="20" customFormat="1" ht="120">
      <c r="A23" s="11" t="s">
        <v>15</v>
      </c>
      <c r="B23" s="12">
        <v>17</v>
      </c>
      <c r="C23" s="13">
        <v>87883807000106</v>
      </c>
      <c r="D23" s="14" t="s">
        <v>85</v>
      </c>
      <c r="E23" s="15" t="s">
        <v>90</v>
      </c>
      <c r="F23" s="15" t="s">
        <v>87</v>
      </c>
      <c r="G23" s="16">
        <v>45940</v>
      </c>
      <c r="H23" s="17" t="s">
        <v>91</v>
      </c>
      <c r="I23" s="18">
        <v>9.9</v>
      </c>
      <c r="J23" s="19">
        <v>45940</v>
      </c>
      <c r="K23" s="14" t="s">
        <v>20</v>
      </c>
      <c r="L23" s="18">
        <v>9.9</v>
      </c>
      <c r="M23" s="22" t="s">
        <v>89</v>
      </c>
    </row>
    <row r="24" spans="1:16" s="20" customFormat="1" ht="105">
      <c r="A24" s="11" t="s">
        <v>15</v>
      </c>
      <c r="B24" s="12">
        <v>18</v>
      </c>
      <c r="C24" s="13">
        <v>2037069000115</v>
      </c>
      <c r="D24" s="14" t="s">
        <v>92</v>
      </c>
      <c r="E24" s="15" t="s">
        <v>93</v>
      </c>
      <c r="F24" s="15" t="s">
        <v>94</v>
      </c>
      <c r="G24" s="16">
        <v>45940</v>
      </c>
      <c r="H24" s="17" t="s">
        <v>95</v>
      </c>
      <c r="I24" s="18">
        <v>63842.97</v>
      </c>
      <c r="J24" s="19">
        <v>45940</v>
      </c>
      <c r="K24" s="14" t="s">
        <v>20</v>
      </c>
      <c r="L24" s="18">
        <f>766.12+3192.15+52861.97</f>
        <v>56820.24</v>
      </c>
      <c r="M24" s="22" t="s">
        <v>96</v>
      </c>
      <c r="P24" s="25"/>
    </row>
    <row r="25" spans="1:16" s="20" customFormat="1" ht="90">
      <c r="A25" s="11" t="s">
        <v>15</v>
      </c>
      <c r="B25" s="12">
        <v>19</v>
      </c>
      <c r="C25" s="13">
        <v>17207460000198</v>
      </c>
      <c r="D25" s="14" t="s">
        <v>97</v>
      </c>
      <c r="E25" s="21" t="s">
        <v>98</v>
      </c>
      <c r="F25" s="15" t="s">
        <v>99</v>
      </c>
      <c r="G25" s="16">
        <v>45940</v>
      </c>
      <c r="H25" s="17" t="s">
        <v>100</v>
      </c>
      <c r="I25" s="18">
        <v>3562</v>
      </c>
      <c r="J25" s="19">
        <v>45940</v>
      </c>
      <c r="K25" s="14" t="s">
        <v>20</v>
      </c>
      <c r="L25" s="18">
        <f>101.52+3460.48</f>
        <v>3562</v>
      </c>
      <c r="M25" s="22" t="s">
        <v>101</v>
      </c>
      <c r="N25" s="2"/>
    </row>
    <row r="26" spans="1:16" s="20" customFormat="1" ht="165">
      <c r="A26" s="11" t="s">
        <v>15</v>
      </c>
      <c r="B26" s="12">
        <v>20</v>
      </c>
      <c r="C26" s="13">
        <v>57142978000105</v>
      </c>
      <c r="D26" s="14" t="s">
        <v>102</v>
      </c>
      <c r="E26" s="15" t="s">
        <v>103</v>
      </c>
      <c r="F26" s="15" t="s">
        <v>104</v>
      </c>
      <c r="G26" s="16">
        <v>45946</v>
      </c>
      <c r="H26" s="17" t="s">
        <v>105</v>
      </c>
      <c r="I26" s="18">
        <v>1141818</v>
      </c>
      <c r="J26" s="19">
        <v>45946</v>
      </c>
      <c r="K26" s="14" t="s">
        <v>20</v>
      </c>
      <c r="L26" s="18">
        <f>54807.26+600000+487010.74</f>
        <v>1141818</v>
      </c>
      <c r="M26" s="22" t="s">
        <v>106</v>
      </c>
      <c r="N26" s="2"/>
    </row>
    <row r="27" spans="1:16" s="20" customFormat="1" ht="90">
      <c r="A27" s="11" t="s">
        <v>15</v>
      </c>
      <c r="B27" s="12">
        <v>21</v>
      </c>
      <c r="C27" s="13">
        <v>4301769000109</v>
      </c>
      <c r="D27" s="14" t="s">
        <v>107</v>
      </c>
      <c r="E27" s="15" t="s">
        <v>108</v>
      </c>
      <c r="F27" s="15" t="s">
        <v>109</v>
      </c>
      <c r="G27" s="16">
        <v>45946</v>
      </c>
      <c r="H27" s="17" t="s">
        <v>110</v>
      </c>
      <c r="I27" s="18">
        <v>5757.69</v>
      </c>
      <c r="J27" s="19">
        <v>45946</v>
      </c>
      <c r="K27" s="14" t="s">
        <v>20</v>
      </c>
      <c r="L27" s="18">
        <v>5757.69</v>
      </c>
      <c r="M27" s="17" t="s">
        <v>111</v>
      </c>
      <c r="N27" s="2"/>
    </row>
    <row r="28" spans="1:16" s="20" customFormat="1" ht="180">
      <c r="A28" s="11" t="s">
        <v>15</v>
      </c>
      <c r="B28" s="12">
        <v>22</v>
      </c>
      <c r="C28" s="12">
        <v>21425192000158</v>
      </c>
      <c r="D28" s="14" t="s">
        <v>112</v>
      </c>
      <c r="E28" s="15" t="s">
        <v>113</v>
      </c>
      <c r="F28" s="15" t="s">
        <v>114</v>
      </c>
      <c r="G28" s="16">
        <v>45946</v>
      </c>
      <c r="H28" s="17" t="s">
        <v>115</v>
      </c>
      <c r="I28" s="18">
        <v>150800</v>
      </c>
      <c r="J28" s="19">
        <v>45946</v>
      </c>
      <c r="K28" s="14" t="s">
        <v>20</v>
      </c>
      <c r="L28" s="18">
        <f>7238.4+143561.6</f>
        <v>150800</v>
      </c>
      <c r="M28" s="17" t="s">
        <v>116</v>
      </c>
      <c r="N28" s="2"/>
    </row>
    <row r="29" spans="1:16" ht="90">
      <c r="A29" s="11" t="s">
        <v>15</v>
      </c>
      <c r="B29" s="12">
        <v>23</v>
      </c>
      <c r="C29" s="12">
        <v>45673529000104</v>
      </c>
      <c r="D29" s="14" t="s">
        <v>117</v>
      </c>
      <c r="E29" s="15" t="s">
        <v>118</v>
      </c>
      <c r="F29" s="15" t="s">
        <v>119</v>
      </c>
      <c r="G29" s="16">
        <v>45946</v>
      </c>
      <c r="H29" s="17" t="s">
        <v>120</v>
      </c>
      <c r="I29" s="18">
        <v>3745.5</v>
      </c>
      <c r="J29" s="19">
        <v>45946</v>
      </c>
      <c r="K29" s="14" t="s">
        <v>20</v>
      </c>
      <c r="L29" s="18">
        <f>171.17+3574.33</f>
        <v>3745.5</v>
      </c>
      <c r="M29" s="17" t="s">
        <v>121</v>
      </c>
      <c r="N29" s="2"/>
    </row>
    <row r="30" spans="1:16" s="20" customFormat="1" ht="149.25" customHeight="1">
      <c r="A30" s="11" t="s">
        <v>15</v>
      </c>
      <c r="B30" s="12">
        <v>24</v>
      </c>
      <c r="C30" s="12">
        <v>22865751000103</v>
      </c>
      <c r="D30" s="14" t="s">
        <v>122</v>
      </c>
      <c r="E30" s="15" t="s">
        <v>123</v>
      </c>
      <c r="F30" s="15" t="s">
        <v>124</v>
      </c>
      <c r="G30" s="16">
        <v>45946</v>
      </c>
      <c r="H30" s="17" t="s">
        <v>125</v>
      </c>
      <c r="I30" s="18">
        <v>13515.01</v>
      </c>
      <c r="J30" s="19">
        <v>45946</v>
      </c>
      <c r="K30" s="14" t="s">
        <v>20</v>
      </c>
      <c r="L30" s="18">
        <v>13515.01</v>
      </c>
      <c r="M30" s="22" t="s">
        <v>126</v>
      </c>
      <c r="N30" s="2"/>
    </row>
    <row r="31" spans="1:16" s="20" customFormat="1" ht="120">
      <c r="A31" s="11" t="s">
        <v>15</v>
      </c>
      <c r="B31" s="12">
        <v>25</v>
      </c>
      <c r="C31" s="12">
        <v>26722189000110</v>
      </c>
      <c r="D31" s="14" t="s">
        <v>37</v>
      </c>
      <c r="E31" s="15" t="s">
        <v>127</v>
      </c>
      <c r="F31" s="15" t="s">
        <v>128</v>
      </c>
      <c r="G31" s="16">
        <v>45946</v>
      </c>
      <c r="H31" s="17" t="s">
        <v>129</v>
      </c>
      <c r="I31" s="18">
        <v>172464.62</v>
      </c>
      <c r="J31" s="19">
        <v>45947</v>
      </c>
      <c r="K31" s="14" t="s">
        <v>20</v>
      </c>
      <c r="L31" s="18">
        <f>1500.7+1125.94+1713.54+16.52+59.46+2.22+1.58+2.88+168041.78</f>
        <v>172464.62</v>
      </c>
      <c r="M31" s="22" t="s">
        <v>130</v>
      </c>
      <c r="N31" s="2"/>
    </row>
    <row r="32" spans="1:16" s="20" customFormat="1" ht="75">
      <c r="A32" s="11" t="s">
        <v>15</v>
      </c>
      <c r="B32" s="12">
        <v>26</v>
      </c>
      <c r="C32" s="13">
        <v>34028316000375</v>
      </c>
      <c r="D32" s="14" t="s">
        <v>131</v>
      </c>
      <c r="E32" s="15" t="s">
        <v>132</v>
      </c>
      <c r="F32" s="15" t="s">
        <v>133</v>
      </c>
      <c r="G32" s="16">
        <v>45947</v>
      </c>
      <c r="H32" s="17" t="s">
        <v>134</v>
      </c>
      <c r="I32" s="18">
        <v>8802.19</v>
      </c>
      <c r="J32" s="19">
        <v>45947</v>
      </c>
      <c r="K32" s="14" t="s">
        <v>20</v>
      </c>
      <c r="L32" s="18">
        <v>8802.19</v>
      </c>
      <c r="M32" s="22" t="s">
        <v>135</v>
      </c>
      <c r="N32" s="2"/>
    </row>
    <row r="33" spans="1:14" s="20" customFormat="1" ht="105">
      <c r="A33" s="11" t="s">
        <v>15</v>
      </c>
      <c r="B33" s="12">
        <v>27</v>
      </c>
      <c r="C33" s="13">
        <v>11699529000161</v>
      </c>
      <c r="D33" s="14" t="s">
        <v>27</v>
      </c>
      <c r="E33" s="21" t="s">
        <v>136</v>
      </c>
      <c r="F33" s="15" t="s">
        <v>137</v>
      </c>
      <c r="G33" s="16">
        <v>45947</v>
      </c>
      <c r="H33" s="17" t="s">
        <v>138</v>
      </c>
      <c r="I33" s="18">
        <v>2661.6</v>
      </c>
      <c r="J33" s="19">
        <v>45947</v>
      </c>
      <c r="K33" s="14" t="s">
        <v>20</v>
      </c>
      <c r="L33" s="18">
        <v>2661.6</v>
      </c>
      <c r="M33" s="22" t="s">
        <v>139</v>
      </c>
      <c r="N33" s="2"/>
    </row>
    <row r="34" spans="1:14" s="20" customFormat="1" ht="105">
      <c r="A34" s="11" t="s">
        <v>15</v>
      </c>
      <c r="B34" s="12">
        <v>28</v>
      </c>
      <c r="C34" s="13">
        <v>11699529000161</v>
      </c>
      <c r="D34" s="14" t="s">
        <v>27</v>
      </c>
      <c r="E34" s="21" t="s">
        <v>140</v>
      </c>
      <c r="F34" s="15" t="s">
        <v>141</v>
      </c>
      <c r="G34" s="16">
        <v>45947</v>
      </c>
      <c r="H34" s="17" t="s">
        <v>142</v>
      </c>
      <c r="I34" s="18">
        <v>600</v>
      </c>
      <c r="J34" s="19">
        <v>45947</v>
      </c>
      <c r="K34" s="14" t="s">
        <v>20</v>
      </c>
      <c r="L34" s="18">
        <v>600</v>
      </c>
      <c r="M34" s="22" t="s">
        <v>143</v>
      </c>
      <c r="N34" s="2"/>
    </row>
    <row r="35" spans="1:14" s="20" customFormat="1" ht="120">
      <c r="A35" s="11" t="s">
        <v>15</v>
      </c>
      <c r="B35" s="12">
        <v>29</v>
      </c>
      <c r="C35" s="13">
        <v>17398132000116</v>
      </c>
      <c r="D35" s="14" t="s">
        <v>144</v>
      </c>
      <c r="E35" s="15" t="s">
        <v>145</v>
      </c>
      <c r="F35" s="15" t="s">
        <v>146</v>
      </c>
      <c r="G35" s="16">
        <v>45947</v>
      </c>
      <c r="H35" s="17" t="s">
        <v>147</v>
      </c>
      <c r="I35" s="18">
        <v>91.76</v>
      </c>
      <c r="J35" s="19">
        <v>45947</v>
      </c>
      <c r="K35" s="14" t="s">
        <v>20</v>
      </c>
      <c r="L35" s="18">
        <v>91.76</v>
      </c>
      <c r="M35" s="22" t="s">
        <v>148</v>
      </c>
      <c r="N35" s="2"/>
    </row>
    <row r="36" spans="1:14" s="20" customFormat="1" ht="120">
      <c r="A36" s="11" t="s">
        <v>15</v>
      </c>
      <c r="B36" s="12">
        <v>30</v>
      </c>
      <c r="C36" s="13">
        <v>25125064000140</v>
      </c>
      <c r="D36" s="14" t="s">
        <v>149</v>
      </c>
      <c r="E36" s="15" t="s">
        <v>150</v>
      </c>
      <c r="F36" s="15" t="s">
        <v>151</v>
      </c>
      <c r="G36" s="16">
        <v>45947</v>
      </c>
      <c r="H36" s="17" t="s">
        <v>152</v>
      </c>
      <c r="I36" s="18">
        <v>5497.42</v>
      </c>
      <c r="J36" s="19">
        <v>45947</v>
      </c>
      <c r="K36" s="14" t="s">
        <v>20</v>
      </c>
      <c r="L36" s="18">
        <f>263.88+5233.54</f>
        <v>5497.42</v>
      </c>
      <c r="M36" s="17" t="s">
        <v>153</v>
      </c>
      <c r="N36" s="2"/>
    </row>
    <row r="37" spans="1:14" s="20" customFormat="1" ht="120">
      <c r="A37" s="11" t="s">
        <v>15</v>
      </c>
      <c r="B37" s="12">
        <v>31</v>
      </c>
      <c r="C37" s="12">
        <v>25125064000140</v>
      </c>
      <c r="D37" s="14" t="s">
        <v>149</v>
      </c>
      <c r="E37" s="15" t="s">
        <v>154</v>
      </c>
      <c r="F37" s="15" t="s">
        <v>155</v>
      </c>
      <c r="G37" s="16">
        <v>45947</v>
      </c>
      <c r="H37" s="17" t="s">
        <v>156</v>
      </c>
      <c r="I37" s="18">
        <v>182.82</v>
      </c>
      <c r="J37" s="19">
        <v>45947</v>
      </c>
      <c r="K37" s="14" t="s">
        <v>20</v>
      </c>
      <c r="L37" s="18">
        <f>8.78+174.04</f>
        <v>182.82</v>
      </c>
      <c r="M37" s="17" t="s">
        <v>153</v>
      </c>
      <c r="N37" s="2"/>
    </row>
    <row r="38" spans="1:14" s="20" customFormat="1" ht="120">
      <c r="A38" s="11" t="s">
        <v>15</v>
      </c>
      <c r="B38" s="12">
        <v>32</v>
      </c>
      <c r="C38" s="12">
        <v>25125064000140</v>
      </c>
      <c r="D38" s="14" t="s">
        <v>149</v>
      </c>
      <c r="E38" s="15" t="s">
        <v>157</v>
      </c>
      <c r="F38" s="15" t="s">
        <v>158</v>
      </c>
      <c r="G38" s="16">
        <v>45947</v>
      </c>
      <c r="H38" s="17" t="s">
        <v>159</v>
      </c>
      <c r="I38" s="18">
        <v>6227.55</v>
      </c>
      <c r="J38" s="19">
        <v>45947</v>
      </c>
      <c r="K38" s="14" t="s">
        <v>20</v>
      </c>
      <c r="L38" s="18">
        <f>298.92+5928.63</f>
        <v>6227.55</v>
      </c>
      <c r="M38" s="17" t="s">
        <v>153</v>
      </c>
      <c r="N38" s="2"/>
    </row>
    <row r="39" spans="1:14" s="20" customFormat="1" ht="120">
      <c r="A39" s="11" t="s">
        <v>15</v>
      </c>
      <c r="B39" s="12">
        <v>33</v>
      </c>
      <c r="C39" s="12">
        <v>4824261000187</v>
      </c>
      <c r="D39" s="14" t="s">
        <v>160</v>
      </c>
      <c r="E39" s="15" t="s">
        <v>161</v>
      </c>
      <c r="F39" s="15" t="s">
        <v>162</v>
      </c>
      <c r="G39" s="16">
        <v>45950</v>
      </c>
      <c r="H39" s="17" t="s">
        <v>163</v>
      </c>
      <c r="I39" s="18">
        <v>9000</v>
      </c>
      <c r="J39" s="19">
        <v>45951</v>
      </c>
      <c r="K39" s="14" t="s">
        <v>20</v>
      </c>
      <c r="L39" s="18">
        <f>450+8550</f>
        <v>9000</v>
      </c>
      <c r="M39" s="22" t="s">
        <v>164</v>
      </c>
      <c r="N39" s="2"/>
    </row>
    <row r="40" spans="1:14" s="20" customFormat="1" ht="105">
      <c r="A40" s="11" t="s">
        <v>15</v>
      </c>
      <c r="B40" s="12">
        <v>34</v>
      </c>
      <c r="C40" s="12">
        <v>34549659000113</v>
      </c>
      <c r="D40" s="14" t="s">
        <v>165</v>
      </c>
      <c r="E40" s="15" t="s">
        <v>166</v>
      </c>
      <c r="F40" s="15" t="s">
        <v>167</v>
      </c>
      <c r="G40" s="16">
        <v>45950</v>
      </c>
      <c r="H40" s="17" t="s">
        <v>168</v>
      </c>
      <c r="I40" s="18">
        <v>2500</v>
      </c>
      <c r="J40" s="19">
        <v>45951</v>
      </c>
      <c r="K40" s="14" t="s">
        <v>20</v>
      </c>
      <c r="L40" s="18">
        <f>120+125+2255</f>
        <v>2500</v>
      </c>
      <c r="M40" s="22" t="s">
        <v>169</v>
      </c>
      <c r="N40" s="2"/>
    </row>
    <row r="41" spans="1:14" s="20" customFormat="1" ht="135">
      <c r="A41" s="11" t="s">
        <v>15</v>
      </c>
      <c r="B41" s="12">
        <v>35</v>
      </c>
      <c r="C41" s="12">
        <v>34546773000190</v>
      </c>
      <c r="D41" s="14" t="s">
        <v>170</v>
      </c>
      <c r="E41" s="21" t="s">
        <v>171</v>
      </c>
      <c r="F41" s="15" t="s">
        <v>172</v>
      </c>
      <c r="G41" s="16">
        <v>45950</v>
      </c>
      <c r="H41" s="17" t="s">
        <v>173</v>
      </c>
      <c r="I41" s="18">
        <v>70</v>
      </c>
      <c r="J41" s="19">
        <v>45951</v>
      </c>
      <c r="K41" s="14" t="s">
        <v>20</v>
      </c>
      <c r="L41" s="18">
        <f>2.36+67.64</f>
        <v>70</v>
      </c>
      <c r="M41" s="22" t="s">
        <v>174</v>
      </c>
      <c r="N41" s="2"/>
    </row>
    <row r="42" spans="1:14" s="20" customFormat="1" ht="135">
      <c r="A42" s="11" t="s">
        <v>15</v>
      </c>
      <c r="B42" s="12">
        <v>36</v>
      </c>
      <c r="C42" s="13">
        <v>2341467000120</v>
      </c>
      <c r="D42" s="14" t="s">
        <v>175</v>
      </c>
      <c r="E42" s="26" t="s">
        <v>176</v>
      </c>
      <c r="F42" s="15" t="s">
        <v>177</v>
      </c>
      <c r="G42" s="16">
        <v>45950</v>
      </c>
      <c r="H42" s="17" t="s">
        <v>178</v>
      </c>
      <c r="I42" s="18">
        <v>107873.93</v>
      </c>
      <c r="J42" s="19">
        <v>45951</v>
      </c>
      <c r="K42" s="14" t="s">
        <v>20</v>
      </c>
      <c r="L42" s="18">
        <f>105843.88+2030.05</f>
        <v>107873.93000000001</v>
      </c>
      <c r="M42" s="22" t="s">
        <v>179</v>
      </c>
      <c r="N42" s="2"/>
    </row>
    <row r="43" spans="1:14" s="20" customFormat="1" ht="90">
      <c r="A43" s="11" t="s">
        <v>15</v>
      </c>
      <c r="B43" s="12">
        <v>37</v>
      </c>
      <c r="C43" s="12">
        <v>35634627000189</v>
      </c>
      <c r="D43" s="14" t="s">
        <v>51</v>
      </c>
      <c r="E43" s="21" t="s">
        <v>180</v>
      </c>
      <c r="F43" s="15" t="s">
        <v>181</v>
      </c>
      <c r="G43" s="16">
        <v>45950</v>
      </c>
      <c r="H43" s="17" t="s">
        <v>182</v>
      </c>
      <c r="I43" s="18">
        <v>1000</v>
      </c>
      <c r="J43" s="19">
        <v>45951</v>
      </c>
      <c r="K43" s="14" t="s">
        <v>20</v>
      </c>
      <c r="L43" s="18">
        <f>30.4+969.6</f>
        <v>1000</v>
      </c>
      <c r="M43" s="22" t="s">
        <v>183</v>
      </c>
      <c r="N43" s="2"/>
    </row>
    <row r="44" spans="1:14" s="20" customFormat="1" ht="60">
      <c r="A44" s="11" t="s">
        <v>15</v>
      </c>
      <c r="B44" s="12">
        <v>38</v>
      </c>
      <c r="C44" s="12">
        <v>34546773000190</v>
      </c>
      <c r="D44" s="14" t="s">
        <v>184</v>
      </c>
      <c r="E44" s="21" t="s">
        <v>185</v>
      </c>
      <c r="F44" s="15" t="s">
        <v>186</v>
      </c>
      <c r="G44" s="16">
        <v>45950</v>
      </c>
      <c r="H44" s="17" t="s">
        <v>187</v>
      </c>
      <c r="I44" s="18">
        <v>550</v>
      </c>
      <c r="J44" s="19">
        <v>45951</v>
      </c>
      <c r="K44" s="14" t="s">
        <v>20</v>
      </c>
      <c r="L44" s="18">
        <f>18.59+531.41</f>
        <v>550</v>
      </c>
      <c r="M44" s="22" t="s">
        <v>188</v>
      </c>
      <c r="N44" s="2"/>
    </row>
    <row r="45" spans="1:14" s="20" customFormat="1" ht="90">
      <c r="A45" s="11" t="s">
        <v>15</v>
      </c>
      <c r="B45" s="12">
        <v>39</v>
      </c>
      <c r="C45" s="12">
        <v>12715889000172</v>
      </c>
      <c r="D45" s="14" t="s">
        <v>22</v>
      </c>
      <c r="E45" s="21" t="s">
        <v>189</v>
      </c>
      <c r="F45" s="15" t="s">
        <v>190</v>
      </c>
      <c r="G45" s="16">
        <v>45950</v>
      </c>
      <c r="H45" s="17" t="s">
        <v>191</v>
      </c>
      <c r="I45" s="18">
        <v>4811.13</v>
      </c>
      <c r="J45" s="19">
        <v>45951</v>
      </c>
      <c r="K45" s="14" t="s">
        <v>20</v>
      </c>
      <c r="L45" s="18">
        <f>240.56+4570.57</f>
        <v>4811.13</v>
      </c>
      <c r="M45" s="22" t="s">
        <v>192</v>
      </c>
      <c r="N45" s="2"/>
    </row>
    <row r="46" spans="1:14" s="20" customFormat="1" ht="150">
      <c r="A46" s="11" t="s">
        <v>15</v>
      </c>
      <c r="B46" s="12">
        <v>40</v>
      </c>
      <c r="C46" s="12">
        <v>2341467000120</v>
      </c>
      <c r="D46" s="14" t="s">
        <v>175</v>
      </c>
      <c r="E46" s="15" t="s">
        <v>193</v>
      </c>
      <c r="F46" s="15" t="s">
        <v>194</v>
      </c>
      <c r="G46" s="16">
        <v>45950</v>
      </c>
      <c r="H46" s="17" t="s">
        <v>195</v>
      </c>
      <c r="I46" s="18">
        <v>12213.08</v>
      </c>
      <c r="J46" s="19">
        <v>45951</v>
      </c>
      <c r="K46" s="14" t="s">
        <v>20</v>
      </c>
      <c r="L46" s="18">
        <f>729.29+11483.79</f>
        <v>12213.080000000002</v>
      </c>
      <c r="M46" s="22" t="s">
        <v>196</v>
      </c>
      <c r="N46" s="2"/>
    </row>
    <row r="47" spans="1:14" s="20" customFormat="1" ht="150">
      <c r="A47" s="11" t="s">
        <v>15</v>
      </c>
      <c r="B47" s="12">
        <v>41</v>
      </c>
      <c r="C47" s="12">
        <v>2341467000120</v>
      </c>
      <c r="D47" s="14" t="s">
        <v>175</v>
      </c>
      <c r="E47" s="15" t="s">
        <v>197</v>
      </c>
      <c r="F47" s="15" t="s">
        <v>194</v>
      </c>
      <c r="G47" s="16">
        <v>45950</v>
      </c>
      <c r="H47" s="17" t="s">
        <v>198</v>
      </c>
      <c r="I47" s="18">
        <v>48539.3</v>
      </c>
      <c r="J47" s="19">
        <v>45951</v>
      </c>
      <c r="K47" s="14" t="s">
        <v>20</v>
      </c>
      <c r="L47" s="18">
        <v>48539.3</v>
      </c>
      <c r="M47" s="22" t="s">
        <v>196</v>
      </c>
      <c r="N47" s="2"/>
    </row>
    <row r="48" spans="1:14" s="20" customFormat="1" ht="106.5" customHeight="1">
      <c r="A48" s="11" t="s">
        <v>15</v>
      </c>
      <c r="B48" s="12">
        <v>42</v>
      </c>
      <c r="C48" s="12">
        <v>4406195000125</v>
      </c>
      <c r="D48" s="14" t="s">
        <v>199</v>
      </c>
      <c r="E48" s="15" t="s">
        <v>200</v>
      </c>
      <c r="F48" s="15" t="s">
        <v>201</v>
      </c>
      <c r="G48" s="16">
        <v>45951</v>
      </c>
      <c r="H48" s="17" t="s">
        <v>202</v>
      </c>
      <c r="I48" s="18">
        <v>98.2</v>
      </c>
      <c r="J48" s="19">
        <v>45951</v>
      </c>
      <c r="K48" s="14" t="s">
        <v>20</v>
      </c>
      <c r="L48" s="18">
        <f>25.06+73.14</f>
        <v>98.2</v>
      </c>
      <c r="M48" s="22" t="s">
        <v>203</v>
      </c>
      <c r="N48" s="2"/>
    </row>
    <row r="49" spans="1:14" s="20" customFormat="1" ht="105.75" customHeight="1">
      <c r="A49" s="11" t="s">
        <v>15</v>
      </c>
      <c r="B49" s="12">
        <v>43</v>
      </c>
      <c r="C49" s="12">
        <v>4406195000125</v>
      </c>
      <c r="D49" s="14" t="s">
        <v>199</v>
      </c>
      <c r="E49" s="15" t="s">
        <v>204</v>
      </c>
      <c r="F49" s="15" t="s">
        <v>201</v>
      </c>
      <c r="G49" s="16">
        <v>45951</v>
      </c>
      <c r="H49" s="17" t="s">
        <v>205</v>
      </c>
      <c r="I49" s="18">
        <v>423.94</v>
      </c>
      <c r="J49" s="19">
        <v>45951</v>
      </c>
      <c r="K49" s="14" t="s">
        <v>20</v>
      </c>
      <c r="L49" s="18">
        <f>423.94</f>
        <v>423.94</v>
      </c>
      <c r="M49" s="22" t="s">
        <v>203</v>
      </c>
      <c r="N49" s="2"/>
    </row>
    <row r="50" spans="1:14" s="20" customFormat="1" ht="120">
      <c r="A50" s="11" t="s">
        <v>15</v>
      </c>
      <c r="B50" s="12">
        <v>44</v>
      </c>
      <c r="C50" s="12">
        <v>4406195000125</v>
      </c>
      <c r="D50" s="14" t="s">
        <v>199</v>
      </c>
      <c r="E50" s="15" t="s">
        <v>206</v>
      </c>
      <c r="F50" s="15" t="s">
        <v>207</v>
      </c>
      <c r="G50" s="16">
        <v>45951</v>
      </c>
      <c r="H50" s="17" t="s">
        <v>208</v>
      </c>
      <c r="I50" s="18">
        <v>276.67</v>
      </c>
      <c r="J50" s="19">
        <v>45951</v>
      </c>
      <c r="K50" s="14" t="s">
        <v>20</v>
      </c>
      <c r="L50" s="18">
        <f>13.28+263.39</f>
        <v>276.66999999999996</v>
      </c>
      <c r="M50" s="22" t="s">
        <v>203</v>
      </c>
      <c r="N50" s="2"/>
    </row>
    <row r="51" spans="1:14" s="20" customFormat="1" ht="120">
      <c r="A51" s="11" t="s">
        <v>15</v>
      </c>
      <c r="B51" s="12">
        <v>45</v>
      </c>
      <c r="C51" s="12">
        <v>4406195000125</v>
      </c>
      <c r="D51" s="14" t="s">
        <v>199</v>
      </c>
      <c r="E51" s="15" t="s">
        <v>209</v>
      </c>
      <c r="F51" s="15" t="s">
        <v>210</v>
      </c>
      <c r="G51" s="16">
        <v>45951</v>
      </c>
      <c r="H51" s="17" t="s">
        <v>211</v>
      </c>
      <c r="I51" s="18">
        <v>358.51</v>
      </c>
      <c r="J51" s="19">
        <v>45951</v>
      </c>
      <c r="K51" s="14" t="s">
        <v>20</v>
      </c>
      <c r="L51" s="18">
        <f>17.21+341.3</f>
        <v>358.51</v>
      </c>
      <c r="M51" s="22" t="s">
        <v>203</v>
      </c>
      <c r="N51" s="2"/>
    </row>
    <row r="52" spans="1:14" s="20" customFormat="1" ht="120">
      <c r="A52" s="11" t="s">
        <v>15</v>
      </c>
      <c r="B52" s="12">
        <v>46</v>
      </c>
      <c r="C52" s="12">
        <v>4406195000125</v>
      </c>
      <c r="D52" s="14" t="s">
        <v>199</v>
      </c>
      <c r="E52" s="15" t="s">
        <v>212</v>
      </c>
      <c r="F52" s="15" t="s">
        <v>213</v>
      </c>
      <c r="G52" s="16">
        <v>45951</v>
      </c>
      <c r="H52" s="17" t="s">
        <v>214</v>
      </c>
      <c r="I52" s="18">
        <v>440.33</v>
      </c>
      <c r="J52" s="19">
        <v>45951</v>
      </c>
      <c r="K52" s="14" t="s">
        <v>20</v>
      </c>
      <c r="L52" s="18">
        <f>21.14+419.19</f>
        <v>440.33</v>
      </c>
      <c r="M52" s="22" t="s">
        <v>203</v>
      </c>
      <c r="N52" s="2"/>
    </row>
    <row r="53" spans="1:14" s="20" customFormat="1" ht="120">
      <c r="A53" s="11" t="s">
        <v>15</v>
      </c>
      <c r="B53" s="12">
        <v>47</v>
      </c>
      <c r="C53" s="12">
        <v>4406195000125</v>
      </c>
      <c r="D53" s="14" t="s">
        <v>199</v>
      </c>
      <c r="E53" s="15" t="s">
        <v>215</v>
      </c>
      <c r="F53" s="27" t="s">
        <v>216</v>
      </c>
      <c r="G53" s="16">
        <v>45951</v>
      </c>
      <c r="H53" s="17" t="s">
        <v>217</v>
      </c>
      <c r="I53" s="18">
        <v>145.68</v>
      </c>
      <c r="J53" s="19">
        <v>45951</v>
      </c>
      <c r="K53" s="14" t="s">
        <v>20</v>
      </c>
      <c r="L53" s="18">
        <f>6.99+138.69</f>
        <v>145.68</v>
      </c>
      <c r="M53" s="22" t="s">
        <v>203</v>
      </c>
      <c r="N53" s="2"/>
    </row>
    <row r="54" spans="1:14" s="20" customFormat="1" ht="120">
      <c r="A54" s="11" t="s">
        <v>15</v>
      </c>
      <c r="B54" s="12">
        <v>48</v>
      </c>
      <c r="C54" s="12">
        <v>4406195000125</v>
      </c>
      <c r="D54" s="14" t="s">
        <v>199</v>
      </c>
      <c r="E54" s="15" t="s">
        <v>218</v>
      </c>
      <c r="F54" s="15" t="s">
        <v>219</v>
      </c>
      <c r="G54" s="16">
        <v>45951</v>
      </c>
      <c r="H54" s="17" t="s">
        <v>220</v>
      </c>
      <c r="I54" s="18">
        <v>243.9</v>
      </c>
      <c r="J54" s="19">
        <v>45951</v>
      </c>
      <c r="K54" s="14" t="s">
        <v>20</v>
      </c>
      <c r="L54" s="18">
        <f>11.71+232.19</f>
        <v>243.9</v>
      </c>
      <c r="M54" s="22" t="s">
        <v>203</v>
      </c>
      <c r="N54" s="2"/>
    </row>
    <row r="55" spans="1:14" s="20" customFormat="1" ht="150">
      <c r="A55" s="11" t="s">
        <v>15</v>
      </c>
      <c r="B55" s="12">
        <v>49</v>
      </c>
      <c r="C55" s="12">
        <v>12891300000197</v>
      </c>
      <c r="D55" s="14" t="s">
        <v>221</v>
      </c>
      <c r="E55" s="15" t="s">
        <v>222</v>
      </c>
      <c r="F55" s="15" t="s">
        <v>223</v>
      </c>
      <c r="G55" s="16">
        <v>45951</v>
      </c>
      <c r="H55" s="17" t="s">
        <v>224</v>
      </c>
      <c r="I55" s="18">
        <v>327082.01</v>
      </c>
      <c r="J55" s="19">
        <v>45951</v>
      </c>
      <c r="K55" s="14" t="s">
        <v>20</v>
      </c>
      <c r="L55" s="18">
        <f>3924.98+16354.1+278016.37</f>
        <v>298295.45</v>
      </c>
      <c r="M55" s="22" t="s">
        <v>225</v>
      </c>
      <c r="N55" s="2"/>
    </row>
    <row r="56" spans="1:14" s="20" customFormat="1" ht="105">
      <c r="A56" s="11" t="s">
        <v>15</v>
      </c>
      <c r="B56" s="12">
        <v>50</v>
      </c>
      <c r="C56" s="12">
        <v>12891300000197</v>
      </c>
      <c r="D56" s="14" t="s">
        <v>221</v>
      </c>
      <c r="E56" s="15" t="s">
        <v>226</v>
      </c>
      <c r="F56" s="15" t="s">
        <v>227</v>
      </c>
      <c r="G56" s="16">
        <v>45951</v>
      </c>
      <c r="H56" s="17" t="s">
        <v>228</v>
      </c>
      <c r="I56" s="18">
        <v>25394.33</v>
      </c>
      <c r="J56" s="19">
        <v>45951</v>
      </c>
      <c r="K56" s="14" t="s">
        <v>20</v>
      </c>
      <c r="L56" s="18">
        <f>304.73+1269.72+21137.82</f>
        <v>22712.27</v>
      </c>
      <c r="M56" s="17" t="s">
        <v>229</v>
      </c>
      <c r="N56" s="2"/>
    </row>
    <row r="57" spans="1:14" s="20" customFormat="1" ht="90">
      <c r="A57" s="11" t="s">
        <v>15</v>
      </c>
      <c r="B57" s="12">
        <v>51</v>
      </c>
      <c r="C57" s="13">
        <v>28388146000175</v>
      </c>
      <c r="D57" s="14" t="s">
        <v>230</v>
      </c>
      <c r="E57" s="21" t="s">
        <v>231</v>
      </c>
      <c r="F57" s="15" t="s">
        <v>232</v>
      </c>
      <c r="G57" s="16">
        <v>45951</v>
      </c>
      <c r="H57" s="17" t="s">
        <v>233</v>
      </c>
      <c r="I57" s="18">
        <v>3460.15</v>
      </c>
      <c r="J57" s="19">
        <v>45951</v>
      </c>
      <c r="K57" s="14" t="s">
        <v>20</v>
      </c>
      <c r="L57" s="18">
        <f>69.55+3390.6</f>
        <v>3460.15</v>
      </c>
      <c r="M57" s="17" t="s">
        <v>234</v>
      </c>
      <c r="N57" s="2"/>
    </row>
    <row r="58" spans="1:14" s="20" customFormat="1" ht="105">
      <c r="A58" s="11" t="s">
        <v>15</v>
      </c>
      <c r="B58" s="12">
        <v>52</v>
      </c>
      <c r="C58" s="13">
        <v>28388146000175</v>
      </c>
      <c r="D58" s="14" t="s">
        <v>230</v>
      </c>
      <c r="E58" s="21" t="s">
        <v>235</v>
      </c>
      <c r="F58" s="15" t="s">
        <v>236</v>
      </c>
      <c r="G58" s="16">
        <v>45951</v>
      </c>
      <c r="H58" s="17" t="s">
        <v>237</v>
      </c>
      <c r="I58" s="18">
        <v>1940.6</v>
      </c>
      <c r="J58" s="19">
        <v>45951</v>
      </c>
      <c r="K58" s="14" t="s">
        <v>20</v>
      </c>
      <c r="L58" s="18">
        <f>39.01+1901.59</f>
        <v>1940.6</v>
      </c>
      <c r="M58" s="17" t="s">
        <v>234</v>
      </c>
      <c r="N58" s="2"/>
    </row>
    <row r="59" spans="1:14" s="20" customFormat="1" ht="105">
      <c r="A59" s="11" t="s">
        <v>15</v>
      </c>
      <c r="B59" s="12">
        <v>53</v>
      </c>
      <c r="C59" s="12">
        <v>22772156000123</v>
      </c>
      <c r="D59" s="14" t="s">
        <v>238</v>
      </c>
      <c r="E59" s="21" t="s">
        <v>239</v>
      </c>
      <c r="F59" s="15" t="s">
        <v>240</v>
      </c>
      <c r="G59" s="16">
        <v>45951</v>
      </c>
      <c r="H59" s="17" t="s">
        <v>241</v>
      </c>
      <c r="I59" s="18">
        <v>6936</v>
      </c>
      <c r="J59" s="19">
        <v>45951</v>
      </c>
      <c r="K59" s="14" t="s">
        <v>20</v>
      </c>
      <c r="L59" s="18">
        <f>332.93+346.8+6256.27</f>
        <v>6936</v>
      </c>
      <c r="M59" s="22" t="s">
        <v>242</v>
      </c>
      <c r="N59" s="2"/>
    </row>
    <row r="60" spans="1:14" s="20" customFormat="1" ht="120">
      <c r="A60" s="11" t="s">
        <v>15</v>
      </c>
      <c r="B60" s="12">
        <v>54</v>
      </c>
      <c r="C60" s="12">
        <v>76535764000143</v>
      </c>
      <c r="D60" s="14" t="s">
        <v>243</v>
      </c>
      <c r="E60" s="15" t="s">
        <v>244</v>
      </c>
      <c r="F60" s="15" t="s">
        <v>245</v>
      </c>
      <c r="G60" s="16">
        <v>45959</v>
      </c>
      <c r="H60" s="17" t="s">
        <v>246</v>
      </c>
      <c r="I60" s="18">
        <v>5636.01</v>
      </c>
      <c r="J60" s="19">
        <v>45959</v>
      </c>
      <c r="K60" s="14" t="s">
        <v>20</v>
      </c>
      <c r="L60" s="18">
        <f>659.21+4976.8</f>
        <v>5636.01</v>
      </c>
      <c r="M60" s="22" t="s">
        <v>247</v>
      </c>
      <c r="N60" s="2"/>
    </row>
    <row r="61" spans="1:14" s="20" customFormat="1" ht="120">
      <c r="A61" s="11" t="s">
        <v>15</v>
      </c>
      <c r="B61" s="12">
        <v>55</v>
      </c>
      <c r="C61" s="12">
        <v>76535764000143</v>
      </c>
      <c r="D61" s="14" t="s">
        <v>243</v>
      </c>
      <c r="E61" s="15" t="s">
        <v>248</v>
      </c>
      <c r="F61" s="15" t="s">
        <v>245</v>
      </c>
      <c r="G61" s="16">
        <v>45959</v>
      </c>
      <c r="H61" s="17" t="s">
        <v>249</v>
      </c>
      <c r="I61" s="18">
        <v>8097.47</v>
      </c>
      <c r="J61" s="19">
        <v>45959</v>
      </c>
      <c r="K61" s="14" t="s">
        <v>20</v>
      </c>
      <c r="L61" s="18">
        <f>8097.47</f>
        <v>8097.47</v>
      </c>
      <c r="M61" s="22" t="s">
        <v>247</v>
      </c>
      <c r="N61" s="2"/>
    </row>
    <row r="62" spans="1:14" s="20" customFormat="1" ht="90">
      <c r="A62" s="11" t="s">
        <v>15</v>
      </c>
      <c r="B62" s="12">
        <v>56</v>
      </c>
      <c r="C62" s="13">
        <v>12039966000111</v>
      </c>
      <c r="D62" s="14" t="s">
        <v>250</v>
      </c>
      <c r="E62" s="15" t="s">
        <v>251</v>
      </c>
      <c r="F62" s="15" t="s">
        <v>252</v>
      </c>
      <c r="G62" s="16">
        <v>45959</v>
      </c>
      <c r="H62" s="17" t="s">
        <v>253</v>
      </c>
      <c r="I62" s="18">
        <v>40151.699999999997</v>
      </c>
      <c r="J62" s="19">
        <v>45961</v>
      </c>
      <c r="K62" s="14" t="s">
        <v>20</v>
      </c>
      <c r="L62" s="18">
        <v>40151.699999999997</v>
      </c>
      <c r="M62" s="22" t="s">
        <v>254</v>
      </c>
      <c r="N62" s="2"/>
    </row>
    <row r="63" spans="1:14" s="20" customFormat="1" ht="105">
      <c r="A63" s="11" t="s">
        <v>15</v>
      </c>
      <c r="B63" s="12">
        <v>57</v>
      </c>
      <c r="C63" s="13">
        <v>4320180000140</v>
      </c>
      <c r="D63" s="14" t="s">
        <v>255</v>
      </c>
      <c r="E63" s="15" t="s">
        <v>256</v>
      </c>
      <c r="F63" s="15" t="s">
        <v>257</v>
      </c>
      <c r="G63" s="16">
        <v>45959</v>
      </c>
      <c r="H63" s="17" t="s">
        <v>258</v>
      </c>
      <c r="I63" s="18">
        <v>127</v>
      </c>
      <c r="J63" s="19">
        <v>45961</v>
      </c>
      <c r="K63" s="14" t="s">
        <v>20</v>
      </c>
      <c r="L63" s="18">
        <v>127</v>
      </c>
      <c r="M63" s="22" t="s">
        <v>259</v>
      </c>
      <c r="N63" s="2"/>
    </row>
    <row r="64" spans="1:14" s="20" customFormat="1" ht="105">
      <c r="A64" s="11" t="s">
        <v>15</v>
      </c>
      <c r="B64" s="12">
        <v>58</v>
      </c>
      <c r="C64" s="13">
        <v>5340639000130</v>
      </c>
      <c r="D64" s="14" t="s">
        <v>260</v>
      </c>
      <c r="E64" s="26" t="s">
        <v>261</v>
      </c>
      <c r="F64" s="15" t="s">
        <v>262</v>
      </c>
      <c r="G64" s="16">
        <v>45960</v>
      </c>
      <c r="H64" s="17" t="s">
        <v>263</v>
      </c>
      <c r="I64" s="18">
        <v>1745.77</v>
      </c>
      <c r="J64" s="19">
        <v>45961</v>
      </c>
      <c r="K64" s="14" t="s">
        <v>20</v>
      </c>
      <c r="L64" s="18">
        <v>1745.77</v>
      </c>
      <c r="M64" s="22" t="s">
        <v>264</v>
      </c>
      <c r="N64" s="2"/>
    </row>
    <row r="65" spans="1:14" s="20" customFormat="1" ht="105">
      <c r="A65" s="11" t="s">
        <v>15</v>
      </c>
      <c r="B65" s="12">
        <v>59</v>
      </c>
      <c r="C65" s="13">
        <v>5340639000130</v>
      </c>
      <c r="D65" s="14" t="s">
        <v>260</v>
      </c>
      <c r="E65" s="15" t="s">
        <v>265</v>
      </c>
      <c r="F65" s="15" t="s">
        <v>262</v>
      </c>
      <c r="G65" s="16">
        <v>45960</v>
      </c>
      <c r="H65" s="17" t="s">
        <v>266</v>
      </c>
      <c r="I65" s="18">
        <v>7665.42</v>
      </c>
      <c r="J65" s="19">
        <v>45961</v>
      </c>
      <c r="K65" s="14" t="s">
        <v>20</v>
      </c>
      <c r="L65" s="18">
        <v>7665.42</v>
      </c>
      <c r="M65" s="22" t="s">
        <v>264</v>
      </c>
      <c r="N65" s="2"/>
    </row>
    <row r="66" spans="1:14" s="20" customFormat="1" ht="90" customHeight="1">
      <c r="A66" s="11" t="s">
        <v>15</v>
      </c>
      <c r="B66" s="12">
        <v>60</v>
      </c>
      <c r="C66" s="13">
        <v>5340639000130</v>
      </c>
      <c r="D66" s="14" t="s">
        <v>260</v>
      </c>
      <c r="E66" s="15" t="s">
        <v>267</v>
      </c>
      <c r="F66" s="15" t="s">
        <v>268</v>
      </c>
      <c r="G66" s="16">
        <v>45960</v>
      </c>
      <c r="H66" s="17" t="s">
        <v>269</v>
      </c>
      <c r="I66" s="18">
        <v>1239.51</v>
      </c>
      <c r="J66" s="19">
        <v>45961</v>
      </c>
      <c r="K66" s="14" t="s">
        <v>20</v>
      </c>
      <c r="L66" s="18">
        <v>1239.51</v>
      </c>
      <c r="M66" s="22" t="s">
        <v>264</v>
      </c>
      <c r="N66" s="2"/>
    </row>
    <row r="67" spans="1:14" s="20" customFormat="1" ht="92.25" customHeight="1">
      <c r="A67" s="11" t="s">
        <v>15</v>
      </c>
      <c r="B67" s="12">
        <v>61</v>
      </c>
      <c r="C67" s="13">
        <v>5340639000130</v>
      </c>
      <c r="D67" s="14" t="s">
        <v>260</v>
      </c>
      <c r="E67" s="15" t="s">
        <v>270</v>
      </c>
      <c r="F67" s="15" t="s">
        <v>268</v>
      </c>
      <c r="G67" s="16">
        <v>45960</v>
      </c>
      <c r="H67" s="17" t="s">
        <v>271</v>
      </c>
      <c r="I67" s="18">
        <v>19556.89</v>
      </c>
      <c r="J67" s="19">
        <v>45961</v>
      </c>
      <c r="K67" s="14" t="s">
        <v>20</v>
      </c>
      <c r="L67" s="18">
        <v>19556.89</v>
      </c>
      <c r="M67" s="22" t="s">
        <v>264</v>
      </c>
      <c r="N67" s="2"/>
    </row>
    <row r="68" spans="1:14" s="20" customFormat="1" ht="90" customHeight="1">
      <c r="A68" s="11" t="s">
        <v>15</v>
      </c>
      <c r="B68" s="12">
        <v>62</v>
      </c>
      <c r="C68" s="13">
        <v>5340639000130</v>
      </c>
      <c r="D68" s="14" t="s">
        <v>260</v>
      </c>
      <c r="E68" s="15" t="s">
        <v>272</v>
      </c>
      <c r="F68" s="15" t="s">
        <v>273</v>
      </c>
      <c r="G68" s="16">
        <v>45960</v>
      </c>
      <c r="H68" s="17" t="s">
        <v>274</v>
      </c>
      <c r="I68" s="18">
        <v>2550.2399999999998</v>
      </c>
      <c r="J68" s="19">
        <v>45961</v>
      </c>
      <c r="K68" s="14" t="s">
        <v>20</v>
      </c>
      <c r="L68" s="18">
        <v>2550.2399999999998</v>
      </c>
      <c r="M68" s="22" t="s">
        <v>275</v>
      </c>
      <c r="N68" s="2"/>
    </row>
    <row r="69" spans="1:14" s="20" customFormat="1" ht="92.25" customHeight="1">
      <c r="A69" s="11" t="s">
        <v>15</v>
      </c>
      <c r="B69" s="12">
        <v>63</v>
      </c>
      <c r="C69" s="13">
        <v>5340639000130</v>
      </c>
      <c r="D69" s="14" t="s">
        <v>260</v>
      </c>
      <c r="E69" s="15" t="s">
        <v>276</v>
      </c>
      <c r="F69" s="15" t="s">
        <v>277</v>
      </c>
      <c r="G69" s="16">
        <v>45960</v>
      </c>
      <c r="H69" s="17" t="s">
        <v>278</v>
      </c>
      <c r="I69" s="18">
        <v>6216.42</v>
      </c>
      <c r="J69" s="19">
        <v>45961</v>
      </c>
      <c r="K69" s="14" t="s">
        <v>20</v>
      </c>
      <c r="L69" s="18">
        <v>6216.42</v>
      </c>
      <c r="M69" s="22" t="s">
        <v>275</v>
      </c>
      <c r="N69" s="2"/>
    </row>
    <row r="70" spans="1:14" s="20" customFormat="1" ht="91.5" customHeight="1">
      <c r="A70" s="11" t="s">
        <v>15</v>
      </c>
      <c r="B70" s="12">
        <v>64</v>
      </c>
      <c r="C70" s="13">
        <v>4407920000180</v>
      </c>
      <c r="D70" s="14" t="s">
        <v>279</v>
      </c>
      <c r="E70" s="15" t="s">
        <v>280</v>
      </c>
      <c r="F70" s="15" t="s">
        <v>281</v>
      </c>
      <c r="G70" s="16">
        <v>45960</v>
      </c>
      <c r="H70" s="17" t="s">
        <v>282</v>
      </c>
      <c r="I70" s="18">
        <v>20575.759999999998</v>
      </c>
      <c r="J70" s="19">
        <v>45961</v>
      </c>
      <c r="K70" s="14" t="s">
        <v>20</v>
      </c>
      <c r="L70" s="18">
        <v>20575.759999999998</v>
      </c>
      <c r="M70" s="22" t="s">
        <v>283</v>
      </c>
      <c r="N70" s="2"/>
    </row>
    <row r="71" spans="1:14" ht="15" customHeight="1">
      <c r="A71" s="28" t="s">
        <v>284</v>
      </c>
      <c r="B71" s="28"/>
      <c r="C71" s="28"/>
      <c r="D71" s="4"/>
      <c r="K71" s="29"/>
    </row>
    <row r="72" spans="1:14" ht="15" customHeight="1">
      <c r="A72" s="30" t="str">
        <f>[1]Bens!A34</f>
        <v>Data da última atualização: 05/11/2025</v>
      </c>
      <c r="B72" s="31"/>
      <c r="C72" s="4"/>
      <c r="D72" s="1"/>
    </row>
    <row r="73" spans="1:14" ht="15" customHeight="1">
      <c r="A73" s="32" t="s">
        <v>285</v>
      </c>
      <c r="B73" s="32"/>
      <c r="C73" s="32"/>
      <c r="D73" s="32"/>
    </row>
    <row r="74" spans="1:14" ht="15" customHeight="1">
      <c r="A74" s="32" t="s">
        <v>286</v>
      </c>
      <c r="B74" s="32"/>
      <c r="C74" s="32"/>
      <c r="D74" s="32"/>
    </row>
    <row r="75" spans="1:14" ht="15" customHeight="1">
      <c r="A75" s="33" t="s">
        <v>287</v>
      </c>
      <c r="B75" s="33"/>
      <c r="C75" s="33"/>
      <c r="D75" s="1"/>
    </row>
    <row r="76" spans="1:14" ht="15" customHeight="1"/>
    <row r="77" spans="1:14" ht="15" customHeight="1"/>
    <row r="78" spans="1:14" ht="15" customHeight="1"/>
    <row r="79" spans="1:14" ht="15" customHeight="1"/>
    <row r="80" spans="1:14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48.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</sheetData>
  <mergeCells count="5">
    <mergeCell ref="A2:M2"/>
    <mergeCell ref="A3:E3"/>
    <mergeCell ref="A5:L5"/>
    <mergeCell ref="A73:D73"/>
    <mergeCell ref="A74:D74"/>
  </mergeCells>
  <conditionalFormatting sqref="C7:C70">
    <cfRule type="cellIs" dxfId="1" priority="1" operator="between">
      <formula>111111111</formula>
      <formula>99999999999</formula>
    </cfRule>
    <cfRule type="cellIs" dxfId="0" priority="2" operator="between">
      <formula>111111111111</formula>
      <formula>99999999999999</formula>
    </cfRule>
  </conditionalFormatting>
  <hyperlinks>
    <hyperlink ref="F7" r:id="rId1" xr:uid="{1BE01C24-7DAC-4FDD-B489-47A87C75EE22}"/>
    <hyperlink ref="F8" r:id="rId2" xr:uid="{1386D06F-1020-420F-8284-A3F8223887F3}"/>
    <hyperlink ref="F9" r:id="rId3" xr:uid="{6E7EA93F-3FA5-4B68-B2A5-35C635A7A937}"/>
    <hyperlink ref="F10" r:id="rId4" xr:uid="{7EB00E0A-FB6B-4961-B37F-8FDB04A740F9}"/>
    <hyperlink ref="F11" r:id="rId5" xr:uid="{C2CB54CB-1A00-4EB2-9277-2A4E9A93004C}"/>
    <hyperlink ref="F12" r:id="rId6" xr:uid="{9171C09C-CCCC-4553-A255-664CC8CF5418}"/>
    <hyperlink ref="F13" r:id="rId7" xr:uid="{1D13019B-72F7-48B0-9963-A8A8C4ECD5B3}"/>
    <hyperlink ref="F14" r:id="rId8" xr:uid="{A996F006-A47E-4B15-B36F-699D6CEF8347}"/>
    <hyperlink ref="F15" r:id="rId9" xr:uid="{EA578285-B2AD-4DCF-8C9E-F12169375BFB}"/>
    <hyperlink ref="F16" r:id="rId10" xr:uid="{1B2B7361-1D40-4AC7-BFCD-55463E0F2E3C}"/>
    <hyperlink ref="F17" r:id="rId11" xr:uid="{4D7FD5F6-0A7E-401D-8F80-14A5D15BFCF7}"/>
    <hyperlink ref="F18" r:id="rId12" xr:uid="{F822A76D-5DB6-47B2-8AC4-5083169CFF15}"/>
    <hyperlink ref="F19" r:id="rId13" xr:uid="{A8A4D8AB-24DF-448C-B368-A6D3359C2ED5}"/>
    <hyperlink ref="F20" r:id="rId14" xr:uid="{14F4A218-D538-4096-9089-8D1BEBF0E9DC}"/>
    <hyperlink ref="F21" r:id="rId15" xr:uid="{CF70798F-2637-44B5-A813-6F6454884A9C}"/>
    <hyperlink ref="F22" r:id="rId16" xr:uid="{14FDC763-07AC-4D04-9423-4B5A7796FDF3}"/>
    <hyperlink ref="F23" r:id="rId17" xr:uid="{B09B43E2-8BD6-4C63-BF7D-5E8BEB6FC1ED}"/>
    <hyperlink ref="F24" r:id="rId18" xr:uid="{A4CBC736-6097-4507-9EA3-EACA929C4AC1}"/>
    <hyperlink ref="F25" r:id="rId19" xr:uid="{B6AFF898-B3ED-4B0E-8B2A-AE4A80EF589F}"/>
    <hyperlink ref="F26" r:id="rId20" xr:uid="{0EC5C105-0829-4883-B04A-278407B32F27}"/>
    <hyperlink ref="F27" r:id="rId21" xr:uid="{85CBA477-F9B2-4C3A-B22B-201E09154847}"/>
    <hyperlink ref="F28" r:id="rId22" xr:uid="{45EEFADF-E6BF-4487-8599-0C5E168727DD}"/>
    <hyperlink ref="F29" r:id="rId23" xr:uid="{EB72EC5B-04AE-4844-9D3F-EBEBBF5F30ED}"/>
    <hyperlink ref="F30" r:id="rId24" xr:uid="{888BCE78-2D15-4D93-B514-8085BDCE9A42}"/>
    <hyperlink ref="F31" r:id="rId25" xr:uid="{082016CD-0F61-4A36-9E3D-56E6BF38E1E8}"/>
    <hyperlink ref="F33" r:id="rId26" xr:uid="{A2FD83DA-899B-41A1-BC2D-3660219F4FC2}"/>
    <hyperlink ref="F34" r:id="rId27" xr:uid="{9AA1F567-4DC2-41D6-9928-5E8E200EAD51}"/>
    <hyperlink ref="F35" r:id="rId28" xr:uid="{598ADE07-06DC-4C43-9EFC-2D132366D3D4}"/>
    <hyperlink ref="F36" r:id="rId29" xr:uid="{FD6702E9-3461-47F5-A339-BFDC96F53D48}"/>
    <hyperlink ref="F37" r:id="rId30" xr:uid="{A5C25C42-DE10-4C3D-A6A3-0AA84E662FBF}"/>
    <hyperlink ref="F38" r:id="rId31" xr:uid="{A8B4E0AE-1EB2-41AC-AD69-C281D621F4A0}"/>
    <hyperlink ref="F39" r:id="rId32" xr:uid="{A5C46A0F-D426-4471-8753-621BD766AD2B}"/>
    <hyperlink ref="F40" r:id="rId33" xr:uid="{6FF77D78-D460-473A-B354-146C85A70390}"/>
    <hyperlink ref="F41" r:id="rId34" xr:uid="{42F2471C-9DB5-4AE3-BAE1-20909EECD463}"/>
    <hyperlink ref="F42" r:id="rId35" xr:uid="{DD6BCEE7-6946-453D-B5E9-7B4D1B2B9736}"/>
    <hyperlink ref="F43" r:id="rId36" xr:uid="{0A32FF16-B060-42D0-9D93-25FD3E71CBBD}"/>
    <hyperlink ref="F44" r:id="rId37" xr:uid="{CC3E5939-52BC-467F-A629-3451D97A51F4}"/>
    <hyperlink ref="F45" r:id="rId38" xr:uid="{E6157F80-474E-421B-87B4-3CF8555D2175}"/>
    <hyperlink ref="F46" r:id="rId39" xr:uid="{5E62C06B-BADB-499F-B315-F3267E2FBE0D}"/>
    <hyperlink ref="F47" r:id="rId40" xr:uid="{E1E785B7-115A-47E9-BB8F-421B735D07ED}"/>
    <hyperlink ref="F48" r:id="rId41" xr:uid="{383A5D70-1868-420B-91DE-A25D70BCC9FE}"/>
    <hyperlink ref="F49" r:id="rId42" xr:uid="{00528290-633F-4B94-9FEE-323DD36A1511}"/>
    <hyperlink ref="F50" r:id="rId43" xr:uid="{2ECE2B48-396E-463B-80C5-832F9842435C}"/>
    <hyperlink ref="F51" r:id="rId44" xr:uid="{C9CC51EC-B578-40CC-BABF-2A85774A8CE5}"/>
    <hyperlink ref="F52" r:id="rId45" xr:uid="{60C68138-449D-416D-9326-7F85BE2E7CDF}"/>
    <hyperlink ref="F53" r:id="rId46" xr:uid="{144664FB-0E32-48DD-B91C-465C9B3EF265}"/>
    <hyperlink ref="F54" r:id="rId47" xr:uid="{36DE5BD0-A01D-4414-90FB-DB6D72CE6633}"/>
    <hyperlink ref="F55" r:id="rId48" xr:uid="{C12B1CD6-5936-4ACF-9DC2-1D8C9895DD35}"/>
    <hyperlink ref="F56" r:id="rId49" xr:uid="{435E01C8-1C77-41D4-8415-99BB650F5263}"/>
    <hyperlink ref="F57" r:id="rId50" xr:uid="{0D114E89-7E7F-4DC5-A9A1-60CB3EA81F08}"/>
    <hyperlink ref="F58" r:id="rId51" xr:uid="{2BCEE397-8D1C-4C32-8A54-66658536DD89}"/>
    <hyperlink ref="F59" r:id="rId52" xr:uid="{8F710752-2B78-4FAB-8072-4132F9E771BF}"/>
    <hyperlink ref="F60" r:id="rId53" xr:uid="{1F54A431-1623-4251-A13B-7F399CCB83D5}"/>
    <hyperlink ref="F61" r:id="rId54" xr:uid="{5F87FAF4-AB70-4B1D-9F96-801CCC69CCDE}"/>
    <hyperlink ref="F62" r:id="rId55" xr:uid="{85728E42-2AE5-4405-9D5A-92FC7E24657D}"/>
    <hyperlink ref="F63" r:id="rId56" xr:uid="{D31273AE-851A-4D6B-92BB-4F290CB787F6}"/>
    <hyperlink ref="F64" r:id="rId57" xr:uid="{3CB31460-2456-4C45-83BB-5C9DF5997188}"/>
    <hyperlink ref="F65" r:id="rId58" xr:uid="{449360FB-22D4-4BF6-9903-E11311E94B47}"/>
    <hyperlink ref="F66" r:id="rId59" xr:uid="{3E8C026D-14B3-405B-AD3C-26978EF5971F}"/>
    <hyperlink ref="F67" r:id="rId60" xr:uid="{9827B0F7-2C95-4156-BE01-A72F7D993207}"/>
    <hyperlink ref="F68" r:id="rId61" xr:uid="{E0CDFA54-489F-4E01-91DC-B4DB73210D26}"/>
    <hyperlink ref="F69" r:id="rId62" xr:uid="{94E25F7D-6812-43DD-B004-39306E0076CE}"/>
    <hyperlink ref="F70" r:id="rId63" xr:uid="{5200CE15-14DF-4AA9-A2E6-ECFB27C86ECA}"/>
    <hyperlink ref="F32" r:id="rId64" xr:uid="{57D6578F-C447-4E58-B21C-28BAF2681125}"/>
    <hyperlink ref="E7" r:id="rId65" display="Liquidação da NE nº 2025NE0000017 - Ref. a Prestação de serviços de publicação de atos oficiais e notas de interesse público desta Procuradoria-Geral de Justiça/Ministério Públido do Estado do Amazonas em jornal diário de grande circulação no Estado do Amazonas, referente aos serviços prestados no período de JULHO/2025, descritos na NF nº 27436 e demais documentos no SEI 2025.017339." xr:uid="{6CAA0CF4-B8F9-4342-B8AC-DCD0E4394419}"/>
    <hyperlink ref="E8" r:id="rId66" xr:uid="{CE39DFD5-6B2B-44EF-8625-D833BC00BCDA}"/>
    <hyperlink ref="E10" r:id="rId67" xr:uid="{2F701549-2D9F-4056-ADA0-E5CD770C2CFE}"/>
    <hyperlink ref="E11" r:id="rId68" xr:uid="{3630BC74-A261-4DD3-B39F-5AE626AF5571}"/>
    <hyperlink ref="E12" r:id="rId69" xr:uid="{95B30F2A-2487-4909-A73C-74154244B2A8}"/>
    <hyperlink ref="E13" r:id="rId70" display="Liquidação da NE nº 2025NE0000017 - Ref. prestação de serviços de publicação de atos oficiais e notas de interesse público desta Procuradoria-Geral de Justiça/Ministério Públido do Estado do Amazonas em jornal diário de grande circulação no Estado do Amazonas, referente aos serviços prestados no período de AGOSTO/2025, descritos na NF nº 27808 e demais documentos no SEI 2025.020024." xr:uid="{01E85132-C93B-4CE3-88EF-121614D5EF2A}"/>
    <hyperlink ref="E14" r:id="rId71" xr:uid="{9BE2AD0B-5FFE-4E0A-897D-C9B556C0E754}"/>
    <hyperlink ref="E18" r:id="rId72" display="Liquidação da NE nº 2025NE0001210 - Ref. a prestação de serviço do sistema informatizado de registro e controle de ponto eletrônico, em ambiente web, para a Procuradoria-Geral de Justiça (CA 008/2025 - MP/PGJ - 1ºT.A.). NF-n° 122756, competência de SETEMBRO/2025 e demais documentos no SEI 2025.022039." xr:uid="{59294996-55A6-403F-B824-0BE49DF6C23D}"/>
    <hyperlink ref="E19" r:id="rId73" xr:uid="{E6F696D3-900D-49BA-9AA8-269920E48436}"/>
    <hyperlink ref="E20" r:id="rId74" xr:uid="{A90E7D39-2514-4FCC-B934-D255B6D0E13A}"/>
    <hyperlink ref="E21" r:id="rId75" xr:uid="{F46D6F6E-E6C6-4EA3-8288-5EEC4B3E3A71}"/>
    <hyperlink ref="E22" r:id="rId76" xr:uid="{D3D6B6FF-0648-4040-9223-19C472B52308}"/>
    <hyperlink ref="E23" r:id="rId77" xr:uid="{F85EB789-7048-4555-A653-9C1875109E9C}"/>
    <hyperlink ref="E24" r:id="rId78" xr:uid="{CDF29140-F990-474E-8769-B41E8B2F7AE0}"/>
    <hyperlink ref="E26" r:id="rId79" display="Liquidação da NE nº 2025NE0002089 - Ref. fornecimento de subscrição de licenças de uso da plataforma de softwares Microsoft 365, pelo período de 36 (trinta e seis) meses, com suporte técnico, visando atender as necessidades da Procuradoria-Geral de Justiça do Estado do Amazonas (CA 031/2024 - MP/PGJ). NF-n° 731330 e demais documentos no SEI 2025.021247." xr:uid="{F3C259DE-5177-44B1-A721-179A76912BA2}"/>
    <hyperlink ref="E28" r:id="rId80" display="Liquidação da NE nº 2025NE0001849 - Ref. Prestação de serviços de licenças para solução de gerenciamento de endpoints denominada Ivanti Endpoint Manager e expansão tecnológica para gerenciamento de ativos de TI, incluindo capacitação, suporte técnico e garantia (CA 015/2022-MP/PGJ - 3º TA) conforme NFS-e n° 880 e documentos no PI-SEI 2025.021175." xr:uid="{300D1D73-80FA-42B7-8664-449D3E0D080E}"/>
    <hyperlink ref="E29" r:id="rId81" xr:uid="{B44EF3B0-36B5-4C7F-B575-6FCDA4E68DF4}"/>
    <hyperlink ref="E30" r:id="rId82" display="https://www.mpam.mp.br/images/CT_17-2024_-_MP-PGJ_5fa2a.pdf" xr:uid="{BC382225-8614-4457-9423-ED670FCEC9CD}"/>
    <hyperlink ref="E27" r:id="rId83" xr:uid="{C2DB8988-0AC9-479B-9E9E-29989AE3CC22}"/>
    <hyperlink ref="E31" r:id="rId84" xr:uid="{E996FC9F-42EC-434B-AA58-3A137E7E9207}"/>
    <hyperlink ref="E32" r:id="rId85" xr:uid="{9FCF190F-9EB7-466D-93ED-E23483700670}"/>
    <hyperlink ref="E35" r:id="rId86" xr:uid="{50FCA46C-C671-47A0-A766-85CD9765F179}"/>
    <hyperlink ref="E36" r:id="rId87" xr:uid="{19A0E38C-D5B4-4D53-B672-FE6C5177BE0E}"/>
    <hyperlink ref="E37" r:id="rId88" xr:uid="{2046E670-B78B-46E5-8DAA-EF4AE176AFC2}"/>
    <hyperlink ref="E38" r:id="rId89" xr:uid="{7C2FD6AD-B62E-4C9D-B7A1-130C87F4FC3E}"/>
    <hyperlink ref="E39" r:id="rId90" xr:uid="{DC100A56-388B-4827-A3C4-2D0B9E81A9CC}"/>
    <hyperlink ref="E40" r:id="rId91" xr:uid="{8245FCB4-57BE-4E81-A17F-4197726A7AE2}"/>
    <hyperlink ref="E42" r:id="rId92" display="Liquidação da NE nº 2025NE0001644 - Ref. serviço de fornecimento de energia elétrica dos Prédios Sede, Anexo Administrativo e Unidade da Belo Horizonte (CA 004/2024-MP/PGJ) relativo a SETEMBRO/2025, conforme Fatura nº 869937.09/2025.00&amp;#8203; e documentos no SEI 2025.022438." xr:uid="{42578B42-45CF-4673-82E3-8C9977D8D29D}"/>
    <hyperlink ref="E46" r:id="rId93" display="Liquidação da NE nº 2025NE0000025 - Ref. serviço de fornecimento de energia elétrica nas  unidades consumidoras da Procuradoria-Geral de Justiça do Estado do Amazonas (CA 027/2024-MP/PGJ) relativo a SETEMBRO/2025, conforme Fatura nº 869937.09/2025.01&amp;#8203; e documentos no SEI 2025.022439." xr:uid="{6E24AC6A-0062-4CF7-A188-45BF87F2BCFA}"/>
    <hyperlink ref="E47" r:id="rId94" display="Liquidação da NE nº 2025NE0000925 - Ref. serviço de fornecimento de energia elétrica nas  unidades consumidoras da Procuradoria-Geral de Justiça do Estado do Amazonas (CA 027/2024-MP/PGJ) relativo a SETEMBRO/2025, conforme Fatura nº 869937.09/2025.01&amp;#8203; e documentos no SEI 2025.022439." xr:uid="{0A89BF35-F3D1-41AE-B906-33581DD6CA4D}"/>
    <hyperlink ref="E48" r:id="rId95" xr:uid="{D20F53E4-5C41-4537-88F8-1CAA77345AF4}"/>
    <hyperlink ref="E49" r:id="rId96" xr:uid="{DF4B011C-B298-464D-A743-D7615874978F}"/>
    <hyperlink ref="E50" r:id="rId97" xr:uid="{3F290999-CBFC-41C9-957F-80B56C04360A}"/>
    <hyperlink ref="E51" r:id="rId98" xr:uid="{1D7C6235-4434-4ACE-B171-8B03B5B45228}"/>
    <hyperlink ref="E52" r:id="rId99" xr:uid="{F26ED6B1-7F6C-4F9D-9755-BBD1E3B0A319}"/>
    <hyperlink ref="E53" r:id="rId100" xr:uid="{B3A4A3C5-90F7-4076-B62A-422844EBF3FA}"/>
    <hyperlink ref="E54" r:id="rId101" xr:uid="{63200E92-E4C4-4A2F-92CD-DF1A9571EF15}"/>
    <hyperlink ref="E55" r:id="rId102" display="Liquidação da NE nº 2025NE0001841 - Ref. serviço continuados de limpeza e conservação, higienização, serviços de copa, garçom, lavagem de veículos, jardinagem e manutenção predial e recepção (CA 018/2025-MP/PGJ) relativo a SETEMBRO/2025, conforme NFS-nº 8447 e documentos no SEI 2025.021913." xr:uid="{AEADDDC3-2A98-4B3C-B199-68056B68C7A5}"/>
    <hyperlink ref="E56" r:id="rId103" xr:uid="{F1AEDD58-13C2-40EE-9061-2754D01D287C}"/>
    <hyperlink ref="E60" r:id="rId104" xr:uid="{7B816108-AFAC-46C6-947D-6624498D3AAE}"/>
    <hyperlink ref="E61" r:id="rId105" xr:uid="{B3913D32-7242-416A-AC0D-C0E8D10606EA}"/>
    <hyperlink ref="E62" r:id="rId106" xr:uid="{769BAE76-369C-4BB9-8D3E-2371CF8C297A}"/>
    <hyperlink ref="E63" r:id="rId107" xr:uid="{0C06FF45-2B4D-4A9E-A64F-7A93C747A147}"/>
    <hyperlink ref="E64" r:id="rId108" xr:uid="{7C0ED7AA-A7F8-45A3-B4B3-7B2817E07215}"/>
    <hyperlink ref="E65" r:id="rId109" xr:uid="{3AA18063-D153-4479-B614-E9DDFA9A1160}"/>
    <hyperlink ref="E66" r:id="rId110" xr:uid="{AA4B3FCB-31EF-42B3-A49E-728C28828548}"/>
    <hyperlink ref="E67" r:id="rId111" xr:uid="{C4AE0D2C-A2BC-4B64-8427-9955440D9380}"/>
    <hyperlink ref="E68" r:id="rId112" xr:uid="{0B0CA37A-4D52-4C50-A75D-675B87BBDA81}"/>
    <hyperlink ref="E69" r:id="rId113" xr:uid="{BAA5EEE4-D865-4BFC-9F3E-A83B3A9A2E6E}"/>
    <hyperlink ref="E70" r:id="rId114" xr:uid="{B59C449A-5D5B-45E6-8AAF-DE4F1737BED8}"/>
  </hyperlinks>
  <pageMargins left="0.511811024" right="0.511811024" top="0.78740157499999996" bottom="0.78740157499999996" header="0.31496062000000002" footer="0.31496062000000002"/>
  <pageSetup scale="36" orientation="portrait" r:id="rId115"/>
  <drawing r:id="rId11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8534A7A0B96B4C83348FD15B6D0298" ma:contentTypeVersion="14" ma:contentTypeDescription="Create a new document." ma:contentTypeScope="" ma:versionID="54787d3ebeed7de3171f087ffbad9fbf">
  <xsd:schema xmlns:xsd="http://www.w3.org/2001/XMLSchema" xmlns:xs="http://www.w3.org/2001/XMLSchema" xmlns:p="http://schemas.microsoft.com/office/2006/metadata/properties" xmlns:ns2="55306d8f-6ac8-4d4b-898a-9b8a7bc1d116" xmlns:ns3="eec51211-4e70-446f-ac4c-34342dd19df9" targetNamespace="http://schemas.microsoft.com/office/2006/metadata/properties" ma:root="true" ma:fieldsID="2e45c3b6e58f509f33d939bd13c3aa0c" ns2:_="" ns3:_="">
    <xsd:import namespace="55306d8f-6ac8-4d4b-898a-9b8a7bc1d116"/>
    <xsd:import namespace="eec51211-4e70-446f-ac4c-34342dd19df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306d8f-6ac8-4d4b-898a-9b8a7bc1d1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30003ed2-23c4-4d48-b39f-1dd2a6065e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c51211-4e70-446f-ac4c-34342dd19df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59f93d8-bad1-43f0-a56c-0a2b12f0acf7}" ma:internalName="TaxCatchAll" ma:showField="CatchAllData" ma:web="eec51211-4e70-446f-ac4c-34342dd19df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5306d8f-6ac8-4d4b-898a-9b8a7bc1d116">
      <Terms xmlns="http://schemas.microsoft.com/office/infopath/2007/PartnerControls"/>
    </lcf76f155ced4ddcb4097134ff3c332f>
    <TaxCatchAll xmlns="eec51211-4e70-446f-ac4c-34342dd19df9" xsi:nil="true"/>
  </documentManagement>
</p:properties>
</file>

<file path=customXml/itemProps1.xml><?xml version="1.0" encoding="utf-8"?>
<ds:datastoreItem xmlns:ds="http://schemas.openxmlformats.org/officeDocument/2006/customXml" ds:itemID="{85383181-51A5-4687-8478-B491BC3978A0}"/>
</file>

<file path=customXml/itemProps2.xml><?xml version="1.0" encoding="utf-8"?>
<ds:datastoreItem xmlns:ds="http://schemas.openxmlformats.org/officeDocument/2006/customXml" ds:itemID="{D0BDA02A-3E7B-4A63-8A69-A0F973553DB5}"/>
</file>

<file path=customXml/itemProps3.xml><?xml version="1.0" encoding="utf-8"?>
<ds:datastoreItem xmlns:ds="http://schemas.openxmlformats.org/officeDocument/2006/customXml" ds:itemID="{BB51AF1C-68C7-4DBB-AE31-07034D9D99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Serviços</vt:lpstr>
      <vt:lpstr>Serviços!Area_de_impressao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 de Freitas Barbosa</dc:creator>
  <cp:lastModifiedBy>Sabrina de Freitas Barbosa</cp:lastModifiedBy>
  <dcterms:created xsi:type="dcterms:W3CDTF">2025-11-06T14:04:31Z</dcterms:created>
  <dcterms:modified xsi:type="dcterms:W3CDTF">2025-11-06T14:05:00Z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0x010100618534A7A0B96B4C83348FD15B6D0298</vt:lpwstr>
  </property>
</Properties>
</file>